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ps-fs-05\docs_compartidos$\Dirección de Supervisión y Fiscalización de Obra\Control de Obras\1-A\IVAN\DOC. INAPA\TRANSPARENCIA\INFO PROG. Y PROY\2022\4-OCTUBRE-DICIEMBRE\ZONA VIII\REHABILITACION AC. BARAHONA\"/>
    </mc:Choice>
  </mc:AlternateContent>
  <bookViews>
    <workbookView xWindow="-120" yWindow="-120" windowWidth="20730" windowHeight="11160" firstSheet="1" activeTab="1"/>
  </bookViews>
  <sheets>
    <sheet name="Act No2" sheetId="16" state="hidden" r:id="rId1"/>
    <sheet name="Act No3" sheetId="17" r:id="rId2"/>
    <sheet name="Sheet1" sheetId="3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REALIZADO">#REF!</definedName>
    <definedName name="__ZC1">#REF!</definedName>
    <definedName name="__ZE1">#REF!</definedName>
    <definedName name="__ZE2">#REF!</definedName>
    <definedName name="__ZE3">#REF!</definedName>
    <definedName name="__ZE4">#REF!</definedName>
    <definedName name="__ZE5">#REF!</definedName>
    <definedName name="__ZE6">#REF!</definedName>
    <definedName name="_1">#N/A</definedName>
    <definedName name="_F">#REF!</definedName>
    <definedName name="_Fill" hidden="1">#REF!</definedName>
    <definedName name="_ZC1">#REF!</definedName>
    <definedName name="_ZE1">#REF!</definedName>
    <definedName name="_ZE2">#REF!</definedName>
    <definedName name="_ZE3">#REF!</definedName>
    <definedName name="_ZE4">#REF!</definedName>
    <definedName name="_ZE5">#REF!</definedName>
    <definedName name="_ZE6">#REF!</definedName>
    <definedName name="a">#REF!</definedName>
    <definedName name="A_IMPRESIÓN_IM">#REF!</definedName>
    <definedName name="AA">[2]M.O.!#REF!</definedName>
    <definedName name="aaaaaa">#REF!</definedName>
    <definedName name="AC38G40">'[3]LISTADO INSUMOS DEL 2000'!$I$29</definedName>
    <definedName name="acero">#REF!</definedName>
    <definedName name="Acero_QQ">#REF!</definedName>
    <definedName name="acero60">#REF!</definedName>
    <definedName name="ACUEDUCTO">[4]INS!#REF!</definedName>
    <definedName name="ADAPTADOR_HEM_PVC_1">#REF!</definedName>
    <definedName name="ADAPTADOR_HEM_PVC_12">#REF!</definedName>
    <definedName name="ADAPTADOR_HEM_PVC_34">#REF!</definedName>
    <definedName name="ADAPTADOR_MAC_PVC_1">#REF!</definedName>
    <definedName name="ADAPTADOR_MAC_PVC_12">#REF!</definedName>
    <definedName name="ADAPTADOR_MAC_PVC_34">#REF!</definedName>
    <definedName name="ADICIONAL">#N/A</definedName>
    <definedName name="ADITIVO_IMPERMEABILIZANTE">#REF!</definedName>
    <definedName name="Agua">#REF!</definedName>
    <definedName name="AL_ELEC_No10">#REF!</definedName>
    <definedName name="AL_ELEC_No12">#REF!</definedName>
    <definedName name="AL_ELEC_No14">#REF!</definedName>
    <definedName name="AL_ELEC_No6">#REF!</definedName>
    <definedName name="AL_ELEC_No8">#REF!</definedName>
    <definedName name="Alambre_Varilla">#REF!</definedName>
    <definedName name="alambre18">#REF!</definedName>
    <definedName name="ALBANIL">#REF!</definedName>
    <definedName name="ALBANIL2">#REF!</definedName>
    <definedName name="ALBANIL3">#REF!</definedName>
    <definedName name="ana">[5]PRESUPUESTO!$C$4</definedName>
    <definedName name="analiis">[6]M.O.!#REF!</definedName>
    <definedName name="ANALISSSSS">#N/A</definedName>
    <definedName name="ANDAMIOS">#REF!</definedName>
    <definedName name="ANGULAR">#REF!</definedName>
    <definedName name="ARANDELA_INODORO_PVC_4">#REF!</definedName>
    <definedName name="ARCILLA_ROJA">#REF!</definedName>
    <definedName name="_xlnm.Extract">#REF!</definedName>
    <definedName name="_xlnm.Print_Area" localSheetId="0">'Act No2'!$A$1:$F$1255</definedName>
    <definedName name="_xlnm.Print_Area" localSheetId="1">'Act No3'!$A$1:$F$1171</definedName>
    <definedName name="_xlnm.Print_Area">#REF!</definedName>
    <definedName name="ARENA_PAÑETE">#REF!</definedName>
    <definedName name="ArenaItabo">#REF!</definedName>
    <definedName name="ArenaPlanta">#REF!</definedName>
    <definedName name="as">[7]M.O.!#REF!</definedName>
    <definedName name="asd">#REF!</definedName>
    <definedName name="AYCARP">#REF!</definedName>
    <definedName name="Ayudante">#REF!</definedName>
    <definedName name="Ayudante_2da">#REF!</definedName>
    <definedName name="Ayudante_Soldador">#REF!</definedName>
    <definedName name="b">[8]ADDENDA!#REF!</definedName>
    <definedName name="BALDOSAS_TRANSPARENTE">#REF!</definedName>
    <definedName name="bas3e">#N/A</definedName>
    <definedName name="base">#REF!</definedName>
    <definedName name="BASE_CONTEN">#REF!</definedName>
    <definedName name="bbb">#REF!</definedName>
    <definedName name="bbbb">#REF!</definedName>
    <definedName name="be">#REF!</definedName>
    <definedName name="BLOCK_4">#REF!</definedName>
    <definedName name="BLOCK_6">#REF!</definedName>
    <definedName name="BLOCK_8">#REF!</definedName>
    <definedName name="BLOCK_CALADO">#REF!</definedName>
    <definedName name="bloque8">#REF!</definedName>
    <definedName name="BOMBA_ACHIQUE">#REF!</definedName>
    <definedName name="BOMBILLAS_1500W">[9]INSU!$B$42</definedName>
    <definedName name="BOQUILLA_FREGADERO_CROMO">#REF!</definedName>
    <definedName name="BOQUILLA_LAVADERO_CROMO">#REF!</definedName>
    <definedName name="BOTE">#REF!</definedName>
    <definedName name="BREAKERS">#REF!</definedName>
    <definedName name="BREAKERS_15A">#REF!</definedName>
    <definedName name="BREAKERS_20A">#REF!</definedName>
    <definedName name="BREAKERS_30A">#REF!</definedName>
    <definedName name="BRIGADATOPOGRAFICA">#REF!</definedName>
    <definedName name="BVNBVNBV">#N/A</definedName>
    <definedName name="Ç">#REF!</definedName>
    <definedName name="C._ADICIONAL">#N/A</definedName>
    <definedName name="caballeteasbecto">[10]precios!#REF!</definedName>
    <definedName name="caballeteasbeto">[10]precios!#REF!</definedName>
    <definedName name="CAJA_2x4_12">#REF!</definedName>
    <definedName name="CAJA_2x4_34">#REF!</definedName>
    <definedName name="CAJA_OCTAGONAL">#REF!</definedName>
    <definedName name="Cal">#REF!</definedName>
    <definedName name="CALICHE">#REF!</definedName>
    <definedName name="CAMION_BOTE">#REF!</definedName>
    <definedName name="CARACOL">[6]M.O.!#REF!</definedName>
    <definedName name="CARANTEPECHO">#REF!</definedName>
    <definedName name="CARCOL30">#REF!</definedName>
    <definedName name="CARCOL50">#REF!</definedName>
    <definedName name="CARCOL51">[6]M.O.!#REF!</definedName>
    <definedName name="CARCOLAMARRE">#REF!</definedName>
    <definedName name="CARGA_SOCIAL">#REF!</definedName>
    <definedName name="CARLOSAPLA">#REF!</definedName>
    <definedName name="CARLOSAVARIASAGUAS">#REF!</definedName>
    <definedName name="CARMURO">#REF!</definedName>
    <definedName name="CARP1">#REF!</definedName>
    <definedName name="CARP2">#REF!</definedName>
    <definedName name="CARPDINTEL">#REF!</definedName>
    <definedName name="CARPINTERIA_COL_PERIMETRO">#REF!</definedName>
    <definedName name="CARPINTERIA_INSTAL_COL_PERIMETRO">#REF!</definedName>
    <definedName name="CARPVIGA2040">#REF!</definedName>
    <definedName name="CARPVIGA3050">#REF!</definedName>
    <definedName name="CARPVIGA3060">#REF!</definedName>
    <definedName name="CARPVIGA4080">#REF!</definedName>
    <definedName name="CARRAMPA">#REF!</definedName>
    <definedName name="CARRETILLA">#REF!</definedName>
    <definedName name="CASABE">[6]M.O.!#REF!</definedName>
    <definedName name="CASBESTO">#REF!</definedName>
    <definedName name="CBLOCK10">#REF!</definedName>
    <definedName name="cell">'[11]LISTADO INSUMOS DEL 2000'!$I$29</definedName>
    <definedName name="CEMENTO">#REF!</definedName>
    <definedName name="CEMENTO_BLANCO">#REF!</definedName>
    <definedName name="CEMENTO_PVC">#REF!</definedName>
    <definedName name="CEN">#REF!</definedName>
    <definedName name="CERAMICA_20x20_BLANCA">#REF!</definedName>
    <definedName name="CERAMICA_ANTIDESLIZANTE">#REF!</definedName>
    <definedName name="CERAMICA_PISOS_40x40">#REF!</definedName>
    <definedName name="CHAZO">[9]INSU!$B$104</definedName>
    <definedName name="CHAZOS">#REF!</definedName>
    <definedName name="CHEQUE_HORZ_34">#REF!</definedName>
    <definedName name="CHEQUE_VERT_34">#REF!</definedName>
    <definedName name="CLAVO_ACERO">#REF!</definedName>
    <definedName name="CLAVO_CORRIENTE">#REF!</definedName>
    <definedName name="CLAVO_ZINC">#REF!</definedName>
    <definedName name="clavos">#REF!</definedName>
    <definedName name="CLAVOZINC">[12]INS!$D$767</definedName>
    <definedName name="CODIGO">#N/A</definedName>
    <definedName name="CODO_ACERO_16x25a70">#REF!</definedName>
    <definedName name="CODO_ACERO_16x25menos">#REF!</definedName>
    <definedName name="CODO_ACERO_16x45">#REF!</definedName>
    <definedName name="CODO_ACERO_16x70mas">#REF!</definedName>
    <definedName name="CODO_ACERO_16x90">#REF!</definedName>
    <definedName name="CODO_ACERO_20x90">#REF!</definedName>
    <definedName name="CODO_ACERO_3x45">#REF!</definedName>
    <definedName name="CODO_ACERO_3x90">#REF!</definedName>
    <definedName name="CODO_ACERO_4X45">#REF!</definedName>
    <definedName name="CODO_ACERO_4X90">#REF!</definedName>
    <definedName name="CODO_ACERO_6x25a70">#REF!</definedName>
    <definedName name="CODO_ACERO_6x25menos">#REF!</definedName>
    <definedName name="CODO_ACERO_6x70mas">#REF!</definedName>
    <definedName name="CODO_ACERO_8x25a70">#REF!</definedName>
    <definedName name="CODO_ACERO_8x25menos">#REF!</definedName>
    <definedName name="CODO_ACERO_8x45">#REF!</definedName>
    <definedName name="CODO_ACERO_8x70mas">#REF!</definedName>
    <definedName name="CODO_ACERO_8x90">#REF!</definedName>
    <definedName name="CODO_CPVC_12x90">#REF!</definedName>
    <definedName name="CODO_ELEC_1">#REF!</definedName>
    <definedName name="CODO_ELEC_12">#REF!</definedName>
    <definedName name="CODO_ELEC_1y12">#REF!</definedName>
    <definedName name="CODO_ELEC_2">#REF!</definedName>
    <definedName name="CODO_ELEC_34">#REF!</definedName>
    <definedName name="CODO_HG_1_12_x90">#REF!</definedName>
    <definedName name="CODO_HG_12x90">#REF!</definedName>
    <definedName name="CODO_HG_1x90">#REF!</definedName>
    <definedName name="CODO_HG_1y12x90">#REF!</definedName>
    <definedName name="CODO_HG_2x90">#REF!</definedName>
    <definedName name="CODO_HG_34x90">#REF!</definedName>
    <definedName name="CODO_PVC_DRE_2x45">#REF!</definedName>
    <definedName name="CODO_PVC_DRE_2x90">#REF!</definedName>
    <definedName name="CODO_PVC_DRE_3x45">#REF!</definedName>
    <definedName name="CODO_PVC_DRE_3x90">#REF!</definedName>
    <definedName name="CODO_PVC_DRE_4x45">#REF!</definedName>
    <definedName name="CODO_PVC_DRE_4x90">#REF!</definedName>
    <definedName name="CODO_PVC_PRES_12x90">#REF!</definedName>
    <definedName name="CODO_PVC_PRES_1x90">#REF!</definedName>
    <definedName name="COLA_EXT_LAVAMANOS_PVC_1_14x8">#REF!</definedName>
    <definedName name="COLC1">#REF!</definedName>
    <definedName name="COLC2">#REF!</definedName>
    <definedName name="COLC3CIR">#REF!</definedName>
    <definedName name="COLC4">#REF!</definedName>
    <definedName name="COLOC_BLOCK4">#REF!</definedName>
    <definedName name="COLOC_BLOCK6">#REF!</definedName>
    <definedName name="COLOC_BLOCK8">#REF!</definedName>
    <definedName name="COLOC_TUB_PEAD_16">#REF!</definedName>
    <definedName name="COLOC_TUB_PEAD_20">#REF!</definedName>
    <definedName name="COLOC_TUB_PEAD_8">#REF!</definedName>
    <definedName name="COMPRESOR">#REF!</definedName>
    <definedName name="COMPUERTA_1x1_VOLANTA">#REF!</definedName>
    <definedName name="CONTEN">#REF!</definedName>
    <definedName name="COPIA">[4]INS!#REF!</definedName>
    <definedName name="CRUZ_HG_1_12">#REF!</definedName>
    <definedName name="cuadro">[8]ADDENDA!#REF!</definedName>
    <definedName name="CUBETA_5Gls">#REF!</definedName>
    <definedName name="CUBIC._ANTERIOR">#N/A</definedName>
    <definedName name="CUBICACION">#N/A</definedName>
    <definedName name="CUBICADO">#N/A</definedName>
    <definedName name="CUBO_GOMA">#REF!</definedName>
    <definedName name="CUBREFALTA_INODORO_CROMO_38">#REF!</definedName>
    <definedName name="CURVA_ELEC_PVC_12">#REF!</definedName>
    <definedName name="CURVA_ELEC_PVC_34">#REF!</definedName>
    <definedName name="CUT_OUT_100AMP">#REF!</definedName>
    <definedName name="CUT_OUT_200AMP">#REF!</definedName>
    <definedName name="CZINC">#REF!</definedName>
    <definedName name="d">#REF!</definedName>
    <definedName name="derop">[7]M.O.!#REF!</definedName>
    <definedName name="DERRETIDO_BCO">#REF!</definedName>
    <definedName name="DESAGUE_DOBLE_FREGADERO_PVC">#REF!</definedName>
    <definedName name="DESCRIPCION">#N/A</definedName>
    <definedName name="desencofrado">#REF!</definedName>
    <definedName name="DESENCOFRADO_COLS">#REF!</definedName>
    <definedName name="DESENCOFRADO_LOSA">#REF!</definedName>
    <definedName name="DESENCOFRADO_MURO">#REF!</definedName>
    <definedName name="DESENCOFRADO_VIGA">#REF!</definedName>
    <definedName name="desencofradovigas">#REF!</definedName>
    <definedName name="DIA">#REF!</definedName>
    <definedName name="DIOS">#REF!</definedName>
    <definedName name="DISTRIBUCION_DE_AREAS_POR_NIVEL">#REF!</definedName>
    <definedName name="donatelo">[13]INS!#REF!</definedName>
    <definedName name="DUCHA_PLASTICA_CALIENTE_CROMO_12">#REF!</definedName>
    <definedName name="e">#REF!</definedName>
    <definedName name="ELECTRODOS">#REF!</definedName>
    <definedName name="ENCACHE">#REF!</definedName>
    <definedName name="ENCOF_COLS_1">#REF!</definedName>
    <definedName name="ENCOF_DES_TC_COL_VIGA_AMARRE">#REF!</definedName>
    <definedName name="ENCOF_DES_TC_COL50">#REF!</definedName>
    <definedName name="ENCOF_DES_TC_DINTEL_ML">#REF!</definedName>
    <definedName name="ENCOF_DES_TC_MUROS">#REF!</definedName>
    <definedName name="ENCOF_TC_LOSA">#REF!</definedName>
    <definedName name="ENCOF_TC_MURO_1">#REF!</definedName>
    <definedName name="ENCOFRADO_COL_RETALLE_0.10">#REF!</definedName>
    <definedName name="ENCOFRADO_ESCALERA">#REF!</definedName>
    <definedName name="ENCOFRADO_LOSA">#REF!</definedName>
    <definedName name="ENCOFRADO_MUROS">#REF!</definedName>
    <definedName name="ENCOFRADO_MUROS_CONFECC">#REF!</definedName>
    <definedName name="ENCOFRADO_MUROS_instalacion">#REF!</definedName>
    <definedName name="ENCOFRADO_VIGA">#REF!</definedName>
    <definedName name="ENCOFRADO_VIGA_AMARRE_20x20">#REF!</definedName>
    <definedName name="ENCOFRADO_VIGA_FONDO">#REF!</definedName>
    <definedName name="ENCOFRADO_VIGA_GUARDERA">#REF!</definedName>
    <definedName name="encofradocolumna">#REF!</definedName>
    <definedName name="encofradorampa">#REF!</definedName>
    <definedName name="ESCALON_17x30">#REF!</definedName>
    <definedName name="ESCOBILLON">#REF!</definedName>
    <definedName name="ESTAMPADO">#REF!</definedName>
    <definedName name="ESTOPA">#REF!</definedName>
    <definedName name="expl">[8]ADDENDA!#REF!</definedName>
    <definedName name="Extracción_IM">#REF!</definedName>
    <definedName name="FIOR">#REF!</definedName>
    <definedName name="FREGADERO_DOBLE_ACERO_INOX">#REF!</definedName>
    <definedName name="FREGADERO_SENCILLO_ACERO_INOX">#REF!</definedName>
    <definedName name="FSDFS">#N/A</definedName>
    <definedName name="FUNCION">[14]FUNCION!$C$16</definedName>
    <definedName name="GAS_CIL">#REF!</definedName>
    <definedName name="GASOIL">#REF!</definedName>
    <definedName name="GASOLINA">#REF!</definedName>
    <definedName name="GAVIONES">#REF!</definedName>
    <definedName name="GENERADOR_DIESEL_400KW">#REF!</definedName>
    <definedName name="GRANITO_30x30">#REF!</definedName>
    <definedName name="GRANITO_40x40">#REF!</definedName>
    <definedName name="GRANITO_FONDO_BCO_30x30">#REF!</definedName>
    <definedName name="GRANITO_FONDO_GRIS">#REF!</definedName>
    <definedName name="Grava">#REF!</definedName>
    <definedName name="GRUA">#REF!</definedName>
    <definedName name="H">[2]M.O.!#REF!</definedName>
    <definedName name="HACHA">#REF!</definedName>
    <definedName name="HERR_MENO">#REF!</definedName>
    <definedName name="HILO">#REF!</definedName>
    <definedName name="Horm_124_TrompoyWinche">#REF!</definedName>
    <definedName name="HORM_IND_180">#REF!</definedName>
    <definedName name="HORM_IND_210">#REF!</definedName>
    <definedName name="HORM_IND_240">#REF!</definedName>
    <definedName name="HORM135_MANUAL">'[12]HORM. Y MORTEROS.'!$H$212</definedName>
    <definedName name="hormigon140">#REF!</definedName>
    <definedName name="hormigon180">#REF!</definedName>
    <definedName name="hormigon210">#REF!</definedName>
    <definedName name="i">[4]INS!#REF!</definedName>
    <definedName name="ilma">[6]M.O.!#REF!</definedName>
    <definedName name="impresion_2">[15]Directos!#REF!</definedName>
    <definedName name="Imprimir_área_IM">[5]PRESUPUESTO!$A$1763:$L$1796</definedName>
    <definedName name="ingeniera">[7]M.O.!$C$10</definedName>
    <definedName name="INODORO_BCO_TAPA">#REF!</definedName>
    <definedName name="INSUMO_1">#REF!</definedName>
    <definedName name="INTERRUPTOR_3w">#REF!</definedName>
    <definedName name="INTERRUPTOR_4w">#REF!</definedName>
    <definedName name="INTERRUPTOR_DOBLE">#REF!</definedName>
    <definedName name="INTERRUPTOR_SENC">#REF!</definedName>
    <definedName name="J">#REF!</definedName>
    <definedName name="JOEL">#REF!</definedName>
    <definedName name="JUNTA_CERA_INODORO">#REF!</definedName>
    <definedName name="JUNTA_DRESSER_12">#REF!</definedName>
    <definedName name="JUNTA_DRESSER_16">#REF!</definedName>
    <definedName name="JUNTA_DRESSER_2">#REF!</definedName>
    <definedName name="JUNTA_DRESSER_3">#REF!</definedName>
    <definedName name="JUNTA_DRESSER_4">#REF!</definedName>
    <definedName name="JUNTA_DRESSER_6">#REF!</definedName>
    <definedName name="JUNTA_DRESSER_8">#REF!</definedName>
    <definedName name="JUNTA_WATER_STOP_9">#REF!</definedName>
    <definedName name="k">[6]M.O.!#REF!</definedName>
    <definedName name="L_1">#REF!</definedName>
    <definedName name="L_2">#REF!</definedName>
    <definedName name="L_5">#REF!</definedName>
    <definedName name="LADRILLOS_4x8x2">#REF!</definedName>
    <definedName name="LAMPARA_FLUORESC_2x4">#REF!</definedName>
    <definedName name="LAMPARAS_DE_1500W_220V">[9]INSU!$B$41</definedName>
    <definedName name="LAQUEAR_MADERA">#REF!</definedName>
    <definedName name="LAVADERO_DOBLE">#REF!</definedName>
    <definedName name="LAVADERO_GRANITO_SENCILLO">#REF!</definedName>
    <definedName name="LAVAMANO_19x17_BCO">#REF!</definedName>
    <definedName name="Ligadora2fdas">#REF!</definedName>
    <definedName name="LINEA_DE_CONDUC">#N/A</definedName>
    <definedName name="LLAVE_ANG_38">#REF!</definedName>
    <definedName name="LLAVE_CHORRO">#REF!</definedName>
    <definedName name="LLAVE_EMPOTRAR_CROMO_12">#REF!</definedName>
    <definedName name="LLAVE_PASO_1">#REF!</definedName>
    <definedName name="LLAVE_PASO_34">#REF!</definedName>
    <definedName name="LLAVE_SENCILLA">#REF!</definedName>
    <definedName name="LLAVIN_PUERTA">#REF!</definedName>
    <definedName name="LLENADO_BLOQUES_20">#REF!</definedName>
    <definedName name="LLENADO_BLOQUES_40">#REF!</definedName>
    <definedName name="LLENADO_BLOQUES_60">#REF!</definedName>
    <definedName name="LLENADO_BLOQUES_80">#REF!</definedName>
    <definedName name="LOSA12">#REF!</definedName>
    <definedName name="LOSA20">#REF!</definedName>
    <definedName name="LOSA30">#REF!</definedName>
    <definedName name="m">#REF!</definedName>
    <definedName name="MA">#REF!</definedName>
    <definedName name="MACHETE">#REF!</definedName>
    <definedName name="MACO">#REF!</definedName>
    <definedName name="Madera_P2">#REF!</definedName>
    <definedName name="maderabrutapino">#REF!</definedName>
    <definedName name="Maestro">#REF!</definedName>
    <definedName name="MAESTROCARP">#REF!</definedName>
    <definedName name="MALLA_ABRAZ_1_12">#REF!</definedName>
    <definedName name="MALLA_AL_GALVANIZADO">#REF!</definedName>
    <definedName name="MALLA_AL_PUAS">#REF!</definedName>
    <definedName name="MALLA_BARRA_TENZORA">#REF!</definedName>
    <definedName name="MALLA_BOTE">#REF!</definedName>
    <definedName name="MALLA_CARP_COLS">#REF!</definedName>
    <definedName name="MALLA_CICLONICA_6">#REF!</definedName>
    <definedName name="MALLA_COLOC_6">#REF!</definedName>
    <definedName name="MALLA_COPAFINAL_1_12">#REF!</definedName>
    <definedName name="MALLA_COPAFINAL_2">#REF!</definedName>
    <definedName name="MALLA_CORTE_ABR">#REF!</definedName>
    <definedName name="Malla_Electrosoldada_10x10">#REF!</definedName>
    <definedName name="MALLA_PALOMETA_DOBLE_1_12">#REF!</definedName>
    <definedName name="MALLA_RELLENO">#REF!</definedName>
    <definedName name="MALLA_SEGUETA">#REF!</definedName>
    <definedName name="MALLA_TERMINAL_1_14">#REF!</definedName>
    <definedName name="MALLA_TUBOHG_1">#REF!</definedName>
    <definedName name="MALLA_TUBOHG_1_12">#REF!</definedName>
    <definedName name="MALLA_TUBOHG_1_14">#REF!</definedName>
    <definedName name="MALLA_ZABALETA">#REF!</definedName>
    <definedName name="MARCO_PUERTA_PINO">#REF!</definedName>
    <definedName name="MATERIAL_RELLENO">#REF!</definedName>
    <definedName name="MBA">#REF!</definedName>
    <definedName name="MEXCLADORA_LAVAMANOS">#REF!</definedName>
    <definedName name="MEZCLA_CAL_ARENA_PISOS">#REF!</definedName>
    <definedName name="MezclaAntillana">#REF!</definedName>
    <definedName name="mezclajuntabloque">#REF!</definedName>
    <definedName name="MO_ACERA_FROTyVIOL">#REF!</definedName>
    <definedName name="MO_CANTOS">#REF!</definedName>
    <definedName name="MO_CARETEO">#REF!</definedName>
    <definedName name="MO_ColAcero_Dintel">#REF!</definedName>
    <definedName name="MO_ColAcero_Escalera">#REF!</definedName>
    <definedName name="MO_ColAcero_G60_QQ">#REF!</definedName>
    <definedName name="MO_ColAcero_Malla">#REF!</definedName>
    <definedName name="MO_ColAcero_QQ">#REF!</definedName>
    <definedName name="MO_ColAcero_ZapMuros">#REF!</definedName>
    <definedName name="MO_ColAcero14_Piso">#REF!</definedName>
    <definedName name="MO_ColAcero38y12_Cols">#REF!</definedName>
    <definedName name="MO_DEMOLICION_MURO_HA">#REF!</definedName>
    <definedName name="MO_ELEC_BREAKERS">#REF!</definedName>
    <definedName name="MO_ELEC_INTERRUPTOR_3W">#REF!</definedName>
    <definedName name="MO_ELEC_INTERRUPTOR_4W">#REF!</definedName>
    <definedName name="MO_ELEC_INTERRUPTOR_DOB">#REF!</definedName>
    <definedName name="MO_ELEC_INTERRUPTOR_SENC">#REF!</definedName>
    <definedName name="MO_ELEC_INTERRUPTOR_TRIPLE">#REF!</definedName>
    <definedName name="MO_ELEC_LAMPARA_FLUORESCENTE">#REF!</definedName>
    <definedName name="MO_ELEC_LUZ_CENITAL">#REF!</definedName>
    <definedName name="MO_ELEC_PANEL_DIST">#REF!</definedName>
    <definedName name="MO_ELEC_TOMACORRIENTE_110">#REF!</definedName>
    <definedName name="MO_ELEC_TOMACORRIENTE_220">#REF!</definedName>
    <definedName name="MO_ENTABLILLADOS">#REF!</definedName>
    <definedName name="MO_ESCALON_GRANITO">#REF!</definedName>
    <definedName name="MO_ESCALON_HUELLA_y_CONTRAHUELLA">#REF!</definedName>
    <definedName name="MO_ESTRIAS">#REF!</definedName>
    <definedName name="MO_EXC_CALICHE_MANO_3M">#REF!</definedName>
    <definedName name="MO_EXC_ROCA_BLANDA_MANO_3M">#REF!</definedName>
    <definedName name="MO_EXC_ROCA_COMP_3M">#REF!</definedName>
    <definedName name="MO_EXC_ROCA_MANO_3M">#REF!</definedName>
    <definedName name="MO_EXC_TIERRA_MANO_3M">#REF!</definedName>
    <definedName name="MO_FINO_TECHO_HOR">#REF!</definedName>
    <definedName name="MO_FRAGUACHE">#REF!</definedName>
    <definedName name="MO_GOTEROS">#REF!</definedName>
    <definedName name="MO_NATILLA">#REF!</definedName>
    <definedName name="MO_PAÑETE_COLs">#REF!</definedName>
    <definedName name="MO_PAÑETE_EXT">#REF!</definedName>
    <definedName name="MO_PAÑETE_INT">#REF!</definedName>
    <definedName name="MO_PAÑETE_PULIDO">#REF!</definedName>
    <definedName name="MO_PAÑETE_RASGADO">#REF!</definedName>
    <definedName name="MO_PAÑETE_TECHOSyVIGAS">#REF!</definedName>
    <definedName name="MO_PERRILLA">#REF!</definedName>
    <definedName name="MO_PIEDRA">#REF!</definedName>
    <definedName name="MO_PINTURA">#REF!</definedName>
    <definedName name="MO_PISO_ADOQUIN">#REF!</definedName>
    <definedName name="MO_PISO_CementoPulido">#REF!</definedName>
    <definedName name="MO_PISO_CERAMICA_15a20">#REF!</definedName>
    <definedName name="MO_PISO_CERAMICA_15a20_BASE">#REF!</definedName>
    <definedName name="MO_PISO_CERAMICA_30a40">#REF!</definedName>
    <definedName name="MO_PISO_CERAMICA_30a40_BASE">#REF!</definedName>
    <definedName name="MO_PISO_FROTA_VIOL">#REF!</definedName>
    <definedName name="MO_PISO_FROTADO">#REF!</definedName>
    <definedName name="MO_PISO_GRANITO_25">#REF!</definedName>
    <definedName name="MO_PISO_GRANITO_30">#REF!</definedName>
    <definedName name="MO_PISO_GRANITO_33">#REF!</definedName>
    <definedName name="MO_PISO_GRANITO_40">#REF!</definedName>
    <definedName name="MO_PISO_GRANITO_50">#REF!</definedName>
    <definedName name="MO_PISO_PULI_VIOL">#REF!</definedName>
    <definedName name="MO_PISO_ZOCALO">#REF!</definedName>
    <definedName name="MO_REPELLO">#REF!</definedName>
    <definedName name="MO_RESANE_FROTA">#REF!</definedName>
    <definedName name="MO_RESANE_GOMA">#REF!</definedName>
    <definedName name="MO_SUBIDA_BLOCK_4_1NIVEL">#REF!</definedName>
    <definedName name="MO_SUBIDA_BLOCK_6_1NIVEL">#REF!</definedName>
    <definedName name="MO_SUBIDA_BLOCK_8_1NIVEL">#REF!</definedName>
    <definedName name="MO_SUBIDA_CEMENTO_1NIVEL">#REF!</definedName>
    <definedName name="MO_SUBIDA_MADERA_1NIVEL">#REF!</definedName>
    <definedName name="MO_SUBIR_AGREGADO_1Nivel">#REF!</definedName>
    <definedName name="MO_SubirAcero_1Niv">#REF!</definedName>
    <definedName name="MO_ZABALETA_PISO">#REF!</definedName>
    <definedName name="MO_ZABALETA_TECHO">#REF!</definedName>
    <definedName name="moacero">#REF!</definedName>
    <definedName name="moaceromalla">#REF!</definedName>
    <definedName name="moacerorampa">#REF!</definedName>
    <definedName name="MOLDE_ESTAMPADO">#REF!</definedName>
    <definedName name="MOPISOCERAMICA">#REF!</definedName>
    <definedName name="MOTONIVELADORA">#REF!</definedName>
    <definedName name="MURO30">#REF!</definedName>
    <definedName name="MUROBOVEDA12A10X2AD">#REF!</definedName>
    <definedName name="n">#REF!</definedName>
    <definedName name="NADA">[16]Insumos!#REF!</definedName>
    <definedName name="NINGUNA">[16]Insumos!#REF!</definedName>
    <definedName name="NIPLE_ACERO_12x3">#REF!</definedName>
    <definedName name="NIPLE_ACERO_16x2">#REF!</definedName>
    <definedName name="NIPLE_ACERO_16x3">#REF!</definedName>
    <definedName name="NIPLE_ACERO_20x3">#REF!</definedName>
    <definedName name="NIPLE_ACERO_6x3">#REF!</definedName>
    <definedName name="NIPLE_ACERO_8x3">#REF!</definedName>
    <definedName name="NIPLE_ACERO_PLATILLADO_12x12">#REF!</definedName>
    <definedName name="NIPLE_ACERO_PLATILLADO_2x1">#REF!</definedName>
    <definedName name="NIPLE_ACERO_PLATILLADO_3x1">#REF!</definedName>
    <definedName name="NIPLE_ACERO_PLATILLADO_8x1">#REF!</definedName>
    <definedName name="NIPLE_CROMO_38x2_12">#REF!</definedName>
    <definedName name="NIPLE_HG_12x4">#REF!</definedName>
    <definedName name="NIPLE_HG_34x4">#REF!</definedName>
    <definedName name="num_linhas">#REF!</definedName>
    <definedName name="o">[4]INS!#REF!</definedName>
    <definedName name="OPERADOR_GREADER">#REF!</definedName>
    <definedName name="OPERADOR_PALA">#REF!</definedName>
    <definedName name="OPERADOR_TRACTOR">#REF!</definedName>
    <definedName name="Operario_1ra">#REF!</definedName>
    <definedName name="Operario_2da">#REF!</definedName>
    <definedName name="Operario_3ra">#REF!</definedName>
    <definedName name="OPERARIOPRIMERA">[12]SALARIOS!$C$10</definedName>
    <definedName name="OXIGENO_CIL">#REF!</definedName>
    <definedName name="p">[17]peso!#REF!</definedName>
    <definedName name="P1XE">#REF!</definedName>
    <definedName name="P1XT">#REF!</definedName>
    <definedName name="P1YE">#REF!</definedName>
    <definedName name="P1YT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LA">#REF!</definedName>
    <definedName name="PALA_950">#REF!</definedName>
    <definedName name="PANEL_DIST_24C">#REF!</definedName>
    <definedName name="PANEL_DIST_32C">#REF!</definedName>
    <definedName name="PANEL_DIST_4a8C">#REF!</definedName>
    <definedName name="PanelDist_6a12_Circ_125a">#REF!</definedName>
    <definedName name="PARARRAYOS_9KV">#REF!</definedName>
    <definedName name="Peon">#REF!</definedName>
    <definedName name="Peon_1">#REF!</definedName>
    <definedName name="Peon_Colchas">[9]MO!$B$11</definedName>
    <definedName name="PEONCARP">#REF!</definedName>
    <definedName name="PERFIL_CUADRADO_34">[9]INSU!$B$91</definedName>
    <definedName name="Pernos">#REF!</definedName>
    <definedName name="PICO">#REF!</definedName>
    <definedName name="PIEDRA">#REF!</definedName>
    <definedName name="PIEDRA_GAVIONES">#REF!</definedName>
    <definedName name="PINO">[12]INS!$D$770</definedName>
    <definedName name="PINTURA_ACR_COLOR_PREPARADO">#REF!</definedName>
    <definedName name="PINTURA_ACR_EXT">#REF!</definedName>
    <definedName name="PINTURA_ACR_INT">#REF!</definedName>
    <definedName name="PINTURA_BASE">#REF!</definedName>
    <definedName name="PINTURA_MANTENIMIENTO">#REF!</definedName>
    <definedName name="PINTURA_OXIDO_ROJO">#REF!</definedName>
    <definedName name="PISO_GRANITO_FONDO_BCO">[9]INSU!$B$103</definedName>
    <definedName name="PLANTA_ELECTRICA">#REF!</definedName>
    <definedName name="PLASTICO">[9]INSU!$B$90</definedName>
    <definedName name="PLIGADORA2">#REF!</definedName>
    <definedName name="PLOMERO">#REF!</definedName>
    <definedName name="PLOMERO_SOLDADOR">#REF!</definedName>
    <definedName name="PLOMEROAYUDANTE">#REF!</definedName>
    <definedName name="PLOMEROOFICIAL">#REF!</definedName>
    <definedName name="PLYWOOD_34_2CARAS">#REF!</definedName>
    <definedName name="pmadera2162">[10]precios!#REF!</definedName>
    <definedName name="po">[18]PRESUPUESTO!$O$9:$O$236</definedName>
    <definedName name="POSTE_HA_25_CUAD">#REF!</definedName>
    <definedName name="POSTE_HA_30_CUAD">#REF!</definedName>
    <definedName name="POSTE_HA_35_CUAD">#REF!</definedName>
    <definedName name="POSTE_HA_40_CUAD">#REF!</definedName>
    <definedName name="PREC._UNITARIO">#N/A</definedName>
    <definedName name="precios">[19]Precios!$A$4:$F$1576</definedName>
    <definedName name="PRESUPUESTO">#N/A</definedName>
    <definedName name="PUERTA_PANEL_PINO">#REF!</definedName>
    <definedName name="PUERTA_PLYWOOD">#REF!</definedName>
    <definedName name="PULIDO_Y_BRILLADO_ESCALON">#REF!</definedName>
    <definedName name="PULIDOyBRILLADO_TC">#REF!</definedName>
    <definedName name="PWINCHE2000K">#REF!</definedName>
    <definedName name="Q">#REF!</definedName>
    <definedName name="QQ">[20]INS!#REF!</definedName>
    <definedName name="QQQ">[2]M.O.!#REF!</definedName>
    <definedName name="QQQQ">#REF!</definedName>
    <definedName name="QQQQQ">#REF!</definedName>
    <definedName name="qw">[18]PRESUPUESTO!$M$10:$AH$731</definedName>
    <definedName name="qwe">[5]PRESUPUESTO!$D$133</definedName>
    <definedName name="RASTRILLO">#REF!</definedName>
    <definedName name="REDUCCION_BUSHING_HG_12x38">#REF!</definedName>
    <definedName name="REDUCCION_PVC_34a12">#REF!</definedName>
    <definedName name="REDUCCION_PVC_DREN_4x2">#REF!</definedName>
    <definedName name="REFERENCIA">[21]COF!$G$733</definedName>
    <definedName name="REGISTRO_ELEC_6x6">#REF!</definedName>
    <definedName name="REGLA_PAÑETE">#REF!</definedName>
    <definedName name="REJILLA_PISO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>#REF!</definedName>
    <definedName name="REVESTIMIENTO_CERAMICA_20x20">#REF!</definedName>
    <definedName name="RODILLO_CAT_815">#REF!</definedName>
    <definedName name="ROSETA">#REF!</definedName>
    <definedName name="rrr">#REF!</definedName>
    <definedName name="s">#REF!</definedName>
    <definedName name="SALARIO">#REF!</definedName>
    <definedName name="SALIDA">#N/A</definedName>
    <definedName name="SDSDFSDFSDF">#N/A</definedName>
    <definedName name="SEGUETA">#REF!</definedName>
    <definedName name="SIERRA_ELECTRICA">#REF!</definedName>
    <definedName name="SIFON_PVC_1_12">#REF!</definedName>
    <definedName name="SIFON_PVC_1_14">#REF!</definedName>
    <definedName name="SIFON_PVC_2">#REF!</definedName>
    <definedName name="SIFON_PVC_4">#REF!</definedName>
    <definedName name="SILICONE">#REF!</definedName>
    <definedName name="SOLDADORA">#REF!</definedName>
    <definedName name="spm">#REF!</definedName>
    <definedName name="SS">[6]M.O.!$C$12</definedName>
    <definedName name="SUB_TOTAL">#REF!</definedName>
    <definedName name="t">#REF!</definedName>
    <definedName name="TANQUE_55Gls">#REF!</definedName>
    <definedName name="TAPA_ALUMINIO_1x1">#REF!</definedName>
    <definedName name="TAPA_REGISTRO_HF">#REF!</definedName>
    <definedName name="TAPA_REGISTRO_HF_LIVIANA">#REF!</definedName>
    <definedName name="TAPE_3M">#REF!</definedName>
    <definedName name="TC">#REF!</definedName>
    <definedName name="TEE_ACERO_12x8">#REF!</definedName>
    <definedName name="TEE_ACERO_16x12">#REF!</definedName>
    <definedName name="TEE_ACERO_16x16">#REF!</definedName>
    <definedName name="TEE_ACERO_16x6">#REF!</definedName>
    <definedName name="TEE_ACERO_16x8">#REF!</definedName>
    <definedName name="TEE_ACERO_20x16">#REF!</definedName>
    <definedName name="TEE_CPVC_12">#REF!</definedName>
    <definedName name="TEE_HG_1">#REF!</definedName>
    <definedName name="TEE_HG_1_12">#REF!</definedName>
    <definedName name="TEE_HG_12">#REF!</definedName>
    <definedName name="TEE_HG_34">#REF!</definedName>
    <definedName name="TEE_PVC_PRES_1">#REF!</definedName>
    <definedName name="TEE_PVC_PRES_12">#REF!</definedName>
    <definedName name="TEE_PVC_PRES_34">#REF!</definedName>
    <definedName name="TEFLON">#REF!</definedName>
    <definedName name="THINNER">#REF!</definedName>
    <definedName name="_xlnm.Print_Titles" localSheetId="0">'Act No2'!$1:$12</definedName>
    <definedName name="_xlnm.Print_Titles" localSheetId="1">'Act No3'!$1:$11</definedName>
    <definedName name="_xlnm.Print_Titles">#N/A</definedName>
    <definedName name="Tolas">#REF!</definedName>
    <definedName name="TOMACORRIENTE_110V">#REF!</definedName>
    <definedName name="TOMACORRIENTE_220V_SENC">#REF!</definedName>
    <definedName name="TOMACORRIENTE_30a">#REF!</definedName>
    <definedName name="Topografo">#REF!</definedName>
    <definedName name="TORNILLOS">#REF!</definedName>
    <definedName name="TORNILLOS_INODORO">#REF!</definedName>
    <definedName name="TRACTOR_D8K">#REF!</definedName>
    <definedName name="TRANSFER_MANUAL_150_3AMPS">#REF!</definedName>
    <definedName name="TRANSFER_MANUAL_800_3AMPS">#REF!</definedName>
    <definedName name="TRANSFORMADOR_100KVA_240_480_POSTE">#REF!</definedName>
    <definedName name="TRANSFORMADOR_15KVA_120_240_POSTE">#REF!</definedName>
    <definedName name="TRANSFORMADOR_25KVA_240_480_POSTE">#REF!</definedName>
    <definedName name="Trompo">#REF!</definedName>
    <definedName name="TUBO_ACERO_16">#REF!</definedName>
    <definedName name="TUBO_ACERO_20">#REF!</definedName>
    <definedName name="TUBO_ACERO_20_e14">#REF!</definedName>
    <definedName name="TUBO_ACERO_3">#REF!</definedName>
    <definedName name="TUBO_ACERO_4">#REF!</definedName>
    <definedName name="TUBO_ACERO_6">#REF!</definedName>
    <definedName name="TUBO_ACERO_8">#REF!</definedName>
    <definedName name="TUBO_CPVC_12">#REF!</definedName>
    <definedName name="TUBO_FLEXIBLE_INODORO_C_TUERCA">#REF!</definedName>
    <definedName name="TUBO_HA_36">#REF!</definedName>
    <definedName name="TUBO_HG_1">#REF!</definedName>
    <definedName name="TUBO_HG_1_12">#REF!</definedName>
    <definedName name="TUBO_HG_12">#REF!</definedName>
    <definedName name="TUBO_HG_34">#REF!</definedName>
    <definedName name="TUBO_PVC_DRENAJE_1_12">#REF!</definedName>
    <definedName name="TUBO_PVC_SCH40_12">#REF!</definedName>
    <definedName name="TUBO_PVC_SCH40_34">#REF!</definedName>
    <definedName name="TUBO_PVC_SDR21_2">#REF!</definedName>
    <definedName name="TUBO_PVC_SDR21_JG_16">#REF!</definedName>
    <definedName name="TUBO_PVC_SDR21_JG_6">#REF!</definedName>
    <definedName name="TUBO_PVC_SDR21_JG_8">#REF!</definedName>
    <definedName name="TUBO_PVC_SDR26_12">#REF!</definedName>
    <definedName name="TUBO_PVC_SDR26_2">#REF!</definedName>
    <definedName name="TUBO_PVC_SDR26_34">#REF!</definedName>
    <definedName name="TUBO_PVC_SDR26_JG_16">#REF!</definedName>
    <definedName name="TUBO_PVC_SDR26_JG_3">#REF!</definedName>
    <definedName name="TUBO_PVC_SDR26_JG_4">#REF!</definedName>
    <definedName name="TUBO_PVC_SDR26_JG_6">#REF!</definedName>
    <definedName name="TUBO_PVC_SDR26_JG_8">#REF!</definedName>
    <definedName name="TUBO_PVC_SDR325_JG_16">#REF!</definedName>
    <definedName name="TUBO_PVC_SDR325_JG_20">#REF!</definedName>
    <definedName name="TUBO_PVC_SDR325_JG_8">#REF!</definedName>
    <definedName name="TUBO_PVC_SDR41_2">#REF!</definedName>
    <definedName name="TUBO_PVC_SDR41_3">#REF!</definedName>
    <definedName name="TUBO_PVC_SDR41_4">#REF!</definedName>
    <definedName name="TYPE_3M">#REF!</definedName>
    <definedName name="u">[22]MO!$B$11</definedName>
    <definedName name="UND">#N/A</definedName>
    <definedName name="UNION_HG_1">#REF!</definedName>
    <definedName name="UNION_HG_12">#REF!</definedName>
    <definedName name="UNION_HG_34">#REF!</definedName>
    <definedName name="UNION_PVC_PRES_12">#REF!</definedName>
    <definedName name="UNION_PVC_PRES_34">#REF!</definedName>
    <definedName name="vaciadohormigonindustrial">#REF!</definedName>
    <definedName name="vaciadozapata">#REF!</definedName>
    <definedName name="VALVULA_AIRE_1_HF_ROSCADA">#REF!</definedName>
    <definedName name="VALVULA_AIRE_3_HF_ROSCADA">#REF!</definedName>
    <definedName name="VALVULA_AIRE_34_HF_ROSCADA">#REF!</definedName>
    <definedName name="VALVULA_COMP_12_HF_PLATILLADA">#REF!</definedName>
    <definedName name="VALVULA_COMP_16_HF_PLATILLADA">#REF!</definedName>
    <definedName name="VALVULA_COMP_2_12_HF_ROSCADA">#REF!</definedName>
    <definedName name="VALVULA_COMP_2_HF_ROSCADA">#REF!</definedName>
    <definedName name="VALVULA_COMP_20_HF_PLATILLADA">#REF!</definedName>
    <definedName name="VALVULA_COMP_3_HF_ROSCADA">#REF!</definedName>
    <definedName name="VALVULA_COMP_4_HF_PLATILLADA">#REF!</definedName>
    <definedName name="VALVULA_COMP_4_HF_ROSCADA">#REF!</definedName>
    <definedName name="VALVULA_COMP_6_HF_PLATILLADA">#REF!</definedName>
    <definedName name="VALVULA_COMP_8_HF_PLATILLADA">#REF!</definedName>
    <definedName name="VARILLA_BLOQUES_20">#REF!</definedName>
    <definedName name="VARILLA_BLOQUES_40">#REF!</definedName>
    <definedName name="VARILLA_BLOQUES_60">#REF!</definedName>
    <definedName name="VARILLA_BLOQUES_80">#REF!</definedName>
    <definedName name="VCOLGANTE1590">#REF!</definedName>
    <definedName name="VIBRADO">#REF!</definedName>
    <definedName name="VIGASHP">#REF!</definedName>
    <definedName name="VIOLINADO">#REF!</definedName>
    <definedName name="VUELO10">#REF!</definedName>
    <definedName name="Winche">#REF!</definedName>
    <definedName name="WWW">[20]INS!$D$561</definedName>
    <definedName name="YEE_PVC_DREN_2">#REF!</definedName>
    <definedName name="YEE_PVC_DREN_3">#REF!</definedName>
    <definedName name="YEE_PVC_DREN_4">#REF!</definedName>
    <definedName name="YEE_PVC_DREN_4x2">#REF!</definedName>
    <definedName name="ZINC_CAL26_3x6">#REF!</definedName>
    <definedName name="ZOCALO_8x34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49" i="17" l="1"/>
  <c r="F1148" i="17"/>
  <c r="F1150" i="17" s="1"/>
  <c r="F1145" i="17"/>
  <c r="F1142" i="17"/>
  <c r="F1141" i="17"/>
  <c r="F1140" i="17"/>
  <c r="F1139" i="17"/>
  <c r="F1138" i="17"/>
  <c r="F1135" i="17"/>
  <c r="F1134" i="17"/>
  <c r="F1133" i="17"/>
  <c r="F1132" i="17"/>
  <c r="F1131" i="17"/>
  <c r="F1130" i="17"/>
  <c r="F1129" i="17"/>
  <c r="F1128" i="17"/>
  <c r="F1127" i="17"/>
  <c r="F1126" i="17"/>
  <c r="F1125" i="17"/>
  <c r="F1124" i="17"/>
  <c r="F1121" i="17"/>
  <c r="F1120" i="17"/>
  <c r="F1117" i="17"/>
  <c r="F1114" i="17"/>
  <c r="F1113" i="17"/>
  <c r="F1112" i="17"/>
  <c r="F1109" i="17"/>
  <c r="F1108" i="17"/>
  <c r="F1107" i="17"/>
  <c r="F1104" i="17"/>
  <c r="F1103" i="17"/>
  <c r="F1100" i="17"/>
  <c r="F1099" i="17"/>
  <c r="F1098" i="17"/>
  <c r="F1097" i="17"/>
  <c r="F1096" i="17"/>
  <c r="F1095" i="17"/>
  <c r="F1094" i="17"/>
  <c r="F1093" i="17"/>
  <c r="F1092" i="17"/>
  <c r="F1091" i="17"/>
  <c r="F1090" i="17"/>
  <c r="F1089" i="17"/>
  <c r="F1088" i="17"/>
  <c r="F1087" i="17"/>
  <c r="F1086" i="17"/>
  <c r="F1085" i="17"/>
  <c r="F1084" i="17"/>
  <c r="F1083" i="17"/>
  <c r="F1082" i="17"/>
  <c r="F1081" i="17"/>
  <c r="F1080" i="17"/>
  <c r="F1079" i="17"/>
  <c r="F1078" i="17"/>
  <c r="F1077" i="17"/>
  <c r="A1077" i="17"/>
  <c r="A1078" i="17" s="1"/>
  <c r="A1079" i="17" s="1"/>
  <c r="A1080" i="17" s="1"/>
  <c r="A1081" i="17" s="1"/>
  <c r="A1082" i="17" s="1"/>
  <c r="A1083" i="17" s="1"/>
  <c r="F1076" i="17"/>
  <c r="F1073" i="17"/>
  <c r="F1072" i="17"/>
  <c r="F1071" i="17"/>
  <c r="F1068" i="17"/>
  <c r="F1067" i="17"/>
  <c r="F1066" i="17"/>
  <c r="F1063" i="17"/>
  <c r="F1062" i="17"/>
  <c r="F1061" i="17"/>
  <c r="F1060" i="17"/>
  <c r="F1057" i="17"/>
  <c r="F1051" i="17"/>
  <c r="F1048" i="17"/>
  <c r="F1044" i="17"/>
  <c r="F1039" i="17"/>
  <c r="F1038" i="17"/>
  <c r="F1031" i="17"/>
  <c r="F1146" i="17" l="1"/>
  <c r="F1023" i="17"/>
  <c r="F1020" i="17"/>
  <c r="F1010" i="17"/>
  <c r="F1009" i="17"/>
  <c r="F1008" i="17"/>
  <c r="F1005" i="17"/>
  <c r="F1004" i="17"/>
  <c r="F1003" i="17"/>
  <c r="F1002" i="17"/>
  <c r="F999" i="17"/>
  <c r="F994" i="17"/>
  <c r="F993" i="17"/>
  <c r="F992" i="17"/>
  <c r="F991" i="17"/>
  <c r="F990" i="17"/>
  <c r="F989" i="17"/>
  <c r="F988" i="17"/>
  <c r="F987" i="17"/>
  <c r="F986" i="17"/>
  <c r="F985" i="17"/>
  <c r="F984" i="17"/>
  <c r="F983" i="17"/>
  <c r="F982" i="17"/>
  <c r="F981" i="17"/>
  <c r="A981" i="17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F980" i="17"/>
  <c r="F979" i="17"/>
  <c r="F978" i="17"/>
  <c r="F977" i="17"/>
  <c r="F976" i="17"/>
  <c r="F975" i="17"/>
  <c r="F974" i="17"/>
  <c r="F973" i="17"/>
  <c r="F972" i="17"/>
  <c r="A972" i="17"/>
  <c r="A973" i="17" s="1"/>
  <c r="A974" i="17" s="1"/>
  <c r="A975" i="17" s="1"/>
  <c r="A976" i="17" s="1"/>
  <c r="A977" i="17" s="1"/>
  <c r="A978" i="17" s="1"/>
  <c r="A979" i="17" s="1"/>
  <c r="F971" i="17"/>
  <c r="F950" i="17"/>
  <c r="F944" i="17"/>
  <c r="F941" i="17"/>
  <c r="F939" i="17"/>
  <c r="F937" i="17"/>
  <c r="F934" i="17"/>
  <c r="F933" i="17"/>
  <c r="F932" i="17"/>
  <c r="F931" i="17"/>
  <c r="F930" i="17"/>
  <c r="F929" i="17"/>
  <c r="F928" i="17"/>
  <c r="F927" i="17"/>
  <c r="F926" i="17"/>
  <c r="F925" i="17"/>
  <c r="F924" i="17"/>
  <c r="F923" i="17"/>
  <c r="F915" i="17"/>
  <c r="F912" i="17"/>
  <c r="F911" i="17"/>
  <c r="F910" i="17"/>
  <c r="F907" i="17"/>
  <c r="F906" i="17"/>
  <c r="F905" i="17"/>
  <c r="F904" i="17"/>
  <c r="F903" i="17"/>
  <c r="F900" i="17"/>
  <c r="F894" i="17"/>
  <c r="F893" i="17"/>
  <c r="F892" i="17"/>
  <c r="F891" i="17"/>
  <c r="F890" i="17"/>
  <c r="F889" i="17"/>
  <c r="F888" i="17"/>
  <c r="F887" i="17"/>
  <c r="F886" i="17"/>
  <c r="F885" i="17"/>
  <c r="F884" i="17"/>
  <c r="F883" i="17"/>
  <c r="F882" i="17"/>
  <c r="F881" i="17"/>
  <c r="F880" i="17"/>
  <c r="F879" i="17"/>
  <c r="F878" i="17"/>
  <c r="A878" i="17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F877" i="17"/>
  <c r="F876" i="17"/>
  <c r="F875" i="17"/>
  <c r="F874" i="17"/>
  <c r="F873" i="17"/>
  <c r="F872" i="17"/>
  <c r="F871" i="17"/>
  <c r="F870" i="17"/>
  <c r="F869" i="17"/>
  <c r="A869" i="17"/>
  <c r="A870" i="17" s="1"/>
  <c r="A871" i="17" s="1"/>
  <c r="A872" i="17" s="1"/>
  <c r="A873" i="17" s="1"/>
  <c r="A874" i="17" s="1"/>
  <c r="A875" i="17" s="1"/>
  <c r="A876" i="17" s="1"/>
  <c r="F868" i="17"/>
  <c r="F864" i="17"/>
  <c r="F856" i="17"/>
  <c r="F855" i="17"/>
  <c r="F852" i="17"/>
  <c r="F843" i="17"/>
  <c r="F968" i="17" l="1"/>
  <c r="F965" i="17"/>
  <c r="F962" i="17"/>
  <c r="F959" i="17"/>
  <c r="F956" i="17"/>
  <c r="F955" i="17"/>
  <c r="F954" i="17"/>
  <c r="F953" i="17"/>
  <c r="F1046" i="17"/>
  <c r="F1045" i="17"/>
  <c r="F967" i="17"/>
  <c r="F966" i="17"/>
  <c r="F961" i="17"/>
  <c r="F960" i="17"/>
  <c r="F938" i="17"/>
  <c r="F898" i="17"/>
  <c r="F897" i="17"/>
  <c r="F863" i="17"/>
  <c r="F861" i="17"/>
  <c r="F860" i="17"/>
  <c r="F857" i="17"/>
  <c r="F854" i="17"/>
  <c r="F853" i="17"/>
  <c r="F865" i="17"/>
  <c r="F862" i="17"/>
  <c r="F849" i="17"/>
  <c r="F848" i="17"/>
  <c r="F847" i="17"/>
  <c r="F846" i="17"/>
  <c r="F1047" i="17"/>
  <c r="F1041" i="17"/>
  <c r="F1040" i="17"/>
  <c r="F1037" i="17"/>
  <c r="F1036" i="17"/>
  <c r="F1035" i="17"/>
  <c r="F1034" i="17"/>
  <c r="F1033" i="17"/>
  <c r="F1032" i="17"/>
  <c r="F1030" i="17"/>
  <c r="F1027" i="17"/>
  <c r="F1026" i="17"/>
  <c r="F1025" i="17"/>
  <c r="F1024" i="17"/>
  <c r="F1022" i="17"/>
  <c r="F1021" i="17"/>
  <c r="F1017" i="17"/>
  <c r="F1016" i="17"/>
  <c r="F1013" i="17"/>
  <c r="F998" i="17"/>
  <c r="F997" i="17"/>
  <c r="F940" i="17"/>
  <c r="F920" i="17"/>
  <c r="F919" i="17"/>
  <c r="F918" i="17"/>
  <c r="F899" i="17"/>
  <c r="F829" i="17"/>
  <c r="F828" i="17"/>
  <c r="F827" i="17"/>
  <c r="F826" i="17"/>
  <c r="F825" i="17"/>
  <c r="F824" i="17"/>
  <c r="F823" i="17"/>
  <c r="F822" i="17"/>
  <c r="F821" i="17"/>
  <c r="F820" i="17"/>
  <c r="F818" i="17"/>
  <c r="F815" i="17"/>
  <c r="F814" i="17"/>
  <c r="F807" i="17"/>
  <c r="F806" i="17"/>
  <c r="F805" i="17"/>
  <c r="F804" i="17"/>
  <c r="F803" i="17"/>
  <c r="F802" i="17"/>
  <c r="F801" i="17"/>
  <c r="F800" i="17"/>
  <c r="F799" i="17"/>
  <c r="F798" i="17"/>
  <c r="F797" i="17"/>
  <c r="F781" i="17"/>
  <c r="F779" i="17"/>
  <c r="F777" i="17"/>
  <c r="F776" i="17"/>
  <c r="F775" i="17"/>
  <c r="F774" i="17"/>
  <c r="F771" i="17"/>
  <c r="F770" i="17"/>
  <c r="F769" i="17"/>
  <c r="F768" i="17"/>
  <c r="F765" i="17"/>
  <c r="F764" i="17"/>
  <c r="F762" i="17"/>
  <c r="F761" i="17"/>
  <c r="F760" i="17"/>
  <c r="F759" i="17"/>
  <c r="F756" i="17"/>
  <c r="F755" i="17"/>
  <c r="F754" i="17"/>
  <c r="F753" i="17"/>
  <c r="F752" i="17"/>
  <c r="F751" i="17"/>
  <c r="F750" i="17"/>
  <c r="F749" i="17"/>
  <c r="F748" i="17"/>
  <c r="F747" i="17"/>
  <c r="F746" i="17"/>
  <c r="F745" i="17"/>
  <c r="F744" i="17"/>
  <c r="F743" i="17"/>
  <c r="F742" i="17"/>
  <c r="F741" i="17"/>
  <c r="F740" i="17"/>
  <c r="F739" i="17"/>
  <c r="F738" i="17"/>
  <c r="F737" i="17"/>
  <c r="F736" i="17"/>
  <c r="F735" i="17"/>
  <c r="F732" i="17"/>
  <c r="F726" i="17"/>
  <c r="F724" i="17"/>
  <c r="F723" i="17"/>
  <c r="F722" i="17"/>
  <c r="F721" i="17"/>
  <c r="F718" i="17"/>
  <c r="F717" i="17"/>
  <c r="F716" i="17"/>
  <c r="F715" i="17"/>
  <c r="F714" i="17"/>
  <c r="F713" i="17"/>
  <c r="F710" i="17"/>
  <c r="F709" i="17"/>
  <c r="F706" i="17"/>
  <c r="F705" i="17"/>
  <c r="F704" i="17"/>
  <c r="F703" i="17"/>
  <c r="F702" i="17"/>
  <c r="F699" i="17"/>
  <c r="F698" i="17"/>
  <c r="F697" i="17"/>
  <c r="F696" i="17"/>
  <c r="F695" i="17"/>
  <c r="F694" i="17"/>
  <c r="F693" i="17"/>
  <c r="F692" i="17"/>
  <c r="F691" i="17"/>
  <c r="F690" i="17"/>
  <c r="F689" i="17"/>
  <c r="F688" i="17"/>
  <c r="F687" i="17"/>
  <c r="F686" i="17"/>
  <c r="F685" i="17"/>
  <c r="F684" i="17"/>
  <c r="F683" i="17"/>
  <c r="F682" i="17"/>
  <c r="F681" i="17"/>
  <c r="F680" i="17"/>
  <c r="F679" i="17"/>
  <c r="F678" i="17"/>
  <c r="F677" i="17"/>
  <c r="F676" i="17"/>
  <c r="F675" i="17"/>
  <c r="F674" i="17"/>
  <c r="F671" i="17"/>
  <c r="F662" i="17"/>
  <c r="G659" i="17"/>
  <c r="F659" i="17"/>
  <c r="F658" i="17"/>
  <c r="F657" i="17"/>
  <c r="F656" i="17"/>
  <c r="F655" i="17"/>
  <c r="F652" i="17"/>
  <c r="F651" i="17"/>
  <c r="F650" i="17"/>
  <c r="F649" i="17"/>
  <c r="F648" i="17"/>
  <c r="F645" i="17"/>
  <c r="F644" i="17"/>
  <c r="F643" i="17"/>
  <c r="F642" i="17"/>
  <c r="F639" i="17"/>
  <c r="F638" i="17"/>
  <c r="F635" i="17"/>
  <c r="F632" i="17"/>
  <c r="F631" i="17"/>
  <c r="F630" i="17"/>
  <c r="F627" i="17"/>
  <c r="F626" i="17"/>
  <c r="F625" i="17"/>
  <c r="F622" i="17"/>
  <c r="F621" i="17"/>
  <c r="F620" i="17"/>
  <c r="F619" i="17"/>
  <c r="F616" i="17"/>
  <c r="F615" i="17"/>
  <c r="F614" i="17"/>
  <c r="F613" i="17"/>
  <c r="F610" i="17"/>
  <c r="F609" i="17"/>
  <c r="F608" i="17"/>
  <c r="F607" i="17"/>
  <c r="F602" i="17"/>
  <c r="F599" i="17"/>
  <c r="F598" i="17"/>
  <c r="F597" i="17"/>
  <c r="F596" i="17"/>
  <c r="F595" i="17"/>
  <c r="F592" i="17"/>
  <c r="F591" i="17"/>
  <c r="F590" i="17"/>
  <c r="F589" i="17"/>
  <c r="F588" i="17"/>
  <c r="F585" i="17"/>
  <c r="F584" i="17"/>
  <c r="F583" i="17"/>
  <c r="F580" i="17"/>
  <c r="F577" i="17"/>
  <c r="F576" i="17"/>
  <c r="F575" i="17"/>
  <c r="F572" i="17"/>
  <c r="F571" i="17"/>
  <c r="F570" i="17"/>
  <c r="F567" i="17"/>
  <c r="F566" i="17"/>
  <c r="F565" i="17"/>
  <c r="F564" i="17"/>
  <c r="F563" i="17"/>
  <c r="F562" i="17"/>
  <c r="F559" i="17"/>
  <c r="F558" i="17"/>
  <c r="F557" i="17"/>
  <c r="F556" i="17"/>
  <c r="F555" i="17"/>
  <c r="F554" i="17"/>
  <c r="F551" i="17"/>
  <c r="F550" i="17"/>
  <c r="F549" i="17"/>
  <c r="F548" i="17"/>
  <c r="F539" i="17"/>
  <c r="F538" i="17"/>
  <c r="F535" i="17"/>
  <c r="F534" i="17"/>
  <c r="F531" i="17"/>
  <c r="F530" i="17"/>
  <c r="F529" i="17"/>
  <c r="F528" i="17"/>
  <c r="F525" i="17"/>
  <c r="F516" i="17"/>
  <c r="F513" i="17"/>
  <c r="F506" i="17"/>
  <c r="F503" i="17"/>
  <c r="F502" i="17"/>
  <c r="F501" i="17"/>
  <c r="F500" i="17"/>
  <c r="F499" i="17"/>
  <c r="F496" i="17"/>
  <c r="F495" i="17"/>
  <c r="F494" i="17"/>
  <c r="F493" i="17"/>
  <c r="F492" i="17"/>
  <c r="F491" i="17"/>
  <c r="F490" i="17"/>
  <c r="F489" i="17"/>
  <c r="F488" i="17"/>
  <c r="F487" i="17"/>
  <c r="F486" i="17"/>
  <c r="F485" i="17"/>
  <c r="F482" i="17"/>
  <c r="F481" i="17"/>
  <c r="F478" i="17"/>
  <c r="F475" i="17"/>
  <c r="F474" i="17"/>
  <c r="F473" i="17"/>
  <c r="F470" i="17"/>
  <c r="F469" i="17"/>
  <c r="F468" i="17"/>
  <c r="F465" i="17"/>
  <c r="F464" i="17"/>
  <c r="F461" i="17"/>
  <c r="F460" i="17"/>
  <c r="F459" i="17"/>
  <c r="F458" i="17"/>
  <c r="F457" i="17"/>
  <c r="F456" i="17"/>
  <c r="F455" i="17"/>
  <c r="F454" i="17"/>
  <c r="F453" i="17"/>
  <c r="F452" i="17"/>
  <c r="F451" i="17"/>
  <c r="F450" i="17"/>
  <c r="F449" i="17"/>
  <c r="F448" i="17"/>
  <c r="F447" i="17"/>
  <c r="F446" i="17"/>
  <c r="F445" i="17"/>
  <c r="F444" i="17"/>
  <c r="F443" i="17"/>
  <c r="F442" i="17"/>
  <c r="F441" i="17"/>
  <c r="F440" i="17"/>
  <c r="F439" i="17"/>
  <c r="F438" i="17"/>
  <c r="A438" i="17"/>
  <c r="A439" i="17" s="1"/>
  <c r="A440" i="17" s="1"/>
  <c r="A441" i="17" s="1"/>
  <c r="A442" i="17" s="1"/>
  <c r="A443" i="17" s="1"/>
  <c r="A444" i="17" s="1"/>
  <c r="F437" i="17"/>
  <c r="F434" i="17"/>
  <c r="F433" i="17"/>
  <c r="F432" i="17"/>
  <c r="F429" i="17"/>
  <c r="F428" i="17"/>
  <c r="F427" i="17"/>
  <c r="F424" i="17"/>
  <c r="F423" i="17"/>
  <c r="F422" i="17"/>
  <c r="F421" i="17"/>
  <c r="F418" i="17"/>
  <c r="F413" i="17"/>
  <c r="F410" i="17"/>
  <c r="F409" i="17"/>
  <c r="F408" i="17"/>
  <c r="F407" i="17"/>
  <c r="F404" i="17"/>
  <c r="F403" i="17"/>
  <c r="F402" i="17"/>
  <c r="F401" i="17"/>
  <c r="F400" i="17"/>
  <c r="F399" i="17"/>
  <c r="F398" i="17"/>
  <c r="F397" i="17"/>
  <c r="F396" i="17"/>
  <c r="F395" i="17"/>
  <c r="F394" i="17"/>
  <c r="F393" i="17"/>
  <c r="F392" i="17"/>
  <c r="F391" i="17"/>
  <c r="F390" i="17"/>
  <c r="F389" i="17"/>
  <c r="F388" i="17"/>
  <c r="F387" i="17"/>
  <c r="F386" i="17"/>
  <c r="F385" i="17"/>
  <c r="F384" i="17"/>
  <c r="F383" i="17"/>
  <c r="F382" i="17"/>
  <c r="A382" i="17"/>
  <c r="A383" i="17" s="1"/>
  <c r="A384" i="17" s="1"/>
  <c r="A385" i="17" s="1"/>
  <c r="A386" i="17" s="1"/>
  <c r="A387" i="17" s="1"/>
  <c r="A388" i="17" s="1"/>
  <c r="A389" i="17" s="1"/>
  <c r="F381" i="17"/>
  <c r="F378" i="17"/>
  <c r="F373" i="17"/>
  <c r="F370" i="17"/>
  <c r="F369" i="17"/>
  <c r="F368" i="17"/>
  <c r="F367" i="17"/>
  <c r="F366" i="17"/>
  <c r="F363" i="17"/>
  <c r="F362" i="17"/>
  <c r="F361" i="17"/>
  <c r="F360" i="17"/>
  <c r="F359" i="17"/>
  <c r="F358" i="17"/>
  <c r="F357" i="17"/>
  <c r="F356" i="17"/>
  <c r="F355" i="17"/>
  <c r="F354" i="17"/>
  <c r="F353" i="17"/>
  <c r="F352" i="17"/>
  <c r="F351" i="17"/>
  <c r="F350" i="17"/>
  <c r="F349" i="17"/>
  <c r="F348" i="17"/>
  <c r="F347" i="17"/>
  <c r="A347" i="17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F346" i="17"/>
  <c r="F345" i="17"/>
  <c r="F344" i="17"/>
  <c r="F343" i="17"/>
  <c r="F342" i="17"/>
  <c r="F341" i="17"/>
  <c r="F340" i="17"/>
  <c r="F339" i="17"/>
  <c r="F338" i="17"/>
  <c r="A338" i="17"/>
  <c r="A339" i="17" s="1"/>
  <c r="A340" i="17" s="1"/>
  <c r="A341" i="17" s="1"/>
  <c r="A342" i="17" s="1"/>
  <c r="A343" i="17" s="1"/>
  <c r="A344" i="17" s="1"/>
  <c r="A345" i="17" s="1"/>
  <c r="F337" i="17"/>
  <c r="F334" i="17"/>
  <c r="F323" i="17"/>
  <c r="F322" i="17"/>
  <c r="F319" i="17"/>
  <c r="F316" i="17"/>
  <c r="F315" i="17"/>
  <c r="F314" i="17"/>
  <c r="F313" i="17"/>
  <c r="F312" i="17"/>
  <c r="F309" i="17"/>
  <c r="F308" i="17"/>
  <c r="F307" i="17"/>
  <c r="F306" i="17"/>
  <c r="F305" i="17"/>
  <c r="F304" i="17"/>
  <c r="F303" i="17"/>
  <c r="F302" i="17"/>
  <c r="F301" i="17"/>
  <c r="F300" i="17"/>
  <c r="F299" i="17"/>
  <c r="F298" i="17"/>
  <c r="F295" i="17"/>
  <c r="F294" i="17"/>
  <c r="F291" i="17"/>
  <c r="F288" i="17"/>
  <c r="F287" i="17"/>
  <c r="F286" i="17"/>
  <c r="F283" i="17"/>
  <c r="F282" i="17"/>
  <c r="F281" i="17"/>
  <c r="F278" i="17"/>
  <c r="F277" i="17"/>
  <c r="F274" i="17"/>
  <c r="F273" i="17"/>
  <c r="F272" i="17"/>
  <c r="F271" i="17"/>
  <c r="F270" i="17"/>
  <c r="F269" i="17"/>
  <c r="F268" i="17"/>
  <c r="F267" i="17"/>
  <c r="F266" i="17"/>
  <c r="F265" i="17"/>
  <c r="F264" i="17"/>
  <c r="F263" i="17"/>
  <c r="F262" i="17"/>
  <c r="F261" i="17"/>
  <c r="F260" i="17"/>
  <c r="F259" i="17"/>
  <c r="F258" i="17"/>
  <c r="F257" i="17"/>
  <c r="F256" i="17"/>
  <c r="F255" i="17"/>
  <c r="F254" i="17"/>
  <c r="F253" i="17"/>
  <c r="F252" i="17"/>
  <c r="F251" i="17"/>
  <c r="A251" i="17"/>
  <c r="A252" i="17" s="1"/>
  <c r="A253" i="17" s="1"/>
  <c r="A254" i="17" s="1"/>
  <c r="A255" i="17" s="1"/>
  <c r="A256" i="17" s="1"/>
  <c r="A257" i="17" s="1"/>
  <c r="F250" i="17"/>
  <c r="F247" i="17"/>
  <c r="F246" i="17"/>
  <c r="F245" i="17"/>
  <c r="F242" i="17"/>
  <c r="F241" i="17"/>
  <c r="F240" i="17"/>
  <c r="F237" i="17"/>
  <c r="F236" i="17"/>
  <c r="F235" i="17"/>
  <c r="F234" i="17"/>
  <c r="F231" i="17"/>
  <c r="F225" i="17"/>
  <c r="F222" i="17"/>
  <c r="F221" i="17"/>
  <c r="F220" i="17"/>
  <c r="F219" i="17"/>
  <c r="F218" i="17"/>
  <c r="F215" i="17"/>
  <c r="F214" i="17"/>
  <c r="F213" i="17"/>
  <c r="F212" i="17"/>
  <c r="F211" i="17"/>
  <c r="F210" i="17"/>
  <c r="F209" i="17"/>
  <c r="F208" i="17"/>
  <c r="F207" i="17"/>
  <c r="F206" i="17"/>
  <c r="F205" i="17"/>
  <c r="F204" i="17"/>
  <c r="F201" i="17"/>
  <c r="F200" i="17"/>
  <c r="F199" i="17"/>
  <c r="F198" i="17"/>
  <c r="F197" i="17"/>
  <c r="F196" i="17"/>
  <c r="F195" i="17"/>
  <c r="F194" i="17"/>
  <c r="F191" i="17"/>
  <c r="F190" i="17"/>
  <c r="F187" i="17"/>
  <c r="F184" i="17"/>
  <c r="F183" i="17"/>
  <c r="F182" i="17"/>
  <c r="F179" i="17"/>
  <c r="F178" i="17"/>
  <c r="F177" i="17"/>
  <c r="F176" i="17"/>
  <c r="F173" i="17"/>
  <c r="F172" i="17"/>
  <c r="F171" i="17"/>
  <c r="F168" i="17"/>
  <c r="F167" i="17"/>
  <c r="F166" i="17"/>
  <c r="F165" i="17"/>
  <c r="F164" i="17"/>
  <c r="F163" i="17"/>
  <c r="F162" i="17"/>
  <c r="F161" i="17"/>
  <c r="F160" i="17"/>
  <c r="F159" i="17"/>
  <c r="F158" i="17"/>
  <c r="F157" i="17"/>
  <c r="F156" i="17"/>
  <c r="F155" i="17"/>
  <c r="A155" i="17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F154" i="17"/>
  <c r="F153" i="17"/>
  <c r="F152" i="17"/>
  <c r="F151" i="17"/>
  <c r="F150" i="17"/>
  <c r="F149" i="17"/>
  <c r="F148" i="17"/>
  <c r="F147" i="17"/>
  <c r="F146" i="17"/>
  <c r="A146" i="17"/>
  <c r="A147" i="17" s="1"/>
  <c r="A148" i="17" s="1"/>
  <c r="A149" i="17" s="1"/>
  <c r="A150" i="17" s="1"/>
  <c r="A151" i="17" s="1"/>
  <c r="A152" i="17" s="1"/>
  <c r="A153" i="17" s="1"/>
  <c r="F145" i="17"/>
  <c r="F142" i="17"/>
  <c r="F141" i="17"/>
  <c r="F140" i="17"/>
  <c r="F139" i="17"/>
  <c r="F136" i="17"/>
  <c r="F135" i="17"/>
  <c r="F134" i="17"/>
  <c r="F133" i="17"/>
  <c r="F130" i="17"/>
  <c r="F129" i="17"/>
  <c r="F128" i="17"/>
  <c r="F127" i="17"/>
  <c r="F124" i="17"/>
  <c r="F118" i="17"/>
  <c r="F115" i="17"/>
  <c r="F114" i="17"/>
  <c r="F113" i="17"/>
  <c r="F112" i="17"/>
  <c r="F111" i="17"/>
  <c r="F108" i="17"/>
  <c r="F107" i="17"/>
  <c r="F106" i="17"/>
  <c r="F105" i="17"/>
  <c r="F104" i="17"/>
  <c r="F103" i="17"/>
  <c r="F102" i="17"/>
  <c r="F101" i="17"/>
  <c r="F100" i="17"/>
  <c r="F99" i="17"/>
  <c r="F98" i="17"/>
  <c r="F97" i="17"/>
  <c r="F94" i="17"/>
  <c r="F93" i="17"/>
  <c r="F92" i="17"/>
  <c r="F89" i="17"/>
  <c r="F86" i="17"/>
  <c r="F85" i="17"/>
  <c r="F84" i="17"/>
  <c r="F81" i="17"/>
  <c r="F80" i="17"/>
  <c r="F79" i="17"/>
  <c r="F78" i="17"/>
  <c r="F77" i="17"/>
  <c r="F74" i="17"/>
  <c r="F73" i="17"/>
  <c r="F72" i="17"/>
  <c r="F71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A52" i="17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F51" i="17"/>
  <c r="F50" i="17"/>
  <c r="F49" i="17"/>
  <c r="F48" i="17"/>
  <c r="F47" i="17"/>
  <c r="F46" i="17"/>
  <c r="F45" i="17"/>
  <c r="F44" i="17"/>
  <c r="F43" i="17"/>
  <c r="A43" i="17"/>
  <c r="A44" i="17" s="1"/>
  <c r="A45" i="17" s="1"/>
  <c r="A46" i="17" s="1"/>
  <c r="A47" i="17" s="1"/>
  <c r="A48" i="17" s="1"/>
  <c r="A49" i="17" s="1"/>
  <c r="A50" i="17" s="1"/>
  <c r="F42" i="17"/>
  <c r="F39" i="17"/>
  <c r="F38" i="17"/>
  <c r="F37" i="17"/>
  <c r="F36" i="17"/>
  <c r="F35" i="17"/>
  <c r="F34" i="17"/>
  <c r="F31" i="17"/>
  <c r="F30" i="17"/>
  <c r="F29" i="17"/>
  <c r="F28" i="17"/>
  <c r="F27" i="17"/>
  <c r="F26" i="17"/>
  <c r="F23" i="17"/>
  <c r="F22" i="17"/>
  <c r="F21" i="17"/>
  <c r="F20" i="17"/>
  <c r="F17" i="17"/>
  <c r="F1052" i="17" l="1"/>
  <c r="F945" i="17"/>
  <c r="F518" i="17"/>
  <c r="F783" i="17"/>
  <c r="F119" i="17"/>
  <c r="F324" i="17"/>
  <c r="F541" i="17"/>
  <c r="F226" i="17"/>
  <c r="F320" i="17"/>
  <c r="F664" i="17"/>
  <c r="F507" i="17"/>
  <c r="F809" i="17"/>
  <c r="F831" i="17"/>
  <c r="F828" i="16"/>
  <c r="F826" i="16"/>
  <c r="F825" i="16"/>
  <c r="F824" i="16"/>
  <c r="F823" i="16"/>
  <c r="F822" i="16"/>
  <c r="F821" i="16"/>
  <c r="F820" i="16"/>
  <c r="F817" i="16"/>
  <c r="F814" i="16"/>
  <c r="F813" i="16"/>
  <c r="F806" i="16"/>
  <c r="F805" i="16"/>
  <c r="F804" i="16"/>
  <c r="F803" i="16"/>
  <c r="F802" i="16"/>
  <c r="F801" i="16"/>
  <c r="F800" i="16"/>
  <c r="F799" i="16"/>
  <c r="F798" i="16"/>
  <c r="F797" i="16"/>
  <c r="F796" i="16"/>
  <c r="F780" i="16"/>
  <c r="F778" i="16"/>
  <c r="F776" i="16"/>
  <c r="F775" i="16"/>
  <c r="F774" i="16"/>
  <c r="F773" i="16"/>
  <c r="F770" i="16"/>
  <c r="F769" i="16"/>
  <c r="F768" i="16"/>
  <c r="F767" i="16"/>
  <c r="F764" i="16"/>
  <c r="F763" i="16"/>
  <c r="F761" i="16"/>
  <c r="F760" i="16"/>
  <c r="F759" i="16"/>
  <c r="F758" i="16"/>
  <c r="F755" i="16"/>
  <c r="F754" i="16"/>
  <c r="F753" i="16"/>
  <c r="F752" i="16"/>
  <c r="F751" i="16"/>
  <c r="F750" i="16"/>
  <c r="F749" i="16"/>
  <c r="F748" i="16"/>
  <c r="F747" i="16"/>
  <c r="F746" i="16"/>
  <c r="F745" i="16"/>
  <c r="F744" i="16"/>
  <c r="F743" i="16"/>
  <c r="F742" i="16"/>
  <c r="F741" i="16"/>
  <c r="F740" i="16"/>
  <c r="F739" i="16"/>
  <c r="F738" i="16"/>
  <c r="F737" i="16"/>
  <c r="F736" i="16"/>
  <c r="F735" i="16"/>
  <c r="F734" i="16"/>
  <c r="F731" i="16"/>
  <c r="F725" i="16"/>
  <c r="F723" i="16"/>
  <c r="F722" i="16"/>
  <c r="F721" i="16"/>
  <c r="F720" i="16"/>
  <c r="F717" i="16"/>
  <c r="F716" i="16"/>
  <c r="F715" i="16"/>
  <c r="F714" i="16"/>
  <c r="F713" i="16"/>
  <c r="F712" i="16"/>
  <c r="F709" i="16"/>
  <c r="F708" i="16"/>
  <c r="F705" i="16"/>
  <c r="F704" i="16"/>
  <c r="F703" i="16"/>
  <c r="F702" i="16"/>
  <c r="F701" i="16"/>
  <c r="F698" i="16"/>
  <c r="F697" i="16"/>
  <c r="F696" i="16"/>
  <c r="F695" i="16"/>
  <c r="F694" i="16"/>
  <c r="F693" i="16"/>
  <c r="F692" i="16"/>
  <c r="F691" i="16"/>
  <c r="F690" i="16"/>
  <c r="F689" i="16"/>
  <c r="F688" i="16"/>
  <c r="F687" i="16"/>
  <c r="F686" i="16"/>
  <c r="F685" i="16"/>
  <c r="F684" i="16"/>
  <c r="F683" i="16"/>
  <c r="F682" i="16"/>
  <c r="F681" i="16"/>
  <c r="F680" i="16"/>
  <c r="F679" i="16"/>
  <c r="F678" i="16"/>
  <c r="F677" i="16"/>
  <c r="F676" i="16"/>
  <c r="F675" i="16"/>
  <c r="F674" i="16"/>
  <c r="F673" i="16"/>
  <c r="F670" i="16"/>
  <c r="G658" i="16"/>
  <c r="F661" i="16"/>
  <c r="F658" i="16"/>
  <c r="F657" i="16"/>
  <c r="F656" i="16"/>
  <c r="F655" i="16"/>
  <c r="F654" i="16"/>
  <c r="F651" i="16"/>
  <c r="F650" i="16"/>
  <c r="F649" i="16"/>
  <c r="F648" i="16"/>
  <c r="F647" i="16"/>
  <c r="F644" i="16"/>
  <c r="F643" i="16"/>
  <c r="F642" i="16"/>
  <c r="F641" i="16"/>
  <c r="F638" i="16"/>
  <c r="F637" i="16"/>
  <c r="F634" i="16"/>
  <c r="F631" i="16"/>
  <c r="F630" i="16"/>
  <c r="F629" i="16"/>
  <c r="F626" i="16"/>
  <c r="F625" i="16"/>
  <c r="F624" i="16"/>
  <c r="F621" i="16"/>
  <c r="F620" i="16"/>
  <c r="F619" i="16"/>
  <c r="F618" i="16"/>
  <c r="F615" i="16"/>
  <c r="F614" i="16"/>
  <c r="F613" i="16"/>
  <c r="F612" i="16"/>
  <c r="F609" i="16"/>
  <c r="F608" i="16"/>
  <c r="F607" i="16"/>
  <c r="F606" i="16"/>
  <c r="F601" i="16"/>
  <c r="F598" i="16"/>
  <c r="F597" i="16"/>
  <c r="F596" i="16"/>
  <c r="F595" i="16"/>
  <c r="F594" i="16"/>
  <c r="F591" i="16"/>
  <c r="F590" i="16"/>
  <c r="F589" i="16"/>
  <c r="F588" i="16"/>
  <c r="F587" i="16"/>
  <c r="F584" i="16"/>
  <c r="F583" i="16"/>
  <c r="F582" i="16"/>
  <c r="F579" i="16"/>
  <c r="F576" i="16"/>
  <c r="F575" i="16"/>
  <c r="F574" i="16"/>
  <c r="F571" i="16"/>
  <c r="F570" i="16"/>
  <c r="F569" i="16"/>
  <c r="F566" i="16"/>
  <c r="F565" i="16"/>
  <c r="F564" i="16"/>
  <c r="F563" i="16"/>
  <c r="F562" i="16"/>
  <c r="F561" i="16"/>
  <c r="F558" i="16"/>
  <c r="F557" i="16"/>
  <c r="F556" i="16"/>
  <c r="F555" i="16"/>
  <c r="F554" i="16"/>
  <c r="F553" i="16"/>
  <c r="F550" i="16"/>
  <c r="F549" i="16"/>
  <c r="F548" i="16"/>
  <c r="F547" i="16"/>
  <c r="F538" i="16"/>
  <c r="F537" i="16"/>
  <c r="F534" i="16"/>
  <c r="F533" i="16"/>
  <c r="F530" i="16"/>
  <c r="F529" i="16"/>
  <c r="F528" i="16"/>
  <c r="F527" i="16"/>
  <c r="F524" i="16"/>
  <c r="F515" i="16"/>
  <c r="F512" i="16"/>
  <c r="F505" i="16"/>
  <c r="F502" i="16"/>
  <c r="F501" i="16"/>
  <c r="F500" i="16"/>
  <c r="F499" i="16"/>
  <c r="F498" i="16"/>
  <c r="F495" i="16"/>
  <c r="F494" i="16"/>
  <c r="F493" i="16"/>
  <c r="F492" i="16"/>
  <c r="F491" i="16"/>
  <c r="F490" i="16"/>
  <c r="F489" i="16"/>
  <c r="F488" i="16"/>
  <c r="F487" i="16"/>
  <c r="F486" i="16"/>
  <c r="F485" i="16"/>
  <c r="F484" i="16"/>
  <c r="F481" i="16"/>
  <c r="F480" i="16"/>
  <c r="F477" i="16"/>
  <c r="F474" i="16"/>
  <c r="F473" i="16"/>
  <c r="F472" i="16"/>
  <c r="F469" i="16"/>
  <c r="F468" i="16"/>
  <c r="F467" i="16"/>
  <c r="F464" i="16"/>
  <c r="F463" i="16"/>
  <c r="F460" i="16"/>
  <c r="F459" i="16"/>
  <c r="F458" i="16"/>
  <c r="F457" i="16"/>
  <c r="F456" i="16"/>
  <c r="F455" i="16"/>
  <c r="F454" i="16"/>
  <c r="F453" i="16"/>
  <c r="F452" i="16"/>
  <c r="F451" i="16"/>
  <c r="F450" i="16"/>
  <c r="F449" i="16"/>
  <c r="F448" i="16"/>
  <c r="F447" i="16"/>
  <c r="F446" i="16"/>
  <c r="F445" i="16"/>
  <c r="F444" i="16"/>
  <c r="F443" i="16"/>
  <c r="F442" i="16"/>
  <c r="F441" i="16"/>
  <c r="F440" i="16"/>
  <c r="F439" i="16"/>
  <c r="F438" i="16"/>
  <c r="F437" i="16"/>
  <c r="A437" i="16"/>
  <c r="A438" i="16" s="1"/>
  <c r="A439" i="16" s="1"/>
  <c r="A440" i="16" s="1"/>
  <c r="A441" i="16" s="1"/>
  <c r="A442" i="16" s="1"/>
  <c r="A443" i="16" s="1"/>
  <c r="F436" i="16"/>
  <c r="F433" i="16"/>
  <c r="F432" i="16"/>
  <c r="F431" i="16"/>
  <c r="F428" i="16"/>
  <c r="F427" i="16"/>
  <c r="F426" i="16"/>
  <c r="F423" i="16"/>
  <c r="F422" i="16"/>
  <c r="F421" i="16"/>
  <c r="F420" i="16"/>
  <c r="F417" i="16"/>
  <c r="F412" i="16"/>
  <c r="F409" i="16"/>
  <c r="F408" i="16"/>
  <c r="F407" i="16"/>
  <c r="F406" i="16"/>
  <c r="F403" i="16"/>
  <c r="F402" i="16"/>
  <c r="F401" i="16"/>
  <c r="F400" i="16"/>
  <c r="F399" i="16"/>
  <c r="F398" i="16"/>
  <c r="F397" i="16"/>
  <c r="F396" i="16"/>
  <c r="F395" i="16"/>
  <c r="F394" i="16"/>
  <c r="F393" i="16"/>
  <c r="F392" i="16"/>
  <c r="F391" i="16"/>
  <c r="F390" i="16"/>
  <c r="F389" i="16"/>
  <c r="F388" i="16"/>
  <c r="F387" i="16"/>
  <c r="F386" i="16"/>
  <c r="F385" i="16"/>
  <c r="F384" i="16"/>
  <c r="F383" i="16"/>
  <c r="F382" i="16"/>
  <c r="F381" i="16"/>
  <c r="A381" i="16"/>
  <c r="A382" i="16" s="1"/>
  <c r="A383" i="16" s="1"/>
  <c r="A384" i="16" s="1"/>
  <c r="A385" i="16" s="1"/>
  <c r="A386" i="16" s="1"/>
  <c r="A387" i="16" s="1"/>
  <c r="A388" i="16" s="1"/>
  <c r="F380" i="16"/>
  <c r="F377" i="16"/>
  <c r="F372" i="16"/>
  <c r="F369" i="16"/>
  <c r="F368" i="16"/>
  <c r="F367" i="16"/>
  <c r="F366" i="16"/>
  <c r="F365" i="16"/>
  <c r="F362" i="16"/>
  <c r="F361" i="16"/>
  <c r="F360" i="16"/>
  <c r="F359" i="16"/>
  <c r="F358" i="16"/>
  <c r="F357" i="16"/>
  <c r="F356" i="16"/>
  <c r="F355" i="16"/>
  <c r="F354" i="16"/>
  <c r="F353" i="16"/>
  <c r="F352" i="16"/>
  <c r="F351" i="16"/>
  <c r="F350" i="16"/>
  <c r="F349" i="16"/>
  <c r="F348" i="16"/>
  <c r="F347" i="16"/>
  <c r="F346" i="16"/>
  <c r="A346" i="16"/>
  <c r="A347" i="16" s="1"/>
  <c r="A348" i="16" s="1"/>
  <c r="A349" i="16" s="1"/>
  <c r="A350" i="16" s="1"/>
  <c r="A351" i="16" s="1"/>
  <c r="A352" i="16" s="1"/>
  <c r="A353" i="16" s="1"/>
  <c r="A354" i="16" s="1"/>
  <c r="A355" i="16" s="1"/>
  <c r="A356" i="16" s="1"/>
  <c r="A357" i="16" s="1"/>
  <c r="A358" i="16" s="1"/>
  <c r="A359" i="16" s="1"/>
  <c r="A360" i="16" s="1"/>
  <c r="A361" i="16" s="1"/>
  <c r="A362" i="16" s="1"/>
  <c r="F345" i="16"/>
  <c r="F344" i="16"/>
  <c r="F343" i="16"/>
  <c r="F342" i="16"/>
  <c r="F341" i="16"/>
  <c r="F340" i="16"/>
  <c r="F339" i="16"/>
  <c r="F338" i="16"/>
  <c r="F337" i="16"/>
  <c r="A337" i="16"/>
  <c r="A338" i="16" s="1"/>
  <c r="A339" i="16" s="1"/>
  <c r="A340" i="16" s="1"/>
  <c r="A341" i="16" s="1"/>
  <c r="A342" i="16" s="1"/>
  <c r="A343" i="16" s="1"/>
  <c r="A344" i="16" s="1"/>
  <c r="F336" i="16"/>
  <c r="F333" i="16"/>
  <c r="F322" i="16"/>
  <c r="F321" i="16"/>
  <c r="F318" i="16"/>
  <c r="F315" i="16"/>
  <c r="F314" i="16"/>
  <c r="F313" i="16"/>
  <c r="F312" i="16"/>
  <c r="F311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4" i="16"/>
  <c r="F293" i="16"/>
  <c r="F290" i="16"/>
  <c r="F287" i="16"/>
  <c r="F286" i="16"/>
  <c r="F285" i="16"/>
  <c r="F282" i="16"/>
  <c r="F281" i="16"/>
  <c r="F280" i="16"/>
  <c r="F277" i="16"/>
  <c r="F276" i="16"/>
  <c r="F273" i="16"/>
  <c r="F272" i="16"/>
  <c r="F271" i="16"/>
  <c r="F270" i="16"/>
  <c r="F269" i="16"/>
  <c r="F268" i="16"/>
  <c r="F267" i="16"/>
  <c r="F266" i="16"/>
  <c r="F265" i="16"/>
  <c r="F264" i="16"/>
  <c r="F263" i="16"/>
  <c r="F262" i="16"/>
  <c r="F261" i="16"/>
  <c r="F260" i="16"/>
  <c r="F259" i="16"/>
  <c r="F258" i="16"/>
  <c r="F257" i="16"/>
  <c r="F256" i="16"/>
  <c r="F255" i="16"/>
  <c r="F254" i="16"/>
  <c r="F253" i="16"/>
  <c r="F252" i="16"/>
  <c r="F251" i="16"/>
  <c r="F250" i="16"/>
  <c r="A250" i="16"/>
  <c r="A251" i="16" s="1"/>
  <c r="A252" i="16" s="1"/>
  <c r="A253" i="16" s="1"/>
  <c r="A254" i="16" s="1"/>
  <c r="A255" i="16" s="1"/>
  <c r="A256" i="16" s="1"/>
  <c r="F249" i="16"/>
  <c r="F246" i="16"/>
  <c r="F245" i="16"/>
  <c r="F244" i="16"/>
  <c r="F241" i="16"/>
  <c r="F240" i="16"/>
  <c r="F239" i="16"/>
  <c r="F236" i="16"/>
  <c r="F235" i="16"/>
  <c r="F234" i="16"/>
  <c r="F233" i="16"/>
  <c r="F230" i="16"/>
  <c r="F224" i="16"/>
  <c r="F221" i="16"/>
  <c r="F220" i="16"/>
  <c r="F219" i="16"/>
  <c r="F218" i="16"/>
  <c r="F217" i="16"/>
  <c r="F214" i="16"/>
  <c r="F213" i="16"/>
  <c r="F212" i="16"/>
  <c r="F211" i="16"/>
  <c r="F210" i="16"/>
  <c r="F209" i="16"/>
  <c r="F208" i="16"/>
  <c r="F207" i="16"/>
  <c r="F206" i="16"/>
  <c r="F205" i="16"/>
  <c r="F204" i="16"/>
  <c r="F203" i="16"/>
  <c r="F200" i="16"/>
  <c r="F199" i="16"/>
  <c r="F198" i="16"/>
  <c r="F197" i="16"/>
  <c r="F196" i="16"/>
  <c r="F195" i="16"/>
  <c r="F194" i="16"/>
  <c r="F193" i="16"/>
  <c r="F190" i="16"/>
  <c r="F189" i="16"/>
  <c r="F186" i="16"/>
  <c r="F183" i="16"/>
  <c r="F182" i="16"/>
  <c r="F181" i="16"/>
  <c r="F178" i="16"/>
  <c r="F177" i="16"/>
  <c r="F176" i="16"/>
  <c r="F175" i="16"/>
  <c r="F172" i="16"/>
  <c r="F171" i="16"/>
  <c r="F170" i="16"/>
  <c r="F167" i="16"/>
  <c r="F166" i="16"/>
  <c r="F165" i="16"/>
  <c r="F164" i="16"/>
  <c r="F163" i="16"/>
  <c r="F162" i="16"/>
  <c r="F161" i="16"/>
  <c r="F160" i="16"/>
  <c r="F159" i="16"/>
  <c r="F158" i="16"/>
  <c r="F157" i="16"/>
  <c r="F156" i="16"/>
  <c r="F155" i="16"/>
  <c r="F154" i="16"/>
  <c r="A154" i="16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F153" i="16"/>
  <c r="F152" i="16"/>
  <c r="F151" i="16"/>
  <c r="F150" i="16"/>
  <c r="F149" i="16"/>
  <c r="F148" i="16"/>
  <c r="F147" i="16"/>
  <c r="F146" i="16"/>
  <c r="F145" i="16"/>
  <c r="A145" i="16"/>
  <c r="A146" i="16" s="1"/>
  <c r="A147" i="16" s="1"/>
  <c r="A148" i="16" s="1"/>
  <c r="A149" i="16" s="1"/>
  <c r="A150" i="16" s="1"/>
  <c r="A151" i="16" s="1"/>
  <c r="A152" i="16" s="1"/>
  <c r="F144" i="16"/>
  <c r="F141" i="16"/>
  <c r="F140" i="16"/>
  <c r="F139" i="16"/>
  <c r="F138" i="16"/>
  <c r="F135" i="16"/>
  <c r="F134" i="16"/>
  <c r="F133" i="16"/>
  <c r="F132" i="16"/>
  <c r="F129" i="16"/>
  <c r="F128" i="16"/>
  <c r="F127" i="16"/>
  <c r="F126" i="16"/>
  <c r="F123" i="16"/>
  <c r="F117" i="16"/>
  <c r="F114" i="16"/>
  <c r="F113" i="16"/>
  <c r="F112" i="16"/>
  <c r="F111" i="16"/>
  <c r="F110" i="16"/>
  <c r="F107" i="16"/>
  <c r="F106" i="16"/>
  <c r="F105" i="16"/>
  <c r="F104" i="16"/>
  <c r="F103" i="16"/>
  <c r="F102" i="16"/>
  <c r="F101" i="16"/>
  <c r="F100" i="16"/>
  <c r="F99" i="16"/>
  <c r="F98" i="16"/>
  <c r="F97" i="16"/>
  <c r="F96" i="16"/>
  <c r="F93" i="16"/>
  <c r="F92" i="16"/>
  <c r="F91" i="16"/>
  <c r="F88" i="16"/>
  <c r="F85" i="16"/>
  <c r="F84" i="16"/>
  <c r="F83" i="16"/>
  <c r="F80" i="16"/>
  <c r="F79" i="16"/>
  <c r="F78" i="16"/>
  <c r="F77" i="16"/>
  <c r="F76" i="16"/>
  <c r="F73" i="16"/>
  <c r="F72" i="16"/>
  <c r="F71" i="16"/>
  <c r="F70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A51" i="16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F50" i="16"/>
  <c r="F49" i="16"/>
  <c r="F48" i="16"/>
  <c r="F47" i="16"/>
  <c r="F46" i="16"/>
  <c r="F45" i="16"/>
  <c r="F44" i="16"/>
  <c r="F43" i="16"/>
  <c r="F42" i="16"/>
  <c r="A42" i="16"/>
  <c r="A43" i="16" s="1"/>
  <c r="A44" i="16" s="1"/>
  <c r="A45" i="16" s="1"/>
  <c r="A46" i="16" s="1"/>
  <c r="A47" i="16" s="1"/>
  <c r="A48" i="16" s="1"/>
  <c r="A49" i="16" s="1"/>
  <c r="F41" i="16"/>
  <c r="F38" i="16"/>
  <c r="F37" i="16"/>
  <c r="F36" i="16"/>
  <c r="F35" i="16"/>
  <c r="F34" i="16"/>
  <c r="F33" i="16"/>
  <c r="F30" i="16"/>
  <c r="F29" i="16"/>
  <c r="F28" i="16"/>
  <c r="F27" i="16"/>
  <c r="F26" i="16"/>
  <c r="F25" i="16"/>
  <c r="F22" i="16"/>
  <c r="F21" i="16"/>
  <c r="F20" i="16"/>
  <c r="F19" i="16"/>
  <c r="F16" i="16"/>
  <c r="F1152" i="17" l="1"/>
  <c r="F785" i="17"/>
  <c r="F325" i="17"/>
  <c r="F833" i="17"/>
  <c r="F225" i="16"/>
  <c r="F663" i="16"/>
  <c r="F323" i="16"/>
  <c r="F540" i="16"/>
  <c r="F118" i="16"/>
  <c r="F808" i="16"/>
  <c r="F506" i="16"/>
  <c r="F517" i="16"/>
  <c r="F782" i="16"/>
  <c r="F319" i="16"/>
  <c r="F819" i="16"/>
  <c r="F827" i="16"/>
  <c r="F787" i="17" l="1"/>
  <c r="F835" i="17" s="1"/>
  <c r="F1155" i="17" s="1"/>
  <c r="F830" i="16"/>
  <c r="F832" i="16" s="1"/>
  <c r="F324" i="16"/>
  <c r="F784" i="16"/>
  <c r="F1165" i="17" l="1"/>
  <c r="F1162" i="17"/>
  <c r="F1160" i="17"/>
  <c r="F1163" i="17"/>
  <c r="F1161" i="17"/>
  <c r="F1159" i="17"/>
  <c r="F1158" i="17"/>
  <c r="F1164" i="17" s="1"/>
  <c r="F1157" i="17"/>
  <c r="F786" i="16"/>
  <c r="F834" i="16" s="1"/>
  <c r="F842" i="16" s="1"/>
  <c r="F1168" i="17" l="1"/>
  <c r="F1171" i="17" s="1"/>
  <c r="F839" i="16"/>
  <c r="F837" i="16"/>
  <c r="F843" i="16" s="1"/>
  <c r="F840" i="16"/>
  <c r="F841" i="16"/>
  <c r="F836" i="16"/>
  <c r="F838" i="16"/>
  <c r="F844" i="16"/>
  <c r="F847" i="16" l="1"/>
  <c r="F850" i="16" s="1"/>
  <c r="G6" i="3" l="1"/>
  <c r="H6" i="3"/>
  <c r="J11" i="3"/>
  <c r="I11" i="3"/>
  <c r="G11" i="3"/>
  <c r="H11" i="3" s="1"/>
  <c r="L10" i="3"/>
  <c r="J10" i="3"/>
  <c r="I10" i="3"/>
  <c r="G10" i="3"/>
  <c r="H10" i="3" s="1"/>
  <c r="L9" i="3"/>
  <c r="J9" i="3"/>
  <c r="I9" i="3"/>
  <c r="G9" i="3"/>
  <c r="H9" i="3" s="1"/>
  <c r="J8" i="3"/>
  <c r="I8" i="3"/>
  <c r="G8" i="3"/>
  <c r="H8" i="3" s="1"/>
  <c r="L7" i="3"/>
  <c r="J7" i="3"/>
  <c r="I7" i="3"/>
  <c r="G7" i="3"/>
  <c r="H7" i="3" s="1"/>
  <c r="J6" i="3"/>
  <c r="I6" i="3"/>
  <c r="M6" i="3" s="1"/>
  <c r="O9" i="3" l="1"/>
  <c r="N8" i="3"/>
  <c r="M8" i="3"/>
  <c r="N10" i="3"/>
  <c r="M10" i="3"/>
  <c r="O10" i="3"/>
  <c r="N6" i="3"/>
  <c r="O8" i="3"/>
  <c r="N11" i="3"/>
  <c r="M11" i="3"/>
  <c r="O6" i="3"/>
  <c r="O11" i="3"/>
  <c r="O7" i="3"/>
  <c r="L12" i="3"/>
  <c r="M7" i="3"/>
  <c r="M9" i="3"/>
  <c r="N7" i="3"/>
  <c r="N9" i="3"/>
  <c r="O12" i="3" l="1"/>
  <c r="M12" i="3"/>
  <c r="N12" i="3"/>
</calcChain>
</file>

<file path=xl/sharedStrings.xml><?xml version="1.0" encoding="utf-8"?>
<sst xmlns="http://schemas.openxmlformats.org/spreadsheetml/2006/main" count="3164" uniqueCount="366">
  <si>
    <t>INSTITUTO NACIONAL DE AGUAS POTABLES Y ALCANTARILLADOS</t>
  </si>
  <si>
    <t>*** INAPA ***</t>
  </si>
  <si>
    <t>DIRECCION DE INGENIERIA</t>
  </si>
  <si>
    <t>DEPARTAMENTO DE COSTOS Y PRESUPUESTOS</t>
  </si>
  <si>
    <t>Presupuesto: CPS 001-2014</t>
  </si>
  <si>
    <t>Obra: REDES DE DISTRIBUCION TRAMO: MARIA MONTES, VALLE ENCANTADO, LOS AGRONOMOS, VILLA DEL MAR, PERPETUO SOCORRO ( LA MONTAÑITA), ACUEDUCTO BARAHONA</t>
  </si>
  <si>
    <t>Ubicación: BARAHONA</t>
  </si>
  <si>
    <t>Zona:  VIII</t>
  </si>
  <si>
    <t>Contratista: CONTRUCTOR YUNES, SRL</t>
  </si>
  <si>
    <t>Contrato No. :</t>
  </si>
  <si>
    <t>2014-119</t>
  </si>
  <si>
    <t>PART.</t>
  </si>
  <si>
    <t>D E S C R I P C I O N</t>
  </si>
  <si>
    <t>CANTIDAD</t>
  </si>
  <si>
    <t>UNIDAD</t>
  </si>
  <si>
    <t>P.U. (RD$)</t>
  </si>
  <si>
    <t>VALOR (RD$)</t>
  </si>
  <si>
    <t>A</t>
  </si>
  <si>
    <r>
      <t>RED DE DE DISTRIBUCION MARIA MONTES Y VALLE ENCANTADO DESDE LOS NUDOS EL=43.5-42.34-39.99-39.55-39.91-39.65-39.20-37.29-35.15-30.89-29.60-30.52-31.26 HASTA EL=39.48-70.72-41.74-42.44-41.91-45.66-45.59 (SIN INCLUIR LAS LINEAS DE LAS TUB</t>
    </r>
    <r>
      <rPr>
        <b/>
        <sz val="10"/>
        <rFont val="Calibri"/>
        <family val="2"/>
      </rPr>
      <t>Ø</t>
    </r>
    <r>
      <rPr>
        <b/>
        <sz val="10"/>
        <rFont val="Arial"/>
        <family val="2"/>
      </rPr>
      <t xml:space="preserve">8, </t>
    </r>
    <r>
      <rPr>
        <b/>
        <sz val="10"/>
        <rFont val="Calibri"/>
        <family val="2"/>
      </rPr>
      <t>Ø</t>
    </r>
    <r>
      <rPr>
        <b/>
        <sz val="10"/>
        <rFont val="Arial"/>
        <family val="2"/>
      </rPr>
      <t xml:space="preserve">6 Y </t>
    </r>
    <r>
      <rPr>
        <b/>
        <sz val="10"/>
        <rFont val="Calibri"/>
        <family val="2"/>
      </rPr>
      <t>Ø</t>
    </r>
    <r>
      <rPr>
        <b/>
        <sz val="10"/>
        <rFont val="Arial"/>
        <family val="2"/>
      </rPr>
      <t>3)</t>
    </r>
  </si>
  <si>
    <t>PRELIMINARES</t>
  </si>
  <si>
    <t xml:space="preserve">REPLANTEO </t>
  </si>
  <si>
    <t>M</t>
  </si>
  <si>
    <t>MOVIMIENTO DE TIERRA</t>
  </si>
  <si>
    <t>EXCAVACION DE MATERIAL COMPACTO C/EQUIPO</t>
  </si>
  <si>
    <t>M3</t>
  </si>
  <si>
    <t>ASIENTO DE ARENA</t>
  </si>
  <si>
    <t>RELLENO COMPACTADO C/COMPACTADOR MECANICO</t>
  </si>
  <si>
    <t>BOTE MATERIAL CON CAMION</t>
  </si>
  <si>
    <t>SUMINISTRO DE TUBERIAS</t>
  </si>
  <si>
    <t>DE 12" PVC (SDR-26) CON J.G. +4% PERDIDA POR CAMPANA</t>
  </si>
  <si>
    <t>DE 10" PVC (SDR-26) CON J.G. +4% PERDIDA POR CAMPANA</t>
  </si>
  <si>
    <t>DE 8" PVC (SDR-26) CON J.G. +3% PERDIDA POR CAMPANA</t>
  </si>
  <si>
    <t>DE 6" PVC (SDR-26) CON J.G. +3% PERDIDA POR CAMPANA</t>
  </si>
  <si>
    <t>DE 4" PVC (SDR-26) CON J.G. +2% PERDIDA POR CAMPANA</t>
  </si>
  <si>
    <t>DE 3" PVC (SDR-26) CON J.G. +2% PERDIDA POR CAMPANA</t>
  </si>
  <si>
    <t>COLOCACION DE TUBERIAS</t>
  </si>
  <si>
    <t>SUMINISTRO Y COLOCACION PIEZAS ESPECIALES</t>
  </si>
  <si>
    <t>REDUCCION 12"X6" ACERO</t>
  </si>
  <si>
    <t>U</t>
  </si>
  <si>
    <t>REDUCCION 6"X4" ACERO</t>
  </si>
  <si>
    <t>REDUCCION 6"X3" ACERO</t>
  </si>
  <si>
    <t>CODO 8"X35° ACERO</t>
  </si>
  <si>
    <t>CODO 6"X40° ACERO</t>
  </si>
  <si>
    <t>CODO 6"X35° ACERO</t>
  </si>
  <si>
    <t>CODO 6"X30° ACERO</t>
  </si>
  <si>
    <t>CODO 6"X15° ACERO</t>
  </si>
  <si>
    <t>CODO 4"X90° PVC CON J.G.</t>
  </si>
  <si>
    <t>CODO 4"X45° PVC CON J.G.</t>
  </si>
  <si>
    <t>CODO 3"X90° PVC CON J.G.</t>
  </si>
  <si>
    <t>CODO 3"X45° PVC CON J.G.</t>
  </si>
  <si>
    <t>CODO 3"X45° ACERO</t>
  </si>
  <si>
    <t>CODO 3"X30° ACERO</t>
  </si>
  <si>
    <t>CRUZ 6"X6" ACERO</t>
  </si>
  <si>
    <t>CRUZ 6"X4" ACERO</t>
  </si>
  <si>
    <t>CRUZ 6"X3" ACERO</t>
  </si>
  <si>
    <t>CRUZ 4"X3" ACERO</t>
  </si>
  <si>
    <t>CRUZ 3"X3" ACERO</t>
  </si>
  <si>
    <t>TEE 8"X3" ACERO</t>
  </si>
  <si>
    <t>TEE 6"X6" ACERO</t>
  </si>
  <si>
    <t>TEE 6"X3" ACERO</t>
  </si>
  <si>
    <t>TEE 4"X4" PVC</t>
  </si>
  <si>
    <t>TEE 4"X3" PVC</t>
  </si>
  <si>
    <t>TEE 3"X3" PVC</t>
  </si>
  <si>
    <t>YEE 12"X8" ACERO</t>
  </si>
  <si>
    <t>TAPON 3" PVC CON J.G.</t>
  </si>
  <si>
    <t>ANCLAJES</t>
  </si>
  <si>
    <t>ANCLAJES PARA PIEZAS ESPECIALES DE Ø6" EN H.S.</t>
  </si>
  <si>
    <t>ANCLAJES PARA PIEZAS ESPECIALES DE Ø8" EN H.S.</t>
  </si>
  <si>
    <t>ANCLAJES PARA PIEZAS ESPECIALES DE Ø12" EN H.S.</t>
  </si>
  <si>
    <t xml:space="preserve">ANCLAJES PARA TAPONES DE Ø3" </t>
  </si>
  <si>
    <t>SUMINISTRO Y COLOCACION JUNTAS DRESSER</t>
  </si>
  <si>
    <t xml:space="preserve">JUNTA DRESSER DE Ø12" </t>
  </si>
  <si>
    <t xml:space="preserve">JUNTA DRESSER DE Ø8" </t>
  </si>
  <si>
    <t xml:space="preserve">JUNTA DRESSER DE Ø6" </t>
  </si>
  <si>
    <t xml:space="preserve">JUNTA DRESSER DE Ø4" </t>
  </si>
  <si>
    <t xml:space="preserve">JUNTA DRESSER DE Ø3" </t>
  </si>
  <si>
    <t>SUMINISTRO Y COLOCACION DE VALVULAS</t>
  </si>
  <si>
    <t>VALVULA DE COMPUERTA DE Ø6" H.F PLATILLADA (150PSI)</t>
  </si>
  <si>
    <t>VALVULA DE COMPUERTA DE Ø4" H.F PLATILLADA (150PSI)</t>
  </si>
  <si>
    <t>VALVULA DE COMPUERTA DE Ø3" H.F PLATILLADA (150PSI)</t>
  </si>
  <si>
    <t>CAJA TELESCOPICA</t>
  </si>
  <si>
    <t>SUMINISTRO E INSTALACION DE HIDRANTE</t>
  </si>
  <si>
    <t>HIDRANTE Ø6"</t>
  </si>
  <si>
    <t>HIDRANTE Ø4"</t>
  </si>
  <si>
    <t>HIDRANTE Ø3"</t>
  </si>
  <si>
    <t>ACOMETIDAS URBANAS Ø1/2" (AGUA POTABLE) (500U)</t>
  </si>
  <si>
    <t>COLLARIN EN POLIETILENO Ø3" (ABRAZADERA)</t>
  </si>
  <si>
    <t>TUBERIA DE POLIETILENO DE BAJA DENSIDAD Ø1/2" INTERNO L=6.00M (PROMEDIO)</t>
  </si>
  <si>
    <t>ADAPTADOR  MACHO Ø1/2" ROSCADO A MANGUERA</t>
  </si>
  <si>
    <t>ADAPTADOR  HEMBRA Ø1/2" ROSCADO A MANGUERA</t>
  </si>
  <si>
    <t>LLAVE DE PASO DE 1/2"</t>
  </si>
  <si>
    <t>CAJA DE ACOMETIDA PLASTICA EN POLIETILENO 10"</t>
  </si>
  <si>
    <t>TUBERIA 1/2"  SCH-40  PVC LONGITUD PROMEDIO</t>
  </si>
  <si>
    <t>ANCLAJES DE H.S.</t>
  </si>
  <si>
    <t>CEMENTO SOLVENTE Y TEFLON</t>
  </si>
  <si>
    <t>P.A.</t>
  </si>
  <si>
    <t>TAPON HEMBRA 1/2" PVC</t>
  </si>
  <si>
    <t>EXCAVACION Y TAPADO (240.23+70.16)</t>
  </si>
  <si>
    <t>MANO DE OBRA PLOMERO</t>
  </si>
  <si>
    <t>ASFALTO</t>
  </si>
  <si>
    <t>CORTE DE ASFALTO</t>
  </si>
  <si>
    <t>REMOCION DE ASFALTO</t>
  </si>
  <si>
    <t>M2</t>
  </si>
  <si>
    <t>BOTE MATERIAL DE ASFALTO (0.10 DE ESPESOR Y 20% DE ESPONJAMIENTO)</t>
  </si>
  <si>
    <t>SUMINISTRO DE MATERIAL DE BASE (e=0.20M + 1.20 ESPONJAMIENTO) (INCLUYE TRANSPORTE INTERNO)</t>
  </si>
  <si>
    <t>COLOCACION Y COMPACTACION MATERIAL BASE C/COMPACTADOR MECANICO</t>
  </si>
  <si>
    <t>CARPETA ASFALTICA</t>
  </si>
  <si>
    <t>SUMINISTRO Y COLOCACION DE ASFALTO ( INCLUYE IMPRIMACION Y ADHERENCIA) e=2"+25% DE DESPERDICIOS</t>
  </si>
  <si>
    <t>SUB - TOTAL  A</t>
  </si>
  <si>
    <t>B</t>
  </si>
  <si>
    <r>
      <t xml:space="preserve">RED DE DE DISTRIBUCION DE LOS AGRONOMOS, TRAMO MARIA MONTES Y VILLA DEL MAR,  DESDE LOS NUDOS EL=39.48-40.72-41.74-42.44-41.91-45.66-45.59 HASTA EL=27.38-27.12-26.66-26.91-31.06-29.89-27.80-31.78 (INCLUIYENDOTUB. DE </t>
    </r>
    <r>
      <rPr>
        <b/>
        <sz val="10"/>
        <rFont val="Calibri"/>
        <family val="2"/>
      </rPr>
      <t>Ø</t>
    </r>
    <r>
      <rPr>
        <b/>
        <sz val="10"/>
        <rFont val="Arial"/>
        <family val="2"/>
      </rPr>
      <t xml:space="preserve">6) EL=32.34-22.07-29.09-26.50 (SIN INCLUIR TUB </t>
    </r>
    <r>
      <rPr>
        <b/>
        <sz val="10"/>
        <rFont val="Calibri"/>
        <family val="2"/>
      </rPr>
      <t>Ø4</t>
    </r>
    <r>
      <rPr>
        <b/>
        <sz val="10"/>
        <rFont val="Arial"/>
        <family val="2"/>
      </rPr>
      <t>)</t>
    </r>
  </si>
  <si>
    <t>REDUCCION 8"X6" ACERO</t>
  </si>
  <si>
    <t>REDUCCION 4"X3" ACERO</t>
  </si>
  <si>
    <t>REDUCCION 4"X3" PVC CON J.G.</t>
  </si>
  <si>
    <t>CRUZ 8"X8" ACERO</t>
  </si>
  <si>
    <t>CRUZ 4"X3" PVC CON J.G.</t>
  </si>
  <si>
    <t>CRUZ 3"X3" PVC CON J.G.</t>
  </si>
  <si>
    <t>TEE 8"X8" ACERO</t>
  </si>
  <si>
    <t>TEE 4"X4" PVC CON J.G.</t>
  </si>
  <si>
    <t>TEE 4"X3" PVC CON J.G.</t>
  </si>
  <si>
    <t>TEE 3"X3" PVC CON J.G.</t>
  </si>
  <si>
    <t>YEE 6"X6" ACERO</t>
  </si>
  <si>
    <r>
      <t xml:space="preserve">ANCLAJES PARA PIEZAS ESPECIALES DE </t>
    </r>
    <r>
      <rPr>
        <sz val="10"/>
        <rFont val="Calibri"/>
        <family val="2"/>
      </rPr>
      <t>Ø</t>
    </r>
    <r>
      <rPr>
        <sz val="10"/>
        <rFont val="Arial"/>
        <family val="2"/>
      </rPr>
      <t>6" EN H.S.</t>
    </r>
  </si>
  <si>
    <r>
      <t xml:space="preserve">ANCLAJES PARA PIEZAS ESPECIALES DE </t>
    </r>
    <r>
      <rPr>
        <sz val="10"/>
        <rFont val="Calibri"/>
        <family val="2"/>
      </rPr>
      <t>Ø8</t>
    </r>
    <r>
      <rPr>
        <sz val="10"/>
        <rFont val="Arial"/>
        <family val="2"/>
      </rPr>
      <t>" EN H.S.</t>
    </r>
  </si>
  <si>
    <r>
      <t xml:space="preserve">ANCLAJES PARA TAPONES DE </t>
    </r>
    <r>
      <rPr>
        <sz val="10"/>
        <rFont val="Calibri"/>
        <family val="2"/>
      </rPr>
      <t>Ø3</t>
    </r>
    <r>
      <rPr>
        <sz val="10"/>
        <rFont val="Arial"/>
        <family val="2"/>
      </rPr>
      <t xml:space="preserve">" </t>
    </r>
  </si>
  <si>
    <t>CRUCES CANAL EN ACERO  Ø6" L=10.00 M + (2. 00 M BRAZOS) 1 UD</t>
  </si>
  <si>
    <t>REPLANTEO</t>
  </si>
  <si>
    <t>SUMINISTRO TUBERIA Ø6" ACERO</t>
  </si>
  <si>
    <t>SUMINISTRO DE CODO 6" X 45  ACERO</t>
  </si>
  <si>
    <t>SUMINISTRO DE JUNTAS DRESSER Ø6"</t>
  </si>
  <si>
    <t>EXCAVACION MATERIAL EN PRESENCIA DE AGUA</t>
  </si>
  <si>
    <t>RELLENO COMPACTADO</t>
  </si>
  <si>
    <t>BOTE DE MATERIAL</t>
  </si>
  <si>
    <t>MANO DE OBRA</t>
  </si>
  <si>
    <t>SUB - TOTAL  B</t>
  </si>
  <si>
    <t>C</t>
  </si>
  <si>
    <r>
      <t xml:space="preserve">RED DE DE DISTRIBUCION DE TRAMO MARIA MONTES Y PERPETUO SOCORRO (LA MONTAÑITA) ,DESDE LOS NUDOS EL=27.38-27.12-26.66-26.91-31.06-29.89-27.80-31.78 (SIN INCLUIR TUBERIAS DE Ø6") HASTA EL=32.34-22.07-29.09-26.5 (INCLUIYENDOTUB. DE </t>
    </r>
    <r>
      <rPr>
        <b/>
        <sz val="10"/>
        <rFont val="Calibri"/>
        <family val="2"/>
      </rPr>
      <t>Ø4</t>
    </r>
    <r>
      <rPr>
        <b/>
        <sz val="10"/>
        <rFont val="Arial"/>
        <family val="2"/>
      </rPr>
      <t>) HASTA EL BARRIO PERPETUO SOCORRO INCLUYENDOLO.</t>
    </r>
  </si>
  <si>
    <t>CODO 6"X 55° ACERO</t>
  </si>
  <si>
    <t>CODO 6"X 45° ACERO</t>
  </si>
  <si>
    <t>CODO 6"X 30° ACERO</t>
  </si>
  <si>
    <t>CODO 6"X 25° ACERO</t>
  </si>
  <si>
    <t>CODO 6"X 20° ACERO</t>
  </si>
  <si>
    <t>CODO 4"X 90° PVC CON J.G.</t>
  </si>
  <si>
    <t>CODO 3"X 45° PVC CON J.G.</t>
  </si>
  <si>
    <t>CODO 3"X 25° ACERO</t>
  </si>
  <si>
    <t>CRUZ 4"X4" PVC CON J.G.</t>
  </si>
  <si>
    <t>ACOMETIDAS URBANAS Ø1/2" (AGUA POTABLE) (700U)</t>
  </si>
  <si>
    <t>SUB - TOTAL  C</t>
  </si>
  <si>
    <t>Z</t>
  </si>
  <si>
    <t xml:space="preserve">VARIOS </t>
  </si>
  <si>
    <t>CAMPAMENTO</t>
  </si>
  <si>
    <t>P.A</t>
  </si>
  <si>
    <t>LETRERO OBRA</t>
  </si>
  <si>
    <t>SUB - TOTAL Z</t>
  </si>
  <si>
    <t>SUB - TOTAL GENERAL</t>
  </si>
  <si>
    <t>PRESUPUESTO ACTUALIZADO 1 (D/F OCTUBRE 2019)</t>
  </si>
  <si>
    <t>ELIMINACION DE PARTIDAS</t>
  </si>
  <si>
    <r>
      <t>RED DE DISTRIBUCION MARIA MONTES Y VALLE ENCANTADO DESDE LOS NUDOS EL=43.5-42.34-39.99-39.55-39.91-39.65-39.20-37.29-35.15-30.89-29.60-30.52-31.26 HASTA EL=39.48-70.72-41.74-42.44-41.91-45.66-45.59 (SIN INCLUIR LAS LINEAS DE LAS TUB</t>
    </r>
    <r>
      <rPr>
        <b/>
        <sz val="10"/>
        <rFont val="Calibri"/>
        <family val="2"/>
      </rPr>
      <t>Ø</t>
    </r>
    <r>
      <rPr>
        <b/>
        <sz val="10"/>
        <rFont val="Arial"/>
        <family val="2"/>
      </rPr>
      <t xml:space="preserve">8, </t>
    </r>
    <r>
      <rPr>
        <b/>
        <sz val="10"/>
        <rFont val="Calibri"/>
        <family val="2"/>
      </rPr>
      <t>Ø</t>
    </r>
    <r>
      <rPr>
        <b/>
        <sz val="10"/>
        <rFont val="Arial"/>
        <family val="2"/>
      </rPr>
      <t xml:space="preserve">6 Y </t>
    </r>
    <r>
      <rPr>
        <b/>
        <sz val="10"/>
        <rFont val="Calibri"/>
        <family val="2"/>
      </rPr>
      <t>Ø</t>
    </r>
    <r>
      <rPr>
        <b/>
        <sz val="10"/>
        <rFont val="Arial"/>
        <family val="2"/>
      </rPr>
      <t>3)</t>
    </r>
  </si>
  <si>
    <r>
      <t xml:space="preserve">RED DE DISTRIBUCION DE LOS AGRONOMOS, TRAMO MARIA MONTES Y VILLA DEL MAR,  DESDE LOS NUDOS EL=39.48-40.72-41.74-42.44-41.91-45.66-45.59 HASTA EL=27.38-27.12-26.66-26.91-31.06-29.89-27.80-31.78 (INCLUIYENDOTUB. DE </t>
    </r>
    <r>
      <rPr>
        <b/>
        <sz val="10"/>
        <rFont val="Calibri"/>
        <family val="2"/>
      </rPr>
      <t>Ø</t>
    </r>
    <r>
      <rPr>
        <b/>
        <sz val="10"/>
        <rFont val="Arial"/>
        <family val="2"/>
      </rPr>
      <t xml:space="preserve">6) EL=32.34-22.07-29.09-26.50 (SIN INCLUIR TUB </t>
    </r>
    <r>
      <rPr>
        <b/>
        <sz val="10"/>
        <rFont val="Calibri"/>
        <family val="2"/>
      </rPr>
      <t>Ø4</t>
    </r>
    <r>
      <rPr>
        <b/>
        <sz val="10"/>
        <rFont val="Arial"/>
        <family val="2"/>
      </rPr>
      <t>)</t>
    </r>
  </si>
  <si>
    <r>
      <t xml:space="preserve">RED DE DISTRIBUCION DE TRAMO MARIA MONTES Y PERPETUO SOCORRO (LA MONTAÑITA) ,DESDE LOS NUDOS EL=27.38-27.12-26.66-26.91-31.06-29.89-27.80-31.78 (SIN INCLUIR TUBERIAS DE Ø6") HASTA EL=32.34-22.07-29.09-26.5 (INCLUIYENDOTUB. DE </t>
    </r>
    <r>
      <rPr>
        <b/>
        <sz val="10"/>
        <rFont val="Calibri"/>
        <family val="2"/>
      </rPr>
      <t>Ø4</t>
    </r>
    <r>
      <rPr>
        <b/>
        <sz val="10"/>
        <rFont val="Arial"/>
        <family val="2"/>
      </rPr>
      <t>) HASTA EL BARRIO PERPETUO SOCORRO INCLUYENDOLO.</t>
    </r>
  </si>
  <si>
    <t>SUB - TOTAL  ELIMINACION DE PARTIDAS</t>
  </si>
  <si>
    <t>REDUCCION DE CANTIDAD</t>
  </si>
  <si>
    <t>SUB - TOTAL  REDUCCION DE CANTIDAD</t>
  </si>
  <si>
    <t>AUMENTO DE CANTIDAD</t>
  </si>
  <si>
    <t>REPLANTEO  Y CONTROL TOPOGRAFICO</t>
  </si>
  <si>
    <t xml:space="preserve">BOTE DE  MATERIAL CON CAMION </t>
  </si>
  <si>
    <t>SUB - TOTAL  AUMENTO DE CANTIDAD</t>
  </si>
  <si>
    <t>AUMENTO DE PRECIOS</t>
  </si>
  <si>
    <t xml:space="preserve">BOTE DE MATERIAL CON CAMION </t>
  </si>
  <si>
    <t>DE 10" PVC (SDR-26) CON J.G. +2% PERDIDA POR CAMPANA</t>
  </si>
  <si>
    <t>VALVULA DE COMPUERTA DE Ø6" H.F PLATILLADA COMPLETA(150PSI)</t>
  </si>
  <si>
    <t>VALVULA DE COMPUERTA DE Ø4" H.F PLATILLADA COMPLETA (150PSI)</t>
  </si>
  <si>
    <t>VALVULA DE COMPUERTA DE Ø3" H.F PLATILLADA  COMPLETA(150PSI)</t>
  </si>
  <si>
    <t>SUMINISTRO  JUNTAS DRESSER Ø6"</t>
  </si>
  <si>
    <t>SUB - TOTAL  AUMENTO DE PRECIO</t>
  </si>
  <si>
    <t>NUEVAS PARTIDAS</t>
  </si>
  <si>
    <r>
      <t>RED DE  DISTRIBUCION MARIA MONTES Y VALLE ENCANTADO DESDE LOS NUDOS EL=43.5-42.34-39.99-39.55-39.91-39.65-39.20-37.29-35.15-30.89-29.60-30.52-31.26 HASTA EL=39.48-70.72-41.74-42.44-41.91-45.66-45.59 (SIN INCLUIR LAS LINEAS DE LAS TUB</t>
    </r>
    <r>
      <rPr>
        <b/>
        <sz val="10"/>
        <rFont val="Calibri"/>
        <family val="2"/>
      </rPr>
      <t>Ø</t>
    </r>
    <r>
      <rPr>
        <b/>
        <sz val="10"/>
        <rFont val="Arial"/>
        <family val="2"/>
      </rPr>
      <t xml:space="preserve">8, </t>
    </r>
    <r>
      <rPr>
        <b/>
        <sz val="10"/>
        <rFont val="Calibri"/>
        <family val="2"/>
      </rPr>
      <t>Ø</t>
    </r>
    <r>
      <rPr>
        <b/>
        <sz val="10"/>
        <rFont val="Arial"/>
        <family val="2"/>
      </rPr>
      <t xml:space="preserve">6 Y </t>
    </r>
    <r>
      <rPr>
        <b/>
        <sz val="10"/>
        <rFont val="Calibri"/>
        <family val="2"/>
      </rPr>
      <t>Ø</t>
    </r>
    <r>
      <rPr>
        <b/>
        <sz val="10"/>
        <rFont val="Arial"/>
        <family val="2"/>
      </rPr>
      <t>3)</t>
    </r>
  </si>
  <si>
    <t>REDUCCION 12"X 6" ACERO SCH-30 C/PROTECCION ANTICORROSIVA</t>
  </si>
  <si>
    <t>REDUCCION 6"X4" ACERO  SCH-40 C/PROTECCION ANTICORROSIVA</t>
  </si>
  <si>
    <t>REDUCCION 6"X3" ACERO SCH-40 C/PROTECCION ANTICORROSIVA</t>
  </si>
  <si>
    <t>CODO 8"X35° ACERO SCH-40 C/PROTECCION ANTICORROSIVA</t>
  </si>
  <si>
    <t>CODO 6"X40° ACERO SCH-40 C/PROTECCION ANTICORROSIVA</t>
  </si>
  <si>
    <t>CODO 6"X35° ACERO SCH-40 C/PROTECCION ANTICORROSIVA</t>
  </si>
  <si>
    <t>CODO 6"X30° ACERO SCH-40 C/PROTECCION ANTICORROSIVA</t>
  </si>
  <si>
    <t>CODO 6"X15° ACERO SCH-40 C/PROTECCION ANTICORROSIVA</t>
  </si>
  <si>
    <t>CODO 4"X90°  ACERO SCH-80 C/PROTECCION ANTICORROSIVA</t>
  </si>
  <si>
    <t>CODO 4"X45°  ACERO SCH-80 C/PROTECCION ANTICORROSIVA</t>
  </si>
  <si>
    <t>CODO 3"X90°  ACERO SCH-80 C/PROTECCION ANTICORROSIVA</t>
  </si>
  <si>
    <t>CODO 3"X45°  ACERO SCH-80 C/PROTECCION ANTICORROSIVA</t>
  </si>
  <si>
    <t>CODO 3"X30° ACERO SCH-80 C/PROTECCION ANTICORROSIVA</t>
  </si>
  <si>
    <t>CRUZ 6"X6" ACERO SCH-40 C/PROTECCION ANTICORROSIVA</t>
  </si>
  <si>
    <t>CRUZ 6"X4" ACERO SCH-40 C/PROTECCION ANTICORROSIVA</t>
  </si>
  <si>
    <t>CRUZ 6"X3" ACERO SCH-40 C/PROTECCION ANTICORROSIVA</t>
  </si>
  <si>
    <t>CRUZ 4"X3" ACERO SCH-40 C/PROTECCION ANTICORROSIVA</t>
  </si>
  <si>
    <t>CRUZ 3"X3" ACERO SCH-80 C/PROTECCION ANTICORROSIVA</t>
  </si>
  <si>
    <t>TEE 8"X3" ACERO SCH-40 C/PROTECCION ANTICORROSIVA</t>
  </si>
  <si>
    <t>TEE 6"X6" ACERO SCH-40 C/PROTECCION ANTICORROSIVA</t>
  </si>
  <si>
    <t>TEE 6"X3" ACERO SCH-40 C/PROTECCION ANTICORROSIVA</t>
  </si>
  <si>
    <t>TEE 4"X4" ACERO SCH-80 C/PROTECCION ANTICORROSIVA</t>
  </si>
  <si>
    <t>TEE 4"X3" ACERO SCH-80 C/PROTECCION ANTICORROSIVA</t>
  </si>
  <si>
    <t>TEE 3"X3" ACERO SCH-80 C/PROTECCION ANTICORROSIVA</t>
  </si>
  <si>
    <t>YEE 12"X 8" ACERO SCH-30 C/PROTECCION ANTICORROSIVA</t>
  </si>
  <si>
    <t>JUNTA TAPON 3"   ACERO  SCH-80 C/PROTECCION ANTICORROSIVA</t>
  </si>
  <si>
    <t>JUNTA MECANICA TIPO  DRESSER DE Ø12" H.F. (150 PSI)</t>
  </si>
  <si>
    <t>JUNTA MECANICA TIPO  DRESSER DE Ø8" H.F. (150 PSI)</t>
  </si>
  <si>
    <t>JUNTA MECANICA TIPO  DRESSER DE Ø6" H.F. (150 PSI)</t>
  </si>
  <si>
    <t>JUNTA MECANICA TIPO  DRESSER DE Ø4" H.F. (150 PSI)</t>
  </si>
  <si>
    <t>JUNTA MECANICA TIPO  DRESSER DE Ø3" H.F. (150 PSI)</t>
  </si>
  <si>
    <t>TUBERIA DE POLIETILENO DE ALTA DENSIDAD Ø1/2" INTERNO L=6.00M (PROMEDIO)</t>
  </si>
  <si>
    <t>CHECK DE 1/2" H.G.</t>
  </si>
  <si>
    <t>PRUEBA HIDROSTATICA</t>
  </si>
  <si>
    <t xml:space="preserve">DE Ø12" PVC (SRD-26) </t>
  </si>
  <si>
    <t xml:space="preserve">DE Ø10" PVC (SRD-26) </t>
  </si>
  <si>
    <t xml:space="preserve">DE Ø8" PVC (SRD-26) </t>
  </si>
  <si>
    <t xml:space="preserve">DE Ø6" PVC (SRD-26) </t>
  </si>
  <si>
    <t xml:space="preserve">DE Ø4" PVC (SRD-26) </t>
  </si>
  <si>
    <t xml:space="preserve">DE Ø3" PVC (SRD-26) </t>
  </si>
  <si>
    <t>ACERAS Y CONTENES</t>
  </si>
  <si>
    <t>DEMOLICION ACERAS Y CONTENES</t>
  </si>
  <si>
    <t>RECONSTRUCCION DE ACERAS  (1.00X0.50) M</t>
  </si>
  <si>
    <t xml:space="preserve">RECONSTRUCCION CONTENES </t>
  </si>
  <si>
    <t xml:space="preserve">BOTE DE MATERIAL  + 20% DE ESPONJAMIENTO C/CAMION </t>
  </si>
  <si>
    <t>SEÑALIZACION Y MANEJO DE TRANSITO Y SEGURIDAD VIAL</t>
  </si>
  <si>
    <r>
      <t xml:space="preserve">RED DE  DISTRIBUCION DE LOS AGRONOMOS, TRAMO MARIA MONTES Y VILLA DEL MAR,  DESDE LOS NUDOS EL=39.48-40.72-41.74-42.44-41.91-45.66-45.59 HASTA EL=27.38-27.12-26.66-26.91-31.06-29.89-27.80-31.78 (INCLUIYENDOTUB. DE </t>
    </r>
    <r>
      <rPr>
        <b/>
        <sz val="10"/>
        <rFont val="Calibri"/>
        <family val="2"/>
      </rPr>
      <t>Ø</t>
    </r>
    <r>
      <rPr>
        <b/>
        <sz val="10"/>
        <rFont val="Arial"/>
        <family val="2"/>
      </rPr>
      <t xml:space="preserve">6) EL=32.34-22.07-29.09-26.50 (SIN INCLUIR TUB </t>
    </r>
    <r>
      <rPr>
        <b/>
        <sz val="10"/>
        <rFont val="Calibri"/>
        <family val="2"/>
      </rPr>
      <t>Ø4</t>
    </r>
    <r>
      <rPr>
        <b/>
        <sz val="10"/>
        <rFont val="Arial"/>
        <family val="2"/>
      </rPr>
      <t>)</t>
    </r>
  </si>
  <si>
    <t>REDUCCION 8"X6" ACERO SCH-40 C/PROTECCION ANTICORROSIVA</t>
  </si>
  <si>
    <t>REDUCCION 6"X4" ACERO SCH-40 C/PROTECCION ANTICORROSIVA</t>
  </si>
  <si>
    <t>REDUCCION 4"X3" ACERO SCH-40 C/PROTECCION ANTICORROSIVA</t>
  </si>
  <si>
    <t>CRUZ 8"X8" ACERO SCH-40 C/PROTECCION ANTICORROSIVA</t>
  </si>
  <si>
    <t>TEE 8"X8" ACERO SCH-40 C/PROTECCION ANTICORROSIVA</t>
  </si>
  <si>
    <t>YEE 6"X6" ACERO SCH-40 C/PROTECCION ANTICORROSIVA</t>
  </si>
  <si>
    <t>RECONSTRUCCION DE ACERAS A=1.00 MTS</t>
  </si>
  <si>
    <t>RECONSTRUCCION CONTENES (0.30 X 0.25)</t>
  </si>
  <si>
    <t xml:space="preserve">EXTRACCION TUBERIA DE Ø6" PARA SER SUSTITUIDA POR TUBERIA DE Ø8" </t>
  </si>
  <si>
    <t>SUB - TOTAL  NUEVAS PARTIDAS</t>
  </si>
  <si>
    <t>SUB-TOTAL ADICIONALES 1</t>
  </si>
  <si>
    <t>SUB-TOTAL GENERAL  CONTRATO + ACT. No.  1</t>
  </si>
  <si>
    <t>GASTOS INDIRECTOS</t>
  </si>
  <si>
    <t>GASTOS ADMINISTRATIVOS</t>
  </si>
  <si>
    <t>HONORARIOS PROFESIONALES</t>
  </si>
  <si>
    <t>SEGUROS,POLIZAS Y FIANZAS</t>
  </si>
  <si>
    <t xml:space="preserve"> SUPERVISION DE LA OBRA</t>
  </si>
  <si>
    <t>GASTOS DE TRANSPORTE</t>
  </si>
  <si>
    <t>LEY 6-86</t>
  </si>
  <si>
    <t>CARGAS SOCIALES</t>
  </si>
  <si>
    <t>ITBIS DE LOS HONORARIOS PROFESIONALES</t>
  </si>
  <si>
    <t>(PRES. ACT.  No. 1) CODIA</t>
  </si>
  <si>
    <t>COMPLETIVO TRANSPORTE EQUIPO (IDA Y VUELTA)</t>
  </si>
  <si>
    <t>TOTAL GASTOS INDIRECTOS</t>
  </si>
  <si>
    <t>IMPREVISTOS</t>
  </si>
  <si>
    <t>PROV</t>
  </si>
  <si>
    <t>ZONA</t>
  </si>
  <si>
    <t>TRANSP. %</t>
  </si>
  <si>
    <t>PERS.</t>
  </si>
  <si>
    <t>PROVINCIA AZUA</t>
  </si>
  <si>
    <t>II</t>
  </si>
  <si>
    <t>PROVINCIA BAHORUCO</t>
  </si>
  <si>
    <t>VIII</t>
  </si>
  <si>
    <t>ARQ. MEYVER PUJOLS</t>
  </si>
  <si>
    <t>ARQ. DEPTO. EVAL. DE COSTOS DE OBRAS</t>
  </si>
  <si>
    <t>PROVINCIA BARAHONA</t>
  </si>
  <si>
    <t>ARQ. YRMA ESPINOSA</t>
  </si>
  <si>
    <t>ASISTENTE DE DEPTO COSTOS</t>
  </si>
  <si>
    <t>PROVINCIA DAJABON</t>
  </si>
  <si>
    <t>I</t>
  </si>
  <si>
    <t>ARQ.JENNY SABA</t>
  </si>
  <si>
    <t>DISTRITO NACIONAL</t>
  </si>
  <si>
    <t>ING. ANA MATEO</t>
  </si>
  <si>
    <t>ING. DEPTO. DE EVAL. DE COSTOS DE OBRAS</t>
  </si>
  <si>
    <t>PROVINCIA DUARTE</t>
  </si>
  <si>
    <t>III</t>
  </si>
  <si>
    <t>ING. CLAUDIA DE LEON</t>
  </si>
  <si>
    <t>PROVINCIA EL SEYBO</t>
  </si>
  <si>
    <t>VI</t>
  </si>
  <si>
    <t>ING. FRANCIS HEREDIA</t>
  </si>
  <si>
    <t>PROVINCIA ELIAS PIÑAS</t>
  </si>
  <si>
    <t>ING. JOEL FRANCISCO</t>
  </si>
  <si>
    <t>PROVINCIA ESPAILLAT</t>
  </si>
  <si>
    <t>V</t>
  </si>
  <si>
    <t>ING. MIGUEL PEREZ</t>
  </si>
  <si>
    <t>GENERAL</t>
  </si>
  <si>
    <t>GRAL</t>
  </si>
  <si>
    <t>ING. OSCAR ENCARNACION</t>
  </si>
  <si>
    <t>PROVINCIA HATO MAYOR</t>
  </si>
  <si>
    <t>ING. PABLO GUERRERO</t>
  </si>
  <si>
    <t>PROVINCIA HERMANAS MIRABAL</t>
  </si>
  <si>
    <t>ING. RAMONA MONTAS</t>
  </si>
  <si>
    <t>PROVINCIA INDEPENDENCIA</t>
  </si>
  <si>
    <t>ING. RAMONA TEJADA</t>
  </si>
  <si>
    <t>PROVINCIA LA ALTAGRACIA</t>
  </si>
  <si>
    <t>ING. SANDRA BATISTA</t>
  </si>
  <si>
    <t>PROVINCIA LA ROMANA</t>
  </si>
  <si>
    <t>ING. ZULIKA ROSARIO</t>
  </si>
  <si>
    <t>PROVINCIA LA VEGA</t>
  </si>
  <si>
    <t>ING.MARIA MORALES</t>
  </si>
  <si>
    <t>PROVINCIA MARIA TRINIDAD SANCHEZ</t>
  </si>
  <si>
    <t>ING.MARIANO PEREZ</t>
  </si>
  <si>
    <t>PROVINCIA MONSEÑOR  NOUEL</t>
  </si>
  <si>
    <t>ING.TERESA M. LLUBERES M EJIA</t>
  </si>
  <si>
    <t>ENC. DEPTO. DE EVAL. DE COSTOS DE OBRAS.</t>
  </si>
  <si>
    <t>PROVINCIA MONTE CRITI</t>
  </si>
  <si>
    <t>PROVINCIA MONTE PLATA</t>
  </si>
  <si>
    <t>IV</t>
  </si>
  <si>
    <t>PROVINCIA PEDERNALES</t>
  </si>
  <si>
    <t>PROVINCIA PERAVIA</t>
  </si>
  <si>
    <t>PROVINCIA PUERTO PLATA</t>
  </si>
  <si>
    <t>VII</t>
  </si>
  <si>
    <t>PROVINCIA SAMANA</t>
  </si>
  <si>
    <t>ELABORADO</t>
  </si>
  <si>
    <t>PROVINCIA SAN CRISTOBAL</t>
  </si>
  <si>
    <t>PREPARADO</t>
  </si>
  <si>
    <t>PROVINCIA SAN JOSE DE OCOA</t>
  </si>
  <si>
    <t>REVISADO</t>
  </si>
  <si>
    <t>PROVINCIA SAN JUAN</t>
  </si>
  <si>
    <t>PROVINCIA SAN PEDRO DE MACORIS</t>
  </si>
  <si>
    <t>PROVINCIA SANCHEZ RAMIREZ</t>
  </si>
  <si>
    <t>PROVINCIA SANTIAGO</t>
  </si>
  <si>
    <t>PROVINCIA SANTIAGO RODRIGUEZ</t>
  </si>
  <si>
    <t>PROVINCIA SANTO  DOMINGO</t>
  </si>
  <si>
    <t>PROVINCIA VALVERDE</t>
  </si>
  <si>
    <t>ACOMETIDAS URBANAS Ø1/2" (AGUA POTABLE)</t>
  </si>
  <si>
    <t>ML</t>
  </si>
  <si>
    <t>NUEVAS PARTIDAS ( N.P.)</t>
  </si>
  <si>
    <t>EXCAVACION DE MATERIAL ROCA CON COMPRESOR</t>
  </si>
  <si>
    <t>SUMINISTRO DE  MATERIAL GRANULAR (DIST. 10 KM)</t>
  </si>
  <si>
    <t>REPARACION DE AVERIAS</t>
  </si>
  <si>
    <t>AVERIAS EN TUBERIA DE 1/2" PVC ( 1 MT DE TUBERIA PROMEDIO)</t>
  </si>
  <si>
    <t>AVERIAS EN TUBERIA DE 1/2" PVC ( UN TUBO PROMEDIO)</t>
  </si>
  <si>
    <t>AVERIAS EN TUBERIA DE 3/4" PVC ( 1 MT DE TUBERIA PROMEDIO)</t>
  </si>
  <si>
    <t>AVERIAS EN TUBERIA DE 3/4" PVC ( UN TUBO PROMEDIO)</t>
  </si>
  <si>
    <t>AVERIAS EN TUBERIA DE 1" PVC ( 1 MT DE TUBERIA PROMEDIO)</t>
  </si>
  <si>
    <t>AVERIAS EN TUBERIA DE 1" PVC ( UN TUBO PROMEDIO)</t>
  </si>
  <si>
    <t>AVERIAS EN TUBERIA DE 2" PVC ( 1 MT DE TUBERIA PROMEDIO)</t>
  </si>
  <si>
    <t>AVERIAS EN TUBERIA DE 2" PVC ( UN TUBO PROMEDIO)</t>
  </si>
  <si>
    <t>AVERIAS EN TUBERIA DE 3" PVC ( 1 MT DE TUBERIA PROMEDIO)</t>
  </si>
  <si>
    <t>AVERIAS EN TUBERIA DE 3" PVC ( UN TUBO PROMEDIO)</t>
  </si>
  <si>
    <t>AVERIAS EN TUBERIA DE 4" PVC ( 1 MT DE TUBERIA PROMEDIO)</t>
  </si>
  <si>
    <t>AVERIAS EN TUBERIA DE 4" PVC ( UN TUBO PROMEDIO)</t>
  </si>
  <si>
    <t>SUB - TOTAL  ACTUALIZADO No.2</t>
  </si>
  <si>
    <t>SUB-TOTAL GENERAL  CONTRATO + ACT. No.1 +ACT. No.2</t>
  </si>
  <si>
    <t>TOTAL  PRESUPUESTO ACTUALIZADO No. 2 (RD$)</t>
  </si>
  <si>
    <t>DIMENSIONES ZANJAS TUBERIAS (mm)</t>
  </si>
  <si>
    <t>DIAMETRO</t>
  </si>
  <si>
    <t>ESPESOR</t>
  </si>
  <si>
    <t>a</t>
  </si>
  <si>
    <t>b</t>
  </si>
  <si>
    <t>Ancho            A (m)</t>
  </si>
  <si>
    <t>PROFUNDIDAD (M)</t>
  </si>
  <si>
    <t>CANTIDAD COLOCADAS (UD)</t>
  </si>
  <si>
    <t>LONGITUD COLOCADAS (ML)</t>
  </si>
  <si>
    <t>PULGADAS</t>
  </si>
  <si>
    <t>NOMINAL</t>
  </si>
  <si>
    <t>REAL</t>
  </si>
  <si>
    <t xml:space="preserve">e </t>
  </si>
  <si>
    <r>
      <t>90+</t>
    </r>
    <r>
      <rPr>
        <sz val="11"/>
        <color theme="1"/>
        <rFont val="Calibri"/>
        <family val="2"/>
      </rPr>
      <t>ø+2e+b</t>
    </r>
  </si>
  <si>
    <t>AREA TUBO(M)</t>
  </si>
  <si>
    <t>EXCAVACION</t>
  </si>
  <si>
    <t>RELLENO</t>
  </si>
  <si>
    <t>SUB - TOTAL  NUEVAS PARTIDAS ( N.P.)</t>
  </si>
  <si>
    <t>SUB - TOTAL  AUMENTO DE CANTIDAD (A.C.)</t>
  </si>
  <si>
    <t>PRESUPUESTO ACTUALIZADO NO.2 (D/F ABRIL 2020)</t>
  </si>
  <si>
    <t>AUMENTO DE CANTIDAD  (A.C.)</t>
  </si>
  <si>
    <t>PRESUPUSTO ACTUALIZADO No. 2 (D/F ABRIL 2020)</t>
  </si>
  <si>
    <t>PRESUPUESTO ACTUALIZADO 3 (D/F JUNIO 2022)</t>
  </si>
  <si>
    <t>AUMENTO DE PRECIO</t>
  </si>
  <si>
    <t>SUB - TOTAL GENERAL ACT NO 3</t>
  </si>
  <si>
    <t>SUB-TOTAL GENERAL  CONTRATO + ACT. No.1 +ACT. No.2 + ACT NO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</si>
</sst>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* #,##0.0000_);_(* \(#,##0.0000\);_(* &quot;-&quot;??_);_(@_)"/>
    <numFmt numFmtId="166" formatCode="0.0%"/>
    <numFmt numFmtId="167" formatCode="#,##0.00;[Red]#,##0.00"/>
    <numFmt numFmtId="168" formatCode="#,##0.0000"/>
    <numFmt numFmtId="169" formatCode="#,##0.00000"/>
    <numFmt numFmtId="170" formatCode="#,##0.000"/>
    <numFmt numFmtId="171" formatCode="0.0"/>
    <numFmt numFmtId="172" formatCode="#,##0.000000"/>
    <numFmt numFmtId="174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9"/>
      <color indexed="8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2"/>
      <name val="Courier"/>
      <family val="3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Border="1"/>
    <xf numFmtId="0" fontId="0" fillId="0" borderId="1" xfId="0" applyBorder="1"/>
    <xf numFmtId="43" fontId="0" fillId="0" borderId="1" xfId="0" applyNumberFormat="1" applyBorder="1"/>
    <xf numFmtId="0" fontId="0" fillId="0" borderId="1" xfId="0" applyBorder="1" applyAlignment="1"/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43" fontId="0" fillId="0" borderId="1" xfId="4" applyFont="1" applyBorder="1"/>
    <xf numFmtId="43" fontId="0" fillId="0" borderId="1" xfId="4" applyFon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165" fontId="0" fillId="0" borderId="1" xfId="4" applyNumberFormat="1" applyFont="1" applyBorder="1" applyAlignment="1">
      <alignment horizontal="center"/>
    </xf>
    <xf numFmtId="43" fontId="4" fillId="0" borderId="6" xfId="4" applyFont="1" applyBorder="1"/>
    <xf numFmtId="43" fontId="4" fillId="0" borderId="1" xfId="4" applyFont="1" applyBorder="1"/>
    <xf numFmtId="43" fontId="4" fillId="0" borderId="1" xfId="0" applyNumberFormat="1" applyFont="1" applyBorder="1"/>
    <xf numFmtId="0" fontId="6" fillId="0" borderId="0" xfId="6"/>
    <xf numFmtId="0" fontId="6" fillId="0" borderId="0" xfId="6" applyAlignment="1">
      <alignment vertical="top"/>
    </xf>
    <xf numFmtId="166" fontId="6" fillId="0" borderId="0" xfId="6" applyNumberFormat="1" applyAlignment="1">
      <alignment horizontal="center"/>
    </xf>
    <xf numFmtId="0" fontId="6" fillId="0" borderId="0" xfId="6" applyAlignment="1">
      <alignment horizontal="center"/>
    </xf>
    <xf numFmtId="0" fontId="6" fillId="0" borderId="0" xfId="6" applyAlignment="1">
      <alignment horizontal="right"/>
    </xf>
    <xf numFmtId="0" fontId="6" fillId="0" borderId="0" xfId="6" applyAlignment="1">
      <alignment horizontal="left"/>
    </xf>
    <xf numFmtId="0" fontId="7" fillId="0" borderId="0" xfId="6" applyFont="1" applyAlignment="1">
      <alignment horizontal="right"/>
    </xf>
    <xf numFmtId="0" fontId="7" fillId="0" borderId="0" xfId="6" applyFont="1"/>
    <xf numFmtId="0" fontId="7" fillId="0" borderId="0" xfId="6" applyFont="1" applyAlignment="1">
      <alignment horizontal="center"/>
    </xf>
    <xf numFmtId="0" fontId="6" fillId="5" borderId="0" xfId="6" applyFill="1"/>
    <xf numFmtId="0" fontId="2" fillId="5" borderId="0" xfId="6" applyFont="1" applyFill="1" applyAlignment="1">
      <alignment vertical="top"/>
    </xf>
    <xf numFmtId="0" fontId="6" fillId="3" borderId="0" xfId="6" applyFill="1"/>
    <xf numFmtId="0" fontId="8" fillId="3" borderId="2" xfId="6" applyFont="1" applyFill="1" applyBorder="1"/>
    <xf numFmtId="0" fontId="8" fillId="3" borderId="2" xfId="6" applyFont="1" applyFill="1" applyBorder="1" applyAlignment="1">
      <alignment horizontal="right"/>
    </xf>
    <xf numFmtId="0" fontId="2" fillId="3" borderId="2" xfId="6" applyFont="1" applyFill="1" applyBorder="1" applyAlignment="1">
      <alignment vertical="top"/>
    </xf>
    <xf numFmtId="4" fontId="2" fillId="5" borderId="9" xfId="6" applyNumberFormat="1" applyFont="1" applyFill="1" applyBorder="1"/>
    <xf numFmtId="4" fontId="10" fillId="5" borderId="9" xfId="6" applyNumberFormat="1" applyFont="1" applyFill="1" applyBorder="1"/>
    <xf numFmtId="166" fontId="10" fillId="5" borderId="9" xfId="6" applyNumberFormat="1" applyFont="1" applyFill="1" applyBorder="1"/>
    <xf numFmtId="0" fontId="10" fillId="5" borderId="9" xfId="6" applyFont="1" applyFill="1" applyBorder="1"/>
    <xf numFmtId="0" fontId="10" fillId="5" borderId="9" xfId="6" applyFont="1" applyFill="1" applyBorder="1" applyAlignment="1">
      <alignment horizontal="right"/>
    </xf>
    <xf numFmtId="0" fontId="8" fillId="5" borderId="9" xfId="6" applyFont="1" applyFill="1" applyBorder="1" applyAlignment="1">
      <alignment horizontal="center" vertical="top"/>
    </xf>
    <xf numFmtId="43" fontId="7" fillId="3" borderId="9" xfId="7" applyNumberFormat="1" applyFont="1" applyFill="1" applyBorder="1" applyAlignment="1">
      <alignment horizontal="right" vertical="top"/>
    </xf>
    <xf numFmtId="43" fontId="2" fillId="3" borderId="9" xfId="7" applyNumberFormat="1" applyFont="1" applyFill="1" applyBorder="1" applyAlignment="1">
      <alignment horizontal="right" vertical="top"/>
    </xf>
    <xf numFmtId="167" fontId="2" fillId="3" borderId="9" xfId="6" applyNumberFormat="1" applyFont="1" applyFill="1" applyBorder="1" applyAlignment="1">
      <alignment horizontal="center" vertical="top"/>
    </xf>
    <xf numFmtId="43" fontId="2" fillId="3" borderId="9" xfId="7" applyNumberFormat="1" applyFont="1" applyFill="1" applyBorder="1" applyAlignment="1">
      <alignment vertical="top"/>
    </xf>
    <xf numFmtId="39" fontId="7" fillId="3" borderId="9" xfId="6" applyNumberFormat="1" applyFont="1" applyFill="1" applyBorder="1" applyAlignment="1">
      <alignment horizontal="right" vertical="top"/>
    </xf>
    <xf numFmtId="0" fontId="8" fillId="3" borderId="9" xfId="6" applyFont="1" applyFill="1" applyBorder="1" applyAlignment="1">
      <alignment horizontal="center" vertical="top"/>
    </xf>
    <xf numFmtId="166" fontId="10" fillId="2" borderId="9" xfId="6" applyNumberFormat="1" applyFont="1" applyFill="1" applyBorder="1"/>
    <xf numFmtId="0" fontId="10" fillId="2" borderId="9" xfId="6" applyFont="1" applyFill="1" applyBorder="1"/>
    <xf numFmtId="0" fontId="10" fillId="2" borderId="9" xfId="6" applyFont="1" applyFill="1" applyBorder="1" applyAlignment="1">
      <alignment horizontal="center" vertical="top"/>
    </xf>
    <xf numFmtId="10" fontId="2" fillId="5" borderId="9" xfId="8" applyNumberFormat="1" applyFont="1" applyFill="1" applyBorder="1" applyAlignment="1">
      <alignment vertical="center"/>
    </xf>
    <xf numFmtId="0" fontId="2" fillId="5" borderId="9" xfId="6" applyFont="1" applyFill="1" applyBorder="1" applyAlignment="1">
      <alignment horizontal="right"/>
    </xf>
    <xf numFmtId="4" fontId="11" fillId="5" borderId="9" xfId="6" applyNumberFormat="1" applyFont="1" applyFill="1" applyBorder="1"/>
    <xf numFmtId="0" fontId="2" fillId="5" borderId="0" xfId="6" applyFont="1" applyFill="1"/>
    <xf numFmtId="4" fontId="10" fillId="2" borderId="9" xfId="6" applyNumberFormat="1" applyFont="1" applyFill="1" applyBorder="1" applyAlignment="1">
      <alignment horizontal="center"/>
    </xf>
    <xf numFmtId="4" fontId="10" fillId="2" borderId="9" xfId="6" applyNumberFormat="1" applyFont="1" applyFill="1" applyBorder="1"/>
    <xf numFmtId="0" fontId="8" fillId="5" borderId="9" xfId="6" applyFont="1" applyFill="1" applyBorder="1" applyAlignment="1">
      <alignment horizontal="right"/>
    </xf>
    <xf numFmtId="4" fontId="10" fillId="3" borderId="7" xfId="6" applyNumberFormat="1" applyFont="1" applyFill="1" applyBorder="1"/>
    <xf numFmtId="4" fontId="10" fillId="3" borderId="7" xfId="6" applyNumberFormat="1" applyFont="1" applyFill="1" applyBorder="1" applyAlignment="1">
      <alignment horizontal="center"/>
    </xf>
    <xf numFmtId="0" fontId="8" fillId="3" borderId="7" xfId="6" applyFont="1" applyFill="1" applyBorder="1" applyAlignment="1">
      <alignment horizontal="center"/>
    </xf>
    <xf numFmtId="0" fontId="8" fillId="3" borderId="7" xfId="6" applyFont="1" applyFill="1" applyBorder="1"/>
    <xf numFmtId="4" fontId="10" fillId="3" borderId="2" xfId="6" applyNumberFormat="1" applyFont="1" applyFill="1" applyBorder="1"/>
    <xf numFmtId="0" fontId="8" fillId="3" borderId="11" xfId="6" applyFont="1" applyFill="1" applyBorder="1" applyAlignment="1">
      <alignment horizontal="center"/>
    </xf>
    <xf numFmtId="4" fontId="8" fillId="5" borderId="9" xfId="6" applyNumberFormat="1" applyFont="1" applyFill="1" applyBorder="1"/>
    <xf numFmtId="4" fontId="10" fillId="5" borderId="9" xfId="6" applyNumberFormat="1" applyFont="1" applyFill="1" applyBorder="1" applyAlignment="1">
      <alignment horizontal="center"/>
    </xf>
    <xf numFmtId="0" fontId="8" fillId="5" borderId="10" xfId="6" applyFont="1" applyFill="1" applyBorder="1" applyAlignment="1">
      <alignment horizontal="center"/>
    </xf>
    <xf numFmtId="0" fontId="8" fillId="5" borderId="9" xfId="6" applyFont="1" applyFill="1" applyBorder="1"/>
    <xf numFmtId="4" fontId="8" fillId="3" borderId="9" xfId="6" applyNumberFormat="1" applyFont="1" applyFill="1" applyBorder="1"/>
    <xf numFmtId="4" fontId="10" fillId="3" borderId="9" xfId="6" applyNumberFormat="1" applyFont="1" applyFill="1" applyBorder="1"/>
    <xf numFmtId="4" fontId="10" fillId="3" borderId="9" xfId="6" applyNumberFormat="1" applyFont="1" applyFill="1" applyBorder="1" applyAlignment="1">
      <alignment horizontal="center"/>
    </xf>
    <xf numFmtId="0" fontId="8" fillId="3" borderId="10" xfId="6" applyFont="1" applyFill="1" applyBorder="1" applyAlignment="1">
      <alignment horizontal="center"/>
    </xf>
    <xf numFmtId="0" fontId="8" fillId="3" borderId="9" xfId="6" applyFont="1" applyFill="1" applyBorder="1"/>
    <xf numFmtId="4" fontId="8" fillId="5" borderId="12" xfId="6" applyNumberFormat="1" applyFont="1" applyFill="1" applyBorder="1"/>
    <xf numFmtId="4" fontId="8" fillId="3" borderId="12" xfId="6" applyNumberFormat="1" applyFont="1" applyFill="1" applyBorder="1"/>
    <xf numFmtId="0" fontId="8" fillId="3" borderId="9" xfId="6" applyFont="1" applyFill="1" applyBorder="1" applyAlignment="1">
      <alignment horizontal="center"/>
    </xf>
    <xf numFmtId="0" fontId="6" fillId="6" borderId="0" xfId="6" applyFill="1"/>
    <xf numFmtId="4" fontId="11" fillId="5" borderId="12" xfId="6" applyNumberFormat="1" applyFont="1" applyFill="1" applyBorder="1"/>
    <xf numFmtId="4" fontId="11" fillId="5" borderId="9" xfId="6" applyNumberFormat="1" applyFont="1" applyFill="1" applyBorder="1" applyAlignment="1">
      <alignment horizontal="center" vertical="center"/>
    </xf>
    <xf numFmtId="0" fontId="2" fillId="5" borderId="9" xfId="6" applyFont="1" applyFill="1" applyBorder="1" applyAlignment="1">
      <alignment wrapText="1"/>
    </xf>
    <xf numFmtId="0" fontId="2" fillId="5" borderId="10" xfId="6" applyFont="1" applyFill="1" applyBorder="1" applyAlignment="1">
      <alignment vertical="top"/>
    </xf>
    <xf numFmtId="0" fontId="11" fillId="5" borderId="9" xfId="6" applyFont="1" applyFill="1" applyBorder="1"/>
    <xf numFmtId="4" fontId="11" fillId="5" borderId="9" xfId="6" applyNumberFormat="1" applyFont="1" applyFill="1" applyBorder="1" applyAlignment="1">
      <alignment horizontal="center"/>
    </xf>
    <xf numFmtId="0" fontId="6" fillId="5" borderId="9" xfId="6" applyFill="1" applyBorder="1" applyAlignment="1">
      <alignment wrapText="1"/>
    </xf>
    <xf numFmtId="0" fontId="6" fillId="5" borderId="9" xfId="6" applyFill="1" applyBorder="1"/>
    <xf numFmtId="0" fontId="13" fillId="5" borderId="9" xfId="6" applyFont="1" applyFill="1" applyBorder="1"/>
    <xf numFmtId="0" fontId="7" fillId="5" borderId="10" xfId="6" applyFont="1" applyFill="1" applyBorder="1" applyAlignment="1">
      <alignment vertical="top"/>
    </xf>
    <xf numFmtId="0" fontId="2" fillId="5" borderId="9" xfId="6" applyFont="1" applyFill="1" applyBorder="1" applyAlignment="1">
      <alignment vertical="top"/>
    </xf>
    <xf numFmtId="0" fontId="7" fillId="5" borderId="9" xfId="6" applyFont="1" applyFill="1" applyBorder="1"/>
    <xf numFmtId="4" fontId="2" fillId="5" borderId="12" xfId="6" applyNumberFormat="1" applyFont="1" applyFill="1" applyBorder="1"/>
    <xf numFmtId="167" fontId="2" fillId="5" borderId="9" xfId="6" applyNumberFormat="1" applyFont="1" applyFill="1" applyBorder="1" applyAlignment="1">
      <alignment horizontal="center"/>
    </xf>
    <xf numFmtId="0" fontId="2" fillId="5" borderId="10" xfId="6" applyFont="1" applyFill="1" applyBorder="1" applyAlignment="1">
      <alignment horizontal="left" vertical="top" wrapText="1"/>
    </xf>
    <xf numFmtId="4" fontId="2" fillId="5" borderId="9" xfId="6" applyNumberFormat="1" applyFont="1" applyFill="1" applyBorder="1" applyAlignment="1">
      <alignment vertical="top"/>
    </xf>
    <xf numFmtId="2" fontId="2" fillId="5" borderId="10" xfId="6" applyNumberFormat="1" applyFont="1" applyFill="1" applyBorder="1" applyAlignment="1">
      <alignment vertical="top"/>
    </xf>
    <xf numFmtId="4" fontId="14" fillId="5" borderId="9" xfId="7" applyNumberFormat="1" applyFont="1" applyFill="1" applyBorder="1" applyAlignment="1">
      <alignment horizontal="right"/>
    </xf>
    <xf numFmtId="0" fontId="2" fillId="5" borderId="9" xfId="6" applyFont="1" applyFill="1" applyBorder="1" applyAlignment="1">
      <alignment horizontal="left" vertical="justify"/>
    </xf>
    <xf numFmtId="0" fontId="10" fillId="5" borderId="10" xfId="6" applyFont="1" applyFill="1" applyBorder="1" applyAlignment="1">
      <alignment vertical="top"/>
    </xf>
    <xf numFmtId="4" fontId="14" fillId="5" borderId="9" xfId="7" applyNumberFormat="1" applyFont="1" applyFill="1" applyBorder="1" applyAlignment="1">
      <alignment horizontal="right" vertical="top"/>
    </xf>
    <xf numFmtId="0" fontId="2" fillId="5" borderId="9" xfId="6" applyFont="1" applyFill="1" applyBorder="1" applyAlignment="1">
      <alignment horizontal="left" vertical="top"/>
    </xf>
    <xf numFmtId="4" fontId="2" fillId="5" borderId="2" xfId="6" applyNumberFormat="1" applyFont="1" applyFill="1" applyBorder="1"/>
    <xf numFmtId="4" fontId="14" fillId="5" borderId="2" xfId="7" applyNumberFormat="1" applyFont="1" applyFill="1" applyBorder="1" applyAlignment="1">
      <alignment horizontal="right" vertical="top"/>
    </xf>
    <xf numFmtId="167" fontId="2" fillId="5" borderId="2" xfId="6" applyNumberFormat="1" applyFont="1" applyFill="1" applyBorder="1" applyAlignment="1">
      <alignment horizontal="center"/>
    </xf>
    <xf numFmtId="4" fontId="2" fillId="5" borderId="2" xfId="6" applyNumberFormat="1" applyFont="1" applyFill="1" applyBorder="1" applyAlignment="1">
      <alignment vertical="top"/>
    </xf>
    <xf numFmtId="0" fontId="2" fillId="5" borderId="2" xfId="6" applyFont="1" applyFill="1" applyBorder="1" applyAlignment="1">
      <alignment horizontal="left" vertical="top"/>
    </xf>
    <xf numFmtId="0" fontId="10" fillId="5" borderId="11" xfId="6" applyFont="1" applyFill="1" applyBorder="1" applyAlignment="1">
      <alignment vertical="top"/>
    </xf>
    <xf numFmtId="4" fontId="2" fillId="5" borderId="9" xfId="6" applyNumberFormat="1" applyFont="1" applyFill="1" applyBorder="1" applyAlignment="1">
      <alignment vertical="center"/>
    </xf>
    <xf numFmtId="0" fontId="7" fillId="5" borderId="9" xfId="6" applyFont="1" applyFill="1" applyBorder="1" applyAlignment="1">
      <alignment horizontal="left" vertical="top"/>
    </xf>
    <xf numFmtId="0" fontId="8" fillId="5" borderId="10" xfId="6" applyFont="1" applyFill="1" applyBorder="1" applyAlignment="1">
      <alignment vertical="top"/>
    </xf>
    <xf numFmtId="0" fontId="2" fillId="5" borderId="9" xfId="6" applyFont="1" applyFill="1" applyBorder="1" applyAlignment="1">
      <alignment horizontal="left" vertical="top" wrapText="1"/>
    </xf>
    <xf numFmtId="4" fontId="2" fillId="5" borderId="9" xfId="7" applyNumberFormat="1" applyFont="1" applyFill="1" applyBorder="1" applyAlignment="1">
      <alignment horizontal="right" vertical="top"/>
    </xf>
    <xf numFmtId="0" fontId="2" fillId="5" borderId="10" xfId="6" applyFont="1" applyFill="1" applyBorder="1" applyAlignment="1">
      <alignment horizontal="right" vertical="top"/>
    </xf>
    <xf numFmtId="4" fontId="2" fillId="5" borderId="9" xfId="6" applyNumberFormat="1" applyFont="1" applyFill="1" applyBorder="1" applyAlignment="1">
      <alignment horizontal="right"/>
    </xf>
    <xf numFmtId="167" fontId="2" fillId="5" borderId="9" xfId="6" applyNumberFormat="1" applyFont="1" applyFill="1" applyBorder="1" applyAlignment="1">
      <alignment horizontal="center" vertical="center"/>
    </xf>
    <xf numFmtId="2" fontId="2" fillId="5" borderId="9" xfId="6" applyNumberFormat="1" applyFont="1" applyFill="1" applyBorder="1" applyAlignment="1">
      <alignment vertical="top"/>
    </xf>
    <xf numFmtId="0" fontId="2" fillId="5" borderId="9" xfId="6" applyFont="1" applyFill="1" applyBorder="1" applyAlignment="1">
      <alignment horizontal="right" vertical="top"/>
    </xf>
    <xf numFmtId="4" fontId="14" fillId="5" borderId="9" xfId="7" applyNumberFormat="1" applyFont="1" applyFill="1" applyBorder="1" applyAlignment="1">
      <alignment horizontal="right" vertical="center"/>
    </xf>
    <xf numFmtId="0" fontId="6" fillId="4" borderId="0" xfId="6" applyFill="1"/>
    <xf numFmtId="4" fontId="2" fillId="5" borderId="9" xfId="7" applyNumberFormat="1" applyFont="1" applyFill="1" applyBorder="1" applyAlignment="1">
      <alignment horizontal="right" vertical="center"/>
    </xf>
    <xf numFmtId="167" fontId="2" fillId="5" borderId="9" xfId="6" applyNumberFormat="1" applyFont="1" applyFill="1" applyBorder="1" applyAlignment="1">
      <alignment horizontal="center" vertical="top"/>
    </xf>
    <xf numFmtId="0" fontId="7" fillId="5" borderId="9" xfId="6" applyFont="1" applyFill="1" applyBorder="1" applyAlignment="1">
      <alignment horizontal="left" vertical="top" wrapText="1"/>
    </xf>
    <xf numFmtId="0" fontId="8" fillId="5" borderId="9" xfId="6" applyFont="1" applyFill="1" applyBorder="1" applyAlignment="1">
      <alignment horizontal="right" vertical="top"/>
    </xf>
    <xf numFmtId="0" fontId="10" fillId="5" borderId="9" xfId="6" applyFont="1" applyFill="1" applyBorder="1" applyAlignment="1">
      <alignment horizontal="right" vertical="top"/>
    </xf>
    <xf numFmtId="0" fontId="8" fillId="5" borderId="9" xfId="6" applyFont="1" applyFill="1" applyBorder="1" applyAlignment="1">
      <alignment vertical="top"/>
    </xf>
    <xf numFmtId="0" fontId="7" fillId="5" borderId="10" xfId="6" applyFont="1" applyFill="1" applyBorder="1" applyAlignment="1">
      <alignment horizontal="left" vertical="top" wrapText="1"/>
    </xf>
    <xf numFmtId="4" fontId="8" fillId="5" borderId="13" xfId="6" applyNumberFormat="1" applyFont="1" applyFill="1" applyBorder="1"/>
    <xf numFmtId="0" fontId="8" fillId="5" borderId="2" xfId="6" applyFont="1" applyFill="1" applyBorder="1"/>
    <xf numFmtId="0" fontId="8" fillId="5" borderId="13" xfId="6" applyFont="1" applyFill="1" applyBorder="1"/>
    <xf numFmtId="0" fontId="8" fillId="5" borderId="2" xfId="6" applyFont="1" applyFill="1" applyBorder="1" applyAlignment="1">
      <alignment horizontal="center"/>
    </xf>
    <xf numFmtId="2" fontId="10" fillId="5" borderId="10" xfId="6" applyNumberFormat="1" applyFont="1" applyFill="1" applyBorder="1" applyAlignment="1">
      <alignment vertical="top"/>
    </xf>
    <xf numFmtId="2" fontId="2" fillId="5" borderId="9" xfId="6" applyNumberFormat="1" applyFont="1" applyFill="1" applyBorder="1" applyAlignment="1">
      <alignment horizontal="right" vertical="top"/>
    </xf>
    <xf numFmtId="2" fontId="2" fillId="5" borderId="10" xfId="6" applyNumberFormat="1" applyFont="1" applyFill="1" applyBorder="1" applyAlignment="1">
      <alignment horizontal="right" vertical="top"/>
    </xf>
    <xf numFmtId="0" fontId="2" fillId="5" borderId="2" xfId="6" applyFont="1" applyFill="1" applyBorder="1" applyAlignment="1">
      <alignment horizontal="left" vertical="top" wrapText="1"/>
    </xf>
    <xf numFmtId="0" fontId="2" fillId="5" borderId="2" xfId="6" applyFont="1" applyFill="1" applyBorder="1" applyAlignment="1">
      <alignment horizontal="right" vertical="top"/>
    </xf>
    <xf numFmtId="0" fontId="8" fillId="5" borderId="10" xfId="6" applyFont="1" applyFill="1" applyBorder="1" applyAlignment="1">
      <alignment horizontal="right" vertical="top"/>
    </xf>
    <xf numFmtId="0" fontId="8" fillId="5" borderId="10" xfId="6" applyFont="1" applyFill="1" applyBorder="1" applyAlignment="1">
      <alignment horizontal="center" vertical="top"/>
    </xf>
    <xf numFmtId="0" fontId="8" fillId="5" borderId="9" xfId="6" applyFont="1" applyFill="1" applyBorder="1" applyAlignment="1">
      <alignment horizontal="center"/>
    </xf>
    <xf numFmtId="4" fontId="2" fillId="5" borderId="9" xfId="7" applyNumberFormat="1" applyFont="1" applyFill="1" applyBorder="1" applyAlignment="1">
      <alignment horizontal="right"/>
    </xf>
    <xf numFmtId="0" fontId="10" fillId="5" borderId="9" xfId="6" applyFont="1" applyFill="1" applyBorder="1" applyAlignment="1">
      <alignment vertical="top"/>
    </xf>
    <xf numFmtId="4" fontId="2" fillId="5" borderId="2" xfId="7" applyNumberFormat="1" applyFont="1" applyFill="1" applyBorder="1" applyAlignment="1">
      <alignment horizontal="right" vertical="top"/>
    </xf>
    <xf numFmtId="0" fontId="10" fillId="5" borderId="2" xfId="6" applyFont="1" applyFill="1" applyBorder="1" applyAlignment="1">
      <alignment vertical="top"/>
    </xf>
    <xf numFmtId="0" fontId="7" fillId="5" borderId="9" xfId="6" applyFont="1" applyFill="1" applyBorder="1" applyAlignment="1">
      <alignment horizontal="left" vertical="justify"/>
    </xf>
    <xf numFmtId="2" fontId="2" fillId="5" borderId="9" xfId="6" applyNumberFormat="1" applyFont="1" applyFill="1" applyBorder="1" applyAlignment="1">
      <alignment horizontal="right"/>
    </xf>
    <xf numFmtId="0" fontId="2" fillId="5" borderId="9" xfId="6" applyFont="1" applyFill="1" applyBorder="1" applyAlignment="1">
      <alignment horizontal="left" wrapText="1"/>
    </xf>
    <xf numFmtId="0" fontId="2" fillId="5" borderId="9" xfId="6" applyFont="1" applyFill="1" applyBorder="1" applyAlignment="1">
      <alignment horizontal="left"/>
    </xf>
    <xf numFmtId="2" fontId="2" fillId="5" borderId="0" xfId="6" applyNumberFormat="1" applyFont="1" applyFill="1"/>
    <xf numFmtId="0" fontId="10" fillId="5" borderId="10" xfId="6" applyFont="1" applyFill="1" applyBorder="1" applyAlignment="1">
      <alignment horizontal="right" vertical="top"/>
    </xf>
    <xf numFmtId="4" fontId="10" fillId="5" borderId="10" xfId="6" applyNumberFormat="1" applyFont="1" applyFill="1" applyBorder="1" applyAlignment="1">
      <alignment vertical="top"/>
    </xf>
    <xf numFmtId="0" fontId="2" fillId="5" borderId="9" xfId="6" applyFont="1" applyFill="1" applyBorder="1" applyAlignment="1">
      <alignment vertical="top" wrapText="1"/>
    </xf>
    <xf numFmtId="167" fontId="2" fillId="5" borderId="12" xfId="6" applyNumberFormat="1" applyFont="1" applyFill="1" applyBorder="1" applyAlignment="1">
      <alignment horizontal="center" vertical="top"/>
    </xf>
    <xf numFmtId="4" fontId="2" fillId="5" borderId="9" xfId="6" applyNumberFormat="1" applyFont="1" applyFill="1" applyBorder="1" applyAlignment="1">
      <alignment horizontal="right" vertical="top"/>
    </xf>
    <xf numFmtId="2" fontId="2" fillId="5" borderId="12" xfId="6" applyNumberFormat="1" applyFont="1" applyFill="1" applyBorder="1" applyAlignment="1">
      <alignment horizontal="right"/>
    </xf>
    <xf numFmtId="168" fontId="14" fillId="5" borderId="9" xfId="7" applyNumberFormat="1" applyFont="1" applyFill="1" applyBorder="1" applyAlignment="1">
      <alignment horizontal="right" vertical="top"/>
    </xf>
    <xf numFmtId="4" fontId="2" fillId="5" borderId="12" xfId="6" applyNumberFormat="1" applyFont="1" applyFill="1" applyBorder="1" applyAlignment="1">
      <alignment vertical="top"/>
    </xf>
    <xf numFmtId="4" fontId="14" fillId="5" borderId="11" xfId="7" applyNumberFormat="1" applyFont="1" applyFill="1" applyBorder="1" applyAlignment="1">
      <alignment horizontal="right" vertical="center"/>
    </xf>
    <xf numFmtId="167" fontId="2" fillId="5" borderId="2" xfId="6" applyNumberFormat="1" applyFont="1" applyFill="1" applyBorder="1" applyAlignment="1">
      <alignment horizontal="center" vertical="center"/>
    </xf>
    <xf numFmtId="4" fontId="2" fillId="5" borderId="2" xfId="6" applyNumberFormat="1" applyFont="1" applyFill="1" applyBorder="1" applyAlignment="1">
      <alignment vertical="center"/>
    </xf>
    <xf numFmtId="0" fontId="2" fillId="5" borderId="14" xfId="6" applyFont="1" applyFill="1" applyBorder="1" applyAlignment="1">
      <alignment vertical="top" wrapText="1"/>
    </xf>
    <xf numFmtId="0" fontId="10" fillId="5" borderId="14" xfId="6" applyFont="1" applyFill="1" applyBorder="1" applyAlignment="1">
      <alignment vertical="top"/>
    </xf>
    <xf numFmtId="4" fontId="14" fillId="5" borderId="10" xfId="7" applyNumberFormat="1" applyFont="1" applyFill="1" applyBorder="1" applyAlignment="1">
      <alignment horizontal="right" vertical="top"/>
    </xf>
    <xf numFmtId="4" fontId="2" fillId="5" borderId="0" xfId="6" applyNumberFormat="1" applyFont="1" applyFill="1" applyAlignment="1">
      <alignment vertical="top"/>
    </xf>
    <xf numFmtId="0" fontId="10" fillId="5" borderId="0" xfId="6" applyFont="1" applyFill="1" applyAlignment="1">
      <alignment vertical="top"/>
    </xf>
    <xf numFmtId="168" fontId="14" fillId="5" borderId="9" xfId="7" applyNumberFormat="1" applyFont="1" applyFill="1" applyBorder="1" applyAlignment="1">
      <alignment horizontal="right" vertical="center"/>
    </xf>
    <xf numFmtId="0" fontId="8" fillId="2" borderId="9" xfId="6" applyFont="1" applyFill="1" applyBorder="1" applyAlignment="1">
      <alignment vertical="top"/>
    </xf>
    <xf numFmtId="167" fontId="14" fillId="5" borderId="9" xfId="6" applyNumberFormat="1" applyFont="1" applyFill="1" applyBorder="1" applyAlignment="1">
      <alignment horizontal="center"/>
    </xf>
    <xf numFmtId="4" fontId="14" fillId="5" borderId="9" xfId="6" applyNumberFormat="1" applyFont="1" applyFill="1" applyBorder="1" applyAlignment="1">
      <alignment vertical="top"/>
    </xf>
    <xf numFmtId="0" fontId="8" fillId="2" borderId="9" xfId="6" applyFont="1" applyFill="1" applyBorder="1" applyAlignment="1">
      <alignment horizontal="center" vertical="top"/>
    </xf>
    <xf numFmtId="4" fontId="8" fillId="3" borderId="13" xfId="6" applyNumberFormat="1" applyFont="1" applyFill="1" applyBorder="1"/>
    <xf numFmtId="0" fontId="8" fillId="3" borderId="2" xfId="6" applyFont="1" applyFill="1" applyBorder="1" applyAlignment="1">
      <alignment horizontal="center"/>
    </xf>
    <xf numFmtId="168" fontId="2" fillId="5" borderId="9" xfId="7" applyNumberFormat="1" applyFont="1" applyFill="1" applyBorder="1" applyAlignment="1">
      <alignment horizontal="right" vertical="top"/>
    </xf>
    <xf numFmtId="0" fontId="10" fillId="5" borderId="11" xfId="6" applyFont="1" applyFill="1" applyBorder="1" applyAlignment="1">
      <alignment horizontal="right" vertical="top"/>
    </xf>
    <xf numFmtId="2" fontId="10" fillId="5" borderId="9" xfId="6" applyNumberFormat="1" applyFont="1" applyFill="1" applyBorder="1" applyAlignment="1">
      <alignment vertical="top"/>
    </xf>
    <xf numFmtId="171" fontId="10" fillId="5" borderId="10" xfId="6" applyNumberFormat="1" applyFont="1" applyFill="1" applyBorder="1" applyAlignment="1">
      <alignment vertical="top"/>
    </xf>
    <xf numFmtId="169" fontId="14" fillId="5" borderId="9" xfId="7" applyNumberFormat="1" applyFont="1" applyFill="1" applyBorder="1" applyAlignment="1">
      <alignment horizontal="right" vertical="top"/>
    </xf>
    <xf numFmtId="168" fontId="14" fillId="5" borderId="2" xfId="7" applyNumberFormat="1" applyFont="1" applyFill="1" applyBorder="1" applyAlignment="1">
      <alignment horizontal="right" vertical="top"/>
    </xf>
    <xf numFmtId="167" fontId="2" fillId="5" borderId="13" xfId="6" applyNumberFormat="1" applyFont="1" applyFill="1" applyBorder="1" applyAlignment="1">
      <alignment horizontal="center" vertical="top"/>
    </xf>
    <xf numFmtId="0" fontId="2" fillId="5" borderId="2" xfId="6" applyFont="1" applyFill="1" applyBorder="1" applyAlignment="1">
      <alignment vertical="top" wrapText="1"/>
    </xf>
    <xf numFmtId="0" fontId="2" fillId="5" borderId="11" xfId="6" applyFont="1" applyFill="1" applyBorder="1" applyAlignment="1">
      <alignment vertical="top"/>
    </xf>
    <xf numFmtId="170" fontId="14" fillId="5" borderId="9" xfId="7" applyNumberFormat="1" applyFont="1" applyFill="1" applyBorder="1" applyAlignment="1">
      <alignment horizontal="right" vertical="top"/>
    </xf>
    <xf numFmtId="172" fontId="14" fillId="5" borderId="9" xfId="7" applyNumberFormat="1" applyFont="1" applyFill="1" applyBorder="1" applyAlignment="1">
      <alignment horizontal="right" vertical="top"/>
    </xf>
    <xf numFmtId="0" fontId="8" fillId="5" borderId="12" xfId="6" applyFont="1" applyFill="1" applyBorder="1"/>
    <xf numFmtId="4" fontId="10" fillId="5" borderId="9" xfId="6" applyNumberFormat="1" applyFont="1" applyFill="1" applyBorder="1" applyAlignment="1">
      <alignment vertical="top"/>
    </xf>
    <xf numFmtId="0" fontId="2" fillId="0" borderId="0" xfId="6" applyFont="1"/>
    <xf numFmtId="4" fontId="2" fillId="5" borderId="2" xfId="10" applyNumberFormat="1" applyFont="1" applyFill="1" applyBorder="1" applyAlignment="1">
      <alignment horizontal="right" wrapText="1"/>
    </xf>
    <xf numFmtId="172" fontId="14" fillId="5" borderId="2" xfId="7" applyNumberFormat="1" applyFont="1" applyFill="1" applyBorder="1" applyAlignment="1">
      <alignment horizontal="right" vertical="top"/>
    </xf>
    <xf numFmtId="0" fontId="7" fillId="5" borderId="10" xfId="6" applyFont="1" applyFill="1" applyBorder="1" applyAlignment="1">
      <alignment horizontal="center"/>
    </xf>
    <xf numFmtId="4" fontId="8" fillId="3" borderId="6" xfId="6" applyNumberFormat="1" applyFont="1" applyFill="1" applyBorder="1"/>
    <xf numFmtId="0" fontId="8" fillId="3" borderId="1" xfId="6" applyFont="1" applyFill="1" applyBorder="1"/>
    <xf numFmtId="0" fontId="8" fillId="3" borderId="8" xfId="6" applyFont="1" applyFill="1" applyBorder="1" applyAlignment="1">
      <alignment horizontal="center"/>
    </xf>
    <xf numFmtId="0" fontId="2" fillId="5" borderId="9" xfId="6" applyFont="1" applyFill="1" applyBorder="1" applyAlignment="1">
      <alignment horizontal="center"/>
    </xf>
    <xf numFmtId="0" fontId="2" fillId="5" borderId="9" xfId="6" applyFont="1" applyFill="1" applyBorder="1" applyAlignment="1">
      <alignment vertical="center" wrapText="1"/>
    </xf>
    <xf numFmtId="0" fontId="10" fillId="5" borderId="9" xfId="6" applyFont="1" applyFill="1" applyBorder="1" applyAlignment="1">
      <alignment horizontal="center"/>
    </xf>
    <xf numFmtId="0" fontId="8" fillId="5" borderId="9" xfId="6" applyFont="1" applyFill="1" applyBorder="1" applyAlignment="1">
      <alignment vertical="center" wrapText="1"/>
    </xf>
    <xf numFmtId="167" fontId="2" fillId="5" borderId="2" xfId="6" applyNumberFormat="1" applyFont="1" applyFill="1" applyBorder="1" applyAlignment="1">
      <alignment horizontal="center" vertical="top"/>
    </xf>
    <xf numFmtId="169" fontId="2" fillId="5" borderId="9" xfId="7" applyNumberFormat="1" applyFont="1" applyFill="1" applyBorder="1" applyAlignment="1">
      <alignment horizontal="right" vertical="top"/>
    </xf>
    <xf numFmtId="0" fontId="2" fillId="5" borderId="2" xfId="6" applyFont="1" applyFill="1" applyBorder="1" applyAlignment="1">
      <alignment horizontal="left" wrapText="1"/>
    </xf>
    <xf numFmtId="4" fontId="10" fillId="5" borderId="2" xfId="6" applyNumberFormat="1" applyFont="1" applyFill="1" applyBorder="1" applyAlignment="1">
      <alignment vertical="top"/>
    </xf>
    <xf numFmtId="0" fontId="7" fillId="5" borderId="10" xfId="6" applyFont="1" applyFill="1" applyBorder="1" applyAlignment="1">
      <alignment horizontal="right" vertical="top"/>
    </xf>
    <xf numFmtId="170" fontId="14" fillId="5" borderId="7" xfId="7" applyNumberFormat="1" applyFont="1" applyFill="1" applyBorder="1" applyAlignment="1">
      <alignment horizontal="right" vertical="top"/>
    </xf>
    <xf numFmtId="167" fontId="2" fillId="5" borderId="7" xfId="6" applyNumberFormat="1" applyFont="1" applyFill="1" applyBorder="1" applyAlignment="1">
      <alignment horizontal="center"/>
    </xf>
    <xf numFmtId="4" fontId="2" fillId="5" borderId="7" xfId="6" applyNumberFormat="1" applyFont="1" applyFill="1" applyBorder="1" applyAlignment="1">
      <alignment vertical="top"/>
    </xf>
    <xf numFmtId="0" fontId="2" fillId="5" borderId="7" xfId="6" applyFont="1" applyFill="1" applyBorder="1" applyAlignment="1">
      <alignment horizontal="left" vertical="top"/>
    </xf>
    <xf numFmtId="4" fontId="10" fillId="5" borderId="3" xfId="6" applyNumberFormat="1" applyFont="1" applyFill="1" applyBorder="1" applyAlignment="1">
      <alignment vertical="top"/>
    </xf>
    <xf numFmtId="170" fontId="14" fillId="5" borderId="2" xfId="7" applyNumberFormat="1" applyFont="1" applyFill="1" applyBorder="1" applyAlignment="1">
      <alignment horizontal="right" vertical="top"/>
    </xf>
    <xf numFmtId="4" fontId="10" fillId="5" borderId="11" xfId="6" applyNumberFormat="1" applyFont="1" applyFill="1" applyBorder="1" applyAlignment="1">
      <alignment vertical="top"/>
    </xf>
    <xf numFmtId="0" fontId="2" fillId="5" borderId="0" xfId="6" applyFont="1" applyFill="1" applyAlignment="1">
      <alignment horizontal="left" vertical="top"/>
    </xf>
    <xf numFmtId="4" fontId="10" fillId="5" borderId="0" xfId="6" applyNumberFormat="1" applyFont="1" applyFill="1" applyAlignment="1">
      <alignment vertical="top"/>
    </xf>
    <xf numFmtId="4" fontId="2" fillId="5" borderId="9" xfId="10" applyNumberFormat="1" applyFont="1" applyFill="1" applyBorder="1" applyAlignment="1">
      <alignment horizontal="right" wrapText="1"/>
    </xf>
    <xf numFmtId="4" fontId="17" fillId="3" borderId="1" xfId="6" applyNumberFormat="1" applyFont="1" applyFill="1" applyBorder="1" applyAlignment="1">
      <alignment horizontal="center" vertical="center"/>
    </xf>
    <xf numFmtId="4" fontId="17" fillId="3" borderId="8" xfId="6" applyNumberFormat="1" applyFont="1" applyFill="1" applyBorder="1" applyAlignment="1">
      <alignment horizontal="center"/>
    </xf>
    <xf numFmtId="4" fontId="17" fillId="3" borderId="1" xfId="6" applyNumberFormat="1" applyFont="1" applyFill="1" applyBorder="1" applyAlignment="1">
      <alignment vertical="center"/>
    </xf>
    <xf numFmtId="0" fontId="17" fillId="3" borderId="1" xfId="6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center" vertical="top"/>
    </xf>
    <xf numFmtId="4" fontId="7" fillId="5" borderId="0" xfId="6" applyNumberFormat="1" applyFont="1" applyFill="1" applyAlignment="1">
      <alignment horizontal="right" wrapText="1"/>
    </xf>
    <xf numFmtId="164" fontId="2" fillId="5" borderId="0" xfId="7" applyFont="1" applyFill="1" applyBorder="1" applyAlignment="1">
      <alignment vertical="top" wrapText="1"/>
    </xf>
    <xf numFmtId="0" fontId="7" fillId="5" borderId="0" xfId="6" applyFont="1" applyFill="1" applyAlignment="1">
      <alignment vertical="top" wrapText="1"/>
    </xf>
    <xf numFmtId="164" fontId="7" fillId="5" borderId="0" xfId="7" applyFont="1" applyFill="1" applyBorder="1" applyAlignment="1">
      <alignment wrapText="1"/>
    </xf>
    <xf numFmtId="164" fontId="7" fillId="5" borderId="0" xfId="7" applyFont="1" applyFill="1" applyAlignment="1">
      <alignment wrapText="1"/>
    </xf>
    <xf numFmtId="0" fontId="7" fillId="5" borderId="0" xfId="6" applyFont="1" applyFill="1" applyAlignment="1">
      <alignment horizontal="center" wrapText="1"/>
    </xf>
    <xf numFmtId="4" fontId="2" fillId="5" borderId="0" xfId="6" applyNumberFormat="1" applyFont="1" applyFill="1" applyAlignment="1">
      <alignment wrapText="1"/>
    </xf>
    <xf numFmtId="0" fontId="6" fillId="0" borderId="0" xfId="6" applyFill="1"/>
    <xf numFmtId="0" fontId="8" fillId="5" borderId="7" xfId="6" applyFont="1" applyFill="1" applyBorder="1"/>
    <xf numFmtId="0" fontId="9" fillId="5" borderId="2" xfId="6" applyFont="1" applyFill="1" applyBorder="1"/>
    <xf numFmtId="4" fontId="10" fillId="3" borderId="13" xfId="6" applyNumberFormat="1" applyFont="1" applyFill="1" applyBorder="1"/>
    <xf numFmtId="0" fontId="9" fillId="5" borderId="2" xfId="6" applyFont="1" applyFill="1" applyBorder="1" applyAlignment="1">
      <alignment horizontal="center"/>
    </xf>
    <xf numFmtId="4" fontId="10" fillId="3" borderId="13" xfId="6" applyNumberFormat="1" applyFont="1" applyFill="1" applyBorder="1" applyAlignment="1">
      <alignment horizontal="center"/>
    </xf>
    <xf numFmtId="4" fontId="10" fillId="5" borderId="12" xfId="6" applyNumberFormat="1" applyFont="1" applyFill="1" applyBorder="1" applyAlignment="1">
      <alignment horizontal="center"/>
    </xf>
    <xf numFmtId="4" fontId="12" fillId="5" borderId="13" xfId="6" applyNumberFormat="1" applyFont="1" applyFill="1" applyBorder="1" applyAlignment="1">
      <alignment horizontal="center"/>
    </xf>
    <xf numFmtId="4" fontId="12" fillId="5" borderId="2" xfId="6" applyNumberFormat="1" applyFont="1" applyFill="1" applyBorder="1"/>
    <xf numFmtId="4" fontId="10" fillId="5" borderId="7" xfId="6" applyNumberFormat="1" applyFont="1" applyFill="1" applyBorder="1"/>
    <xf numFmtId="0" fontId="8" fillId="7" borderId="9" xfId="6" applyFont="1" applyFill="1" applyBorder="1" applyAlignment="1">
      <alignment horizontal="center"/>
    </xf>
    <xf numFmtId="0" fontId="19" fillId="8" borderId="10" xfId="9" applyFont="1" applyFill="1" applyBorder="1" applyAlignment="1">
      <alignment horizontal="center" vertical="top" wrapText="1"/>
    </xf>
    <xf numFmtId="0" fontId="8" fillId="5" borderId="9" xfId="6" applyFont="1" applyFill="1" applyBorder="1" applyAlignment="1">
      <alignment horizontal="center" vertical="center"/>
    </xf>
    <xf numFmtId="0" fontId="8" fillId="9" borderId="9" xfId="6" applyFont="1" applyFill="1" applyBorder="1"/>
    <xf numFmtId="0" fontId="8" fillId="9" borderId="9" xfId="6" applyFont="1" applyFill="1" applyBorder="1" applyAlignment="1">
      <alignment horizontal="center"/>
    </xf>
    <xf numFmtId="4" fontId="10" fillId="9" borderId="9" xfId="6" applyNumberFormat="1" applyFont="1" applyFill="1" applyBorder="1"/>
    <xf numFmtId="4" fontId="10" fillId="9" borderId="12" xfId="6" applyNumberFormat="1" applyFont="1" applyFill="1" applyBorder="1" applyAlignment="1">
      <alignment horizontal="center"/>
    </xf>
    <xf numFmtId="0" fontId="6" fillId="0" borderId="0" xfId="6" applyBorder="1"/>
    <xf numFmtId="0" fontId="6" fillId="3" borderId="0" xfId="6" applyFill="1" applyBorder="1"/>
    <xf numFmtId="4" fontId="6" fillId="5" borderId="9" xfId="6" applyNumberFormat="1" applyFill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" fontId="2" fillId="5" borderId="12" xfId="6" applyNumberFormat="1" applyFont="1" applyFill="1" applyBorder="1" applyAlignment="1">
      <alignment horizontal="center"/>
    </xf>
    <xf numFmtId="4" fontId="2" fillId="5" borderId="9" xfId="6" applyNumberFormat="1" applyFont="1" applyFill="1" applyBorder="1" applyAlignment="1">
      <alignment horizontal="center"/>
    </xf>
    <xf numFmtId="4" fontId="2" fillId="5" borderId="10" xfId="6" applyNumberFormat="1" applyFont="1" applyFill="1" applyBorder="1" applyAlignment="1">
      <alignment vertical="top"/>
    </xf>
    <xf numFmtId="0" fontId="10" fillId="5" borderId="9" xfId="6" applyFont="1" applyFill="1" applyBorder="1" applyAlignment="1">
      <alignment vertical="center"/>
    </xf>
    <xf numFmtId="0" fontId="2" fillId="5" borderId="9" xfId="6" applyFont="1" applyFill="1" applyBorder="1" applyAlignment="1">
      <alignment horizontal="left" vertical="center" wrapText="1"/>
    </xf>
    <xf numFmtId="4" fontId="10" fillId="5" borderId="12" xfId="6" applyNumberFormat="1" applyFont="1" applyFill="1" applyBorder="1" applyAlignment="1">
      <alignment horizontal="center" vertical="center"/>
    </xf>
    <xf numFmtId="4" fontId="10" fillId="5" borderId="9" xfId="6" applyNumberFormat="1" applyFont="1" applyFill="1" applyBorder="1" applyAlignment="1">
      <alignment horizontal="center" vertical="center"/>
    </xf>
    <xf numFmtId="4" fontId="10" fillId="5" borderId="9" xfId="6" applyNumberFormat="1" applyFont="1" applyFill="1" applyBorder="1" applyAlignment="1">
      <alignment vertical="center"/>
    </xf>
    <xf numFmtId="171" fontId="10" fillId="5" borderId="9" xfId="6" applyNumberFormat="1" applyFont="1" applyFill="1" applyBorder="1" applyAlignment="1">
      <alignment vertical="center"/>
    </xf>
    <xf numFmtId="0" fontId="7" fillId="5" borderId="0" xfId="6" applyFont="1" applyFill="1" applyAlignment="1">
      <alignment horizontal="center" vertical="top" wrapText="1"/>
    </xf>
    <xf numFmtId="0" fontId="2" fillId="5" borderId="0" xfId="6" applyFont="1" applyFill="1" applyAlignment="1">
      <alignment vertical="top" wrapText="1"/>
    </xf>
    <xf numFmtId="0" fontId="7" fillId="5" borderId="0" xfId="6" applyFont="1" applyFill="1" applyAlignment="1">
      <alignment horizontal="right" vertical="top" wrapText="1"/>
    </xf>
    <xf numFmtId="0" fontId="7" fillId="5" borderId="0" xfId="6" applyFont="1" applyFill="1" applyAlignment="1">
      <alignment horizontal="right" wrapText="1"/>
    </xf>
    <xf numFmtId="4" fontId="17" fillId="3" borderId="1" xfId="6" applyNumberFormat="1" applyFont="1" applyFill="1" applyBorder="1" applyAlignment="1">
      <alignment horizontal="right" vertical="center"/>
    </xf>
    <xf numFmtId="4" fontId="14" fillId="5" borderId="7" xfId="6" applyNumberFormat="1" applyFont="1" applyFill="1" applyBorder="1" applyAlignment="1">
      <alignment horizontal="right"/>
    </xf>
    <xf numFmtId="4" fontId="14" fillId="5" borderId="9" xfId="6" applyNumberFormat="1" applyFont="1" applyFill="1" applyBorder="1" applyAlignment="1">
      <alignment horizontal="right"/>
    </xf>
    <xf numFmtId="4" fontId="2" fillId="5" borderId="9" xfId="6" applyNumberFormat="1" applyFont="1" applyFill="1" applyBorder="1" applyAlignment="1">
      <alignment horizontal="right" vertical="center"/>
    </xf>
    <xf numFmtId="4" fontId="2" fillId="5" borderId="2" xfId="6" applyNumberFormat="1" applyFont="1" applyFill="1" applyBorder="1" applyAlignment="1">
      <alignment horizontal="right"/>
    </xf>
    <xf numFmtId="4" fontId="2" fillId="5" borderId="7" xfId="6" applyNumberFormat="1" applyFont="1" applyFill="1" applyBorder="1" applyAlignment="1">
      <alignment horizontal="right"/>
    </xf>
    <xf numFmtId="4" fontId="18" fillId="5" borderId="9" xfId="6" applyNumberFormat="1" applyFont="1" applyFill="1" applyBorder="1" applyAlignment="1">
      <alignment horizontal="right" vertical="center"/>
    </xf>
    <xf numFmtId="4" fontId="8" fillId="3" borderId="9" xfId="6" applyNumberFormat="1" applyFont="1" applyFill="1" applyBorder="1" applyAlignment="1">
      <alignment horizontal="right"/>
    </xf>
    <xf numFmtId="4" fontId="8" fillId="5" borderId="9" xfId="6" applyNumberFormat="1" applyFont="1" applyFill="1" applyBorder="1" applyAlignment="1">
      <alignment horizontal="right"/>
    </xf>
    <xf numFmtId="4" fontId="2" fillId="5" borderId="2" xfId="6" applyNumberFormat="1" applyFont="1" applyFill="1" applyBorder="1" applyAlignment="1">
      <alignment horizontal="right" vertical="top"/>
    </xf>
    <xf numFmtId="4" fontId="10" fillId="5" borderId="9" xfId="6" applyNumberFormat="1" applyFont="1" applyFill="1" applyBorder="1" applyAlignment="1">
      <alignment horizontal="right"/>
    </xf>
    <xf numFmtId="4" fontId="8" fillId="3" borderId="2" xfId="6" applyNumberFormat="1" applyFont="1" applyFill="1" applyBorder="1" applyAlignment="1">
      <alignment horizontal="right"/>
    </xf>
    <xf numFmtId="4" fontId="8" fillId="3" borderId="1" xfId="6" applyNumberFormat="1" applyFont="1" applyFill="1" applyBorder="1" applyAlignment="1">
      <alignment horizontal="right"/>
    </xf>
    <xf numFmtId="4" fontId="11" fillId="5" borderId="9" xfId="6" applyNumberFormat="1" applyFont="1" applyFill="1" applyBorder="1" applyAlignment="1">
      <alignment horizontal="right"/>
    </xf>
    <xf numFmtId="4" fontId="14" fillId="0" borderId="9" xfId="6" applyNumberFormat="1" applyFont="1" applyBorder="1" applyAlignment="1">
      <alignment horizontal="right"/>
    </xf>
    <xf numFmtId="4" fontId="2" fillId="0" borderId="9" xfId="6" applyNumberFormat="1" applyFont="1" applyBorder="1" applyAlignment="1">
      <alignment horizontal="right"/>
    </xf>
    <xf numFmtId="4" fontId="11" fillId="5" borderId="2" xfId="6" applyNumberFormat="1" applyFont="1" applyFill="1" applyBorder="1" applyAlignment="1">
      <alignment horizontal="right"/>
    </xf>
    <xf numFmtId="4" fontId="11" fillId="5" borderId="9" xfId="6" applyNumberFormat="1" applyFont="1" applyFill="1" applyBorder="1" applyAlignment="1">
      <alignment horizontal="right" vertical="top"/>
    </xf>
    <xf numFmtId="4" fontId="7" fillId="5" borderId="2" xfId="6" applyNumberFormat="1" applyFont="1" applyFill="1" applyBorder="1" applyAlignment="1">
      <alignment horizontal="right" vertical="center"/>
    </xf>
    <xf numFmtId="4" fontId="11" fillId="5" borderId="9" xfId="6" applyNumberFormat="1" applyFont="1" applyFill="1" applyBorder="1" applyAlignment="1">
      <alignment horizontal="right" vertical="center"/>
    </xf>
    <xf numFmtId="4" fontId="8" fillId="5" borderId="2" xfId="6" applyNumberFormat="1" applyFont="1" applyFill="1" applyBorder="1" applyAlignment="1">
      <alignment horizontal="right"/>
    </xf>
    <xf numFmtId="4" fontId="8" fillId="9" borderId="9" xfId="6" applyNumberFormat="1" applyFont="1" applyFill="1" applyBorder="1" applyAlignment="1">
      <alignment horizontal="right"/>
    </xf>
    <xf numFmtId="4" fontId="10" fillId="5" borderId="9" xfId="6" applyNumberFormat="1" applyFont="1" applyFill="1" applyBorder="1" applyAlignment="1">
      <alignment horizontal="right" vertical="center"/>
    </xf>
    <xf numFmtId="4" fontId="9" fillId="5" borderId="2" xfId="6" applyNumberFormat="1" applyFont="1" applyFill="1" applyBorder="1" applyAlignment="1">
      <alignment horizontal="right"/>
    </xf>
    <xf numFmtId="4" fontId="8" fillId="3" borderId="7" xfId="6" applyNumberFormat="1" applyFont="1" applyFill="1" applyBorder="1" applyAlignment="1">
      <alignment horizontal="right"/>
    </xf>
    <xf numFmtId="4" fontId="8" fillId="0" borderId="9" xfId="6" applyNumberFormat="1" applyFont="1" applyBorder="1" applyAlignment="1">
      <alignment horizontal="right"/>
    </xf>
    <xf numFmtId="4" fontId="10" fillId="0" borderId="9" xfId="6" applyNumberFormat="1" applyFont="1" applyBorder="1" applyAlignment="1">
      <alignment horizontal="right"/>
    </xf>
    <xf numFmtId="0" fontId="7" fillId="5" borderId="0" xfId="6" applyFont="1" applyFill="1" applyAlignment="1">
      <alignment horizontal="center" vertical="top" wrapText="1"/>
    </xf>
    <xf numFmtId="0" fontId="2" fillId="5" borderId="0" xfId="6" applyFont="1" applyFill="1" applyAlignment="1">
      <alignment vertical="top" wrapText="1"/>
    </xf>
    <xf numFmtId="0" fontId="6" fillId="0" borderId="5" xfId="6" applyBorder="1"/>
    <xf numFmtId="0" fontId="6" fillId="0" borderId="8" xfId="6" applyBorder="1" applyAlignment="1">
      <alignment vertical="top"/>
    </xf>
    <xf numFmtId="0" fontId="6" fillId="0" borderId="6" xfId="6" applyBorder="1" applyAlignment="1">
      <alignment horizontal="right"/>
    </xf>
    <xf numFmtId="0" fontId="6" fillId="0" borderId="8" xfId="6" applyFill="1" applyBorder="1" applyAlignment="1">
      <alignment vertical="top"/>
    </xf>
    <xf numFmtId="0" fontId="6" fillId="0" borderId="5" xfId="6" applyFill="1" applyBorder="1"/>
    <xf numFmtId="0" fontId="6" fillId="0" borderId="6" xfId="6" applyFill="1" applyBorder="1" applyAlignment="1">
      <alignment horizontal="right"/>
    </xf>
    <xf numFmtId="0" fontId="6" fillId="0" borderId="10" xfId="6" applyFill="1" applyBorder="1" applyAlignment="1">
      <alignment vertical="top"/>
    </xf>
    <xf numFmtId="0" fontId="6" fillId="0" borderId="0" xfId="6" applyFill="1" applyBorder="1"/>
    <xf numFmtId="0" fontId="6" fillId="0" borderId="12" xfId="6" applyFill="1" applyBorder="1" applyAlignment="1">
      <alignment horizontal="right"/>
    </xf>
    <xf numFmtId="0" fontId="8" fillId="5" borderId="0" xfId="6" applyFont="1" applyFill="1" applyBorder="1" applyAlignment="1">
      <alignment horizontal="center"/>
    </xf>
    <xf numFmtId="0" fontId="2" fillId="5" borderId="1" xfId="6" applyFont="1" applyFill="1" applyBorder="1" applyAlignment="1">
      <alignment vertical="top"/>
    </xf>
    <xf numFmtId="0" fontId="2" fillId="5" borderId="1" xfId="6" applyFont="1" applyFill="1" applyBorder="1" applyAlignment="1">
      <alignment vertical="top" wrapText="1"/>
    </xf>
    <xf numFmtId="0" fontId="7" fillId="5" borderId="1" xfId="6" applyFont="1" applyFill="1" applyBorder="1" applyAlignment="1">
      <alignment vertical="top" wrapText="1"/>
    </xf>
    <xf numFmtId="164" fontId="2" fillId="5" borderId="1" xfId="7" applyFont="1" applyFill="1" applyBorder="1" applyAlignment="1">
      <alignment vertical="top" wrapText="1"/>
    </xf>
    <xf numFmtId="4" fontId="7" fillId="5" borderId="1" xfId="6" applyNumberFormat="1" applyFont="1" applyFill="1" applyBorder="1" applyAlignment="1">
      <alignment horizontal="right" wrapText="1"/>
    </xf>
    <xf numFmtId="0" fontId="8" fillId="10" borderId="8" xfId="6" applyFont="1" applyFill="1" applyBorder="1" applyAlignment="1">
      <alignment horizontal="center" vertical="top" wrapText="1"/>
    </xf>
    <xf numFmtId="0" fontId="8" fillId="10" borderId="5" xfId="6" applyFont="1" applyFill="1" applyBorder="1" applyAlignment="1">
      <alignment horizontal="center" vertical="top" wrapText="1"/>
    </xf>
    <xf numFmtId="0" fontId="8" fillId="10" borderId="6" xfId="6" applyFont="1" applyFill="1" applyBorder="1" applyAlignment="1">
      <alignment horizontal="center" vertical="top" wrapText="1"/>
    </xf>
    <xf numFmtId="0" fontId="7" fillId="5" borderId="0" xfId="6" applyFont="1" applyFill="1" applyAlignment="1">
      <alignment horizontal="center" vertical="top" wrapText="1"/>
    </xf>
    <xf numFmtId="0" fontId="2" fillId="5" borderId="0" xfId="6" applyFont="1" applyFill="1" applyAlignment="1">
      <alignment vertical="top" wrapText="1"/>
    </xf>
    <xf numFmtId="0" fontId="2" fillId="5" borderId="0" xfId="6" applyFont="1" applyFill="1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3">
    <cellStyle name="Millares" xfId="4" builtinId="3"/>
    <cellStyle name="Millares 10" xfId="12"/>
    <cellStyle name="Millares 2" xfId="7"/>
    <cellStyle name="Millares 2 4" xfId="5"/>
    <cellStyle name="Millares 4" xfId="10"/>
    <cellStyle name="Moneda 18" xfId="2"/>
    <cellStyle name="Moneda 20" xfId="3"/>
    <cellStyle name="Normal" xfId="0" builtinId="0"/>
    <cellStyle name="Normal 10 2" xfId="9"/>
    <cellStyle name="Normal 2" xfId="6"/>
    <cellStyle name="Normal 2 3" xfId="1"/>
    <cellStyle name="Normal 7" xfId="11"/>
    <cellStyle name="Porcentaje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1325880</xdr:colOff>
      <xdr:row>0</xdr:row>
      <xdr:rowOff>0</xdr:rowOff>
    </xdr:from>
    <xdr:ext cx="91440" cy="189807"/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687830" y="125072775"/>
          <a:ext cx="91440" cy="189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0</xdr:row>
      <xdr:rowOff>0</xdr:rowOff>
    </xdr:from>
    <xdr:ext cx="91440" cy="189807"/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687830" y="125072775"/>
          <a:ext cx="91440" cy="189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0</xdr:row>
      <xdr:rowOff>0</xdr:rowOff>
    </xdr:from>
    <xdr:ext cx="91440" cy="189807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687830" y="125072775"/>
          <a:ext cx="91440" cy="189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0</xdr:row>
      <xdr:rowOff>0</xdr:rowOff>
    </xdr:from>
    <xdr:ext cx="91440" cy="190500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687830" y="13628370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0</xdr:row>
      <xdr:rowOff>0</xdr:rowOff>
    </xdr:from>
    <xdr:ext cx="91440" cy="190500"/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687830" y="13628370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0</xdr:row>
      <xdr:rowOff>0</xdr:rowOff>
    </xdr:from>
    <xdr:ext cx="91440" cy="190500"/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687830" y="13628370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0</xdr:row>
      <xdr:rowOff>0</xdr:rowOff>
    </xdr:from>
    <xdr:ext cx="91440" cy="190500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687830" y="8757285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0</xdr:row>
      <xdr:rowOff>0</xdr:rowOff>
    </xdr:from>
    <xdr:ext cx="91440" cy="190500"/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687830" y="8757285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0</xdr:row>
      <xdr:rowOff>0</xdr:rowOff>
    </xdr:from>
    <xdr:ext cx="91440" cy="190500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687830" y="8757285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0</xdr:row>
      <xdr:rowOff>0</xdr:rowOff>
    </xdr:from>
    <xdr:ext cx="91440" cy="190500"/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687830" y="8757285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0</xdr:row>
      <xdr:rowOff>0</xdr:rowOff>
    </xdr:from>
    <xdr:ext cx="91440" cy="190500"/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687830" y="8757285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0</xdr:row>
      <xdr:rowOff>0</xdr:rowOff>
    </xdr:from>
    <xdr:ext cx="91440" cy="190500"/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687830" y="8757285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335280"/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4874895" y="14457045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335280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4874895" y="14457045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327660"/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4874895" y="144570450"/>
          <a:ext cx="10945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327660"/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4874895" y="144570450"/>
          <a:ext cx="10945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220980"/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4874895" y="144570450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220980"/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4874895" y="144570450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335280"/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4874895" y="14457045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335280"/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4874895" y="14457045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327660"/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4874895" y="144570450"/>
          <a:ext cx="10945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327660"/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4874895" y="144570450"/>
          <a:ext cx="10945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220980"/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5539740" y="14457045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220980"/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5539740" y="14457045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220980"/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5539740" y="14457045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220980"/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5539740" y="14457045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35280"/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5539740" y="144570450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35280"/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5539740" y="144570450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35280"/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5539740" y="144570450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35280"/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5539740" y="144570450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50520"/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5539740" y="144570450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50520"/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5539740" y="144570450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50520"/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5539740" y="144570450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50520"/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5539740" y="144570450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50520"/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5539740" y="144570450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50520"/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5539740" y="144570450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50520"/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5539740" y="144570450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50520"/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5539740" y="144570450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220980"/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5539740" y="14457045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220980"/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5539740" y="14457045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220980"/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5539740" y="14457045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220980"/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5539740" y="14457045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35280"/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5539740" y="144570450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35280"/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5539740" y="144570450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35280"/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5539740" y="144570450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35280"/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5539740" y="144570450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65760"/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5539740" y="14457045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65760"/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5539740" y="14457045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65760"/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5539740" y="14457045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65760"/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5539740" y="14457045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65760"/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5539740" y="14457045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65760"/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5539740" y="14457045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65760"/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5539740" y="14457045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65760"/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5539740" y="14457045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342900"/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4874895" y="145027650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342900"/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4874895" y="145027650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335280"/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4874895" y="14502765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335280"/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4874895" y="14502765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220980"/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4874895" y="145027650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220980"/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4874895" y="145027650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342900"/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4874895" y="145027650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342900"/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4874895" y="145027650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335280"/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4874895" y="14502765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335280"/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4874895" y="14502765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220980"/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5539740" y="14502765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220980"/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5539740" y="14502765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220980"/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5539740" y="14502765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220980"/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5539740" y="14502765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42900"/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5539740" y="14502765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42900"/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5539740" y="14502765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42900"/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5539740" y="14502765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42900"/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5539740" y="14502765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65760"/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5539740" y="14502765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65760"/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5539740" y="14502765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65760"/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5539740" y="14502765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65760"/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5539740" y="14502765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65760"/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5539740" y="14502765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65760"/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5539740" y="14502765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65760"/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5539740" y="14502765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65760"/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5539740" y="14502765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220980"/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5539740" y="14502765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220980"/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5539740" y="14502765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220980"/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5539740" y="14502765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220980"/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5539740" y="14502765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42900"/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5539740" y="14502765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42900"/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5539740" y="14502765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42900"/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5539740" y="14502765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42900"/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5539740" y="14502765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73380"/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5539740" y="14502765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73380"/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5539740" y="14502765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73380"/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5539740" y="14502765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73380"/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5539740" y="14502765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73380"/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5539740" y="14502765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73380"/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5539740" y="14502765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73380"/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5539740" y="14502765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73380"/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5539740" y="14502765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724</xdr:row>
      <xdr:rowOff>0</xdr:rowOff>
    </xdr:from>
    <xdr:ext cx="91440" cy="189807"/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687830" y="125072775"/>
          <a:ext cx="91440" cy="189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724</xdr:row>
      <xdr:rowOff>0</xdr:rowOff>
    </xdr:from>
    <xdr:ext cx="91440" cy="189807"/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687830" y="125072775"/>
          <a:ext cx="91440" cy="189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724</xdr:row>
      <xdr:rowOff>0</xdr:rowOff>
    </xdr:from>
    <xdr:ext cx="91440" cy="189807"/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687830" y="125072775"/>
          <a:ext cx="91440" cy="189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779</xdr:row>
      <xdr:rowOff>0</xdr:rowOff>
    </xdr:from>
    <xdr:ext cx="91440" cy="190500"/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687830" y="13628370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779</xdr:row>
      <xdr:rowOff>0</xdr:rowOff>
    </xdr:from>
    <xdr:ext cx="91440" cy="190500"/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687830" y="13628370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779</xdr:row>
      <xdr:rowOff>0</xdr:rowOff>
    </xdr:from>
    <xdr:ext cx="91440" cy="190500"/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687830" y="13628370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516</xdr:row>
      <xdr:rowOff>0</xdr:rowOff>
    </xdr:from>
    <xdr:ext cx="91440" cy="190500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687830" y="8757285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516</xdr:row>
      <xdr:rowOff>0</xdr:rowOff>
    </xdr:from>
    <xdr:ext cx="91440" cy="190500"/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687830" y="8757285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516</xdr:row>
      <xdr:rowOff>0</xdr:rowOff>
    </xdr:from>
    <xdr:ext cx="91440" cy="190500"/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687830" y="8757285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516</xdr:row>
      <xdr:rowOff>0</xdr:rowOff>
    </xdr:from>
    <xdr:ext cx="91440" cy="190500"/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687830" y="8757285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516</xdr:row>
      <xdr:rowOff>0</xdr:rowOff>
    </xdr:from>
    <xdr:ext cx="91440" cy="190500"/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687830" y="8757285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516</xdr:row>
      <xdr:rowOff>0</xdr:rowOff>
    </xdr:from>
    <xdr:ext cx="91440" cy="190500"/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687830" y="8757285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850</xdr:row>
      <xdr:rowOff>0</xdr:rowOff>
    </xdr:from>
    <xdr:ext cx="109450" cy="335280"/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4874895" y="148656675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850</xdr:row>
      <xdr:rowOff>0</xdr:rowOff>
    </xdr:from>
    <xdr:ext cx="109450" cy="335280"/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4874895" y="148656675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850</xdr:row>
      <xdr:rowOff>0</xdr:rowOff>
    </xdr:from>
    <xdr:ext cx="109450" cy="327660"/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4874895" y="148656675"/>
          <a:ext cx="10945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850</xdr:row>
      <xdr:rowOff>0</xdr:rowOff>
    </xdr:from>
    <xdr:ext cx="109450" cy="327660"/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4874895" y="148656675"/>
          <a:ext cx="10945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850</xdr:row>
      <xdr:rowOff>0</xdr:rowOff>
    </xdr:from>
    <xdr:ext cx="109450" cy="220980"/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4874895" y="148656675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850</xdr:row>
      <xdr:rowOff>0</xdr:rowOff>
    </xdr:from>
    <xdr:ext cx="109450" cy="220980"/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4874895" y="148656675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850</xdr:row>
      <xdr:rowOff>0</xdr:rowOff>
    </xdr:from>
    <xdr:ext cx="109450" cy="335280"/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4874895" y="148656675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850</xdr:row>
      <xdr:rowOff>0</xdr:rowOff>
    </xdr:from>
    <xdr:ext cx="109450" cy="335280"/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4874895" y="148656675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850</xdr:row>
      <xdr:rowOff>0</xdr:rowOff>
    </xdr:from>
    <xdr:ext cx="109450" cy="327660"/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4874895" y="148656675"/>
          <a:ext cx="10945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850</xdr:row>
      <xdr:rowOff>0</xdr:rowOff>
    </xdr:from>
    <xdr:ext cx="109450" cy="327660"/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4874895" y="148656675"/>
          <a:ext cx="10945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220980"/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5539740" y="148656675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220980"/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5539740" y="148656675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220980"/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5539740" y="148656675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220980"/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5539740" y="148656675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35280"/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5539740" y="148656675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35280"/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5539740" y="148656675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35280"/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5539740" y="148656675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35280"/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5539740" y="148656675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50520"/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5539740" y="148656675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50520"/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5539740" y="148656675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50520"/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5539740" y="148656675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50520"/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5539740" y="148656675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50520"/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5539740" y="148656675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50520"/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5539740" y="148656675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50520"/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5539740" y="148656675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50520"/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5539740" y="148656675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220980"/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5539740" y="148656675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220980"/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5539740" y="148656675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220980"/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5539740" y="148656675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220980"/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5539740" y="148656675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35280"/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5539740" y="148656675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35280"/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5539740" y="148656675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35280"/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5539740" y="148656675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35280"/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5539740" y="148656675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65760"/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5539740" y="148656675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65760"/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5539740" y="148656675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65760"/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5539740" y="148656675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65760"/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5539740" y="148656675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65760"/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5539740" y="148656675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65760"/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5539740" y="148656675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65760"/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5539740" y="148656675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65760"/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5539740" y="148656675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850</xdr:row>
      <xdr:rowOff>0</xdr:rowOff>
    </xdr:from>
    <xdr:ext cx="109450" cy="342900"/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4874895" y="149104350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850</xdr:row>
      <xdr:rowOff>0</xdr:rowOff>
    </xdr:from>
    <xdr:ext cx="109450" cy="342900"/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4874895" y="149104350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850</xdr:row>
      <xdr:rowOff>0</xdr:rowOff>
    </xdr:from>
    <xdr:ext cx="109450" cy="335280"/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4874895" y="14910435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850</xdr:row>
      <xdr:rowOff>0</xdr:rowOff>
    </xdr:from>
    <xdr:ext cx="109450" cy="335280"/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4874895" y="14910435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850</xdr:row>
      <xdr:rowOff>0</xdr:rowOff>
    </xdr:from>
    <xdr:ext cx="109450" cy="220980"/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4874895" y="149104350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850</xdr:row>
      <xdr:rowOff>0</xdr:rowOff>
    </xdr:from>
    <xdr:ext cx="109450" cy="220980"/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4874895" y="149104350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850</xdr:row>
      <xdr:rowOff>0</xdr:rowOff>
    </xdr:from>
    <xdr:ext cx="109450" cy="342900"/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4874895" y="149104350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850</xdr:row>
      <xdr:rowOff>0</xdr:rowOff>
    </xdr:from>
    <xdr:ext cx="109450" cy="342900"/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4874895" y="149104350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850</xdr:row>
      <xdr:rowOff>0</xdr:rowOff>
    </xdr:from>
    <xdr:ext cx="109450" cy="335280"/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4874895" y="14910435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850</xdr:row>
      <xdr:rowOff>0</xdr:rowOff>
    </xdr:from>
    <xdr:ext cx="109450" cy="335280"/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4874895" y="14910435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220980"/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5539740" y="14910435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220980"/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5539740" y="14910435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220980"/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5539740" y="14910435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220980"/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5539740" y="14910435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42900"/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5539740" y="14910435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42900"/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5539740" y="14910435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42900"/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5539740" y="14910435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42900"/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5539740" y="14910435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65760"/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5539740" y="14910435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65760"/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5539740" y="14910435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65760"/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5539740" y="14910435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65760"/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5539740" y="14910435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65760"/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5539740" y="14910435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65760"/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5539740" y="14910435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65760"/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5539740" y="14910435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65760"/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5539740" y="14910435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220980"/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5539740" y="14910435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220980"/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5539740" y="14910435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220980"/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5539740" y="14910435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220980"/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5539740" y="14910435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42900"/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5539740" y="14910435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42900"/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5539740" y="14910435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42900"/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5539740" y="14910435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42900"/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5539740" y="14910435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73380"/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5539740" y="14910435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73380"/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5539740" y="14910435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73380"/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5539740" y="14910435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73380"/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5539740" y="14910435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73380"/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5539740" y="14910435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73380"/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5539740" y="14910435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73380"/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5539740" y="14910435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73380"/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5539740" y="14910435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850</xdr:row>
      <xdr:rowOff>0</xdr:rowOff>
    </xdr:from>
    <xdr:ext cx="109450" cy="342900"/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4874895" y="149523450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850</xdr:row>
      <xdr:rowOff>0</xdr:rowOff>
    </xdr:from>
    <xdr:ext cx="109450" cy="342900"/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4874895" y="149523450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850</xdr:row>
      <xdr:rowOff>0</xdr:rowOff>
    </xdr:from>
    <xdr:ext cx="109450" cy="335280"/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4874895" y="14952345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850</xdr:row>
      <xdr:rowOff>0</xdr:rowOff>
    </xdr:from>
    <xdr:ext cx="109450" cy="335280"/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4874895" y="14952345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850</xdr:row>
      <xdr:rowOff>0</xdr:rowOff>
    </xdr:from>
    <xdr:ext cx="109450" cy="220980"/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4874895" y="149523450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850</xdr:row>
      <xdr:rowOff>0</xdr:rowOff>
    </xdr:from>
    <xdr:ext cx="109450" cy="220980"/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4874895" y="149523450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850</xdr:row>
      <xdr:rowOff>0</xdr:rowOff>
    </xdr:from>
    <xdr:ext cx="109450" cy="342900"/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4874895" y="149523450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850</xdr:row>
      <xdr:rowOff>0</xdr:rowOff>
    </xdr:from>
    <xdr:ext cx="109450" cy="342900"/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4874895" y="149523450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850</xdr:row>
      <xdr:rowOff>0</xdr:rowOff>
    </xdr:from>
    <xdr:ext cx="109450" cy="335280"/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4874895" y="14952345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850</xdr:row>
      <xdr:rowOff>0</xdr:rowOff>
    </xdr:from>
    <xdr:ext cx="109450" cy="335280"/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4874895" y="14952345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220980"/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5539740" y="14952345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220980"/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5539740" y="14952345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220980"/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5539740" y="14952345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220980"/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5539740" y="14952345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42900"/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5539740" y="14952345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42900"/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5539740" y="14952345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42900"/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5539740" y="14952345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42900"/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5539740" y="14952345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65760"/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5539740" y="14952345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65760"/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5539740" y="14952345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65760"/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5539740" y="14952345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65760"/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5539740" y="14952345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65760"/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5539740" y="14952345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65760"/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5539740" y="14952345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65760"/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5539740" y="14952345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65760"/>
    <xdr:sp macro="" textlink="">
      <xdr:nvSpPr>
        <xdr:cNvPr id="227" name="Text Box 9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5539740" y="14952345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220980"/>
    <xdr:sp macro="" textlink="">
      <xdr:nvSpPr>
        <xdr:cNvPr id="228" name="Text Box 8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5539740" y="14952345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220980"/>
    <xdr:sp macro="" textlink="">
      <xdr:nvSpPr>
        <xdr:cNvPr id="229" name="Text Box 9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5539740" y="14952345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220980"/>
    <xdr:sp macro="" textlink="">
      <xdr:nvSpPr>
        <xdr:cNvPr id="230" name="Text Box 8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5539740" y="14952345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220980"/>
    <xdr:sp macro="" textlink="">
      <xdr:nvSpPr>
        <xdr:cNvPr id="231" name="Text Box 9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5539740" y="14952345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42900"/>
    <xdr:sp macro="" textlink="">
      <xdr:nvSpPr>
        <xdr:cNvPr id="232" name="Text Box 8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5539740" y="14952345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42900"/>
    <xdr:sp macro="" textlink="">
      <xdr:nvSpPr>
        <xdr:cNvPr id="233" name="Text Box 9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5539740" y="14952345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42900"/>
    <xdr:sp macro="" textlink="">
      <xdr:nvSpPr>
        <xdr:cNvPr id="234" name="Text Box 8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5539740" y="14952345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42900"/>
    <xdr:sp macro="" textlink="">
      <xdr:nvSpPr>
        <xdr:cNvPr id="235" name="Text Box 9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5539740" y="14952345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73380"/>
    <xdr:sp macro="" textlink="">
      <xdr:nvSpPr>
        <xdr:cNvPr id="236" name="Text Box 8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5539740" y="14952345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73380"/>
    <xdr:sp macro="" textlink="">
      <xdr:nvSpPr>
        <xdr:cNvPr id="237" name="Text Box 9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5539740" y="14952345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73380"/>
    <xdr:sp macro="" textlink="">
      <xdr:nvSpPr>
        <xdr:cNvPr id="238" name="Text Box 8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5539740" y="14952345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73380"/>
    <xdr:sp macro="" textlink="">
      <xdr:nvSpPr>
        <xdr:cNvPr id="239" name="Text Box 9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5539740" y="14952345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73380"/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5539740" y="14952345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73380"/>
    <xdr:sp macro="" textlink="">
      <xdr:nvSpPr>
        <xdr:cNvPr id="241" name="Text Box 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5539740" y="14952345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73380"/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5539740" y="14952345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850</xdr:row>
      <xdr:rowOff>0</xdr:rowOff>
    </xdr:from>
    <xdr:ext cx="9699" cy="373380"/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5539740" y="14952345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1325880</xdr:colOff>
      <xdr:row>0</xdr:row>
      <xdr:rowOff>0</xdr:rowOff>
    </xdr:from>
    <xdr:ext cx="91440" cy="189807"/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6C1A46D3-427B-4B04-9828-EBC64AED39DA}"/>
            </a:ext>
          </a:extLst>
        </xdr:cNvPr>
        <xdr:cNvSpPr txBox="1">
          <a:spLocks noChangeArrowheads="1"/>
        </xdr:cNvSpPr>
      </xdr:nvSpPr>
      <xdr:spPr bwMode="auto">
        <a:xfrm>
          <a:off x="1687830" y="0"/>
          <a:ext cx="91440" cy="189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0</xdr:row>
      <xdr:rowOff>0</xdr:rowOff>
    </xdr:from>
    <xdr:ext cx="91440" cy="189807"/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5CAF09F9-BF02-419B-AB62-3D233E7D37F7}"/>
            </a:ext>
          </a:extLst>
        </xdr:cNvPr>
        <xdr:cNvSpPr txBox="1">
          <a:spLocks noChangeArrowheads="1"/>
        </xdr:cNvSpPr>
      </xdr:nvSpPr>
      <xdr:spPr bwMode="auto">
        <a:xfrm>
          <a:off x="1687830" y="0"/>
          <a:ext cx="91440" cy="189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0</xdr:row>
      <xdr:rowOff>0</xdr:rowOff>
    </xdr:from>
    <xdr:ext cx="91440" cy="189807"/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6ABCD30A-13D0-4C36-9338-F9C6DADD3FFF}"/>
            </a:ext>
          </a:extLst>
        </xdr:cNvPr>
        <xdr:cNvSpPr txBox="1">
          <a:spLocks noChangeArrowheads="1"/>
        </xdr:cNvSpPr>
      </xdr:nvSpPr>
      <xdr:spPr bwMode="auto">
        <a:xfrm>
          <a:off x="1687830" y="0"/>
          <a:ext cx="91440" cy="189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0</xdr:row>
      <xdr:rowOff>0</xdr:rowOff>
    </xdr:from>
    <xdr:ext cx="91440" cy="190500"/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A0A4D03F-98DA-44D2-8DBB-68AA42E8D768}"/>
            </a:ext>
          </a:extLst>
        </xdr:cNvPr>
        <xdr:cNvSpPr txBox="1">
          <a:spLocks noChangeArrowheads="1"/>
        </xdr:cNvSpPr>
      </xdr:nvSpPr>
      <xdr:spPr bwMode="auto">
        <a:xfrm>
          <a:off x="1687830" y="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0</xdr:row>
      <xdr:rowOff>0</xdr:rowOff>
    </xdr:from>
    <xdr:ext cx="91440" cy="190500"/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id="{BA755ABB-758D-421B-83CB-A26D173ADE1B}"/>
            </a:ext>
          </a:extLst>
        </xdr:cNvPr>
        <xdr:cNvSpPr txBox="1">
          <a:spLocks noChangeArrowheads="1"/>
        </xdr:cNvSpPr>
      </xdr:nvSpPr>
      <xdr:spPr bwMode="auto">
        <a:xfrm>
          <a:off x="1687830" y="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0</xdr:row>
      <xdr:rowOff>0</xdr:rowOff>
    </xdr:from>
    <xdr:ext cx="91440" cy="190500"/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201FD149-2AA6-426C-BBC8-496CE6EBC83E}"/>
            </a:ext>
          </a:extLst>
        </xdr:cNvPr>
        <xdr:cNvSpPr txBox="1">
          <a:spLocks noChangeArrowheads="1"/>
        </xdr:cNvSpPr>
      </xdr:nvSpPr>
      <xdr:spPr bwMode="auto">
        <a:xfrm>
          <a:off x="1687830" y="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0</xdr:row>
      <xdr:rowOff>0</xdr:rowOff>
    </xdr:from>
    <xdr:ext cx="91440" cy="190500"/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A7DDB117-D1FF-4637-A47A-D3C11F32EF5C}"/>
            </a:ext>
          </a:extLst>
        </xdr:cNvPr>
        <xdr:cNvSpPr txBox="1">
          <a:spLocks noChangeArrowheads="1"/>
        </xdr:cNvSpPr>
      </xdr:nvSpPr>
      <xdr:spPr bwMode="auto">
        <a:xfrm>
          <a:off x="1687830" y="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0</xdr:row>
      <xdr:rowOff>0</xdr:rowOff>
    </xdr:from>
    <xdr:ext cx="91440" cy="190500"/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AA35043C-8639-40C9-823D-C636A645A732}"/>
            </a:ext>
          </a:extLst>
        </xdr:cNvPr>
        <xdr:cNvSpPr txBox="1">
          <a:spLocks noChangeArrowheads="1"/>
        </xdr:cNvSpPr>
      </xdr:nvSpPr>
      <xdr:spPr bwMode="auto">
        <a:xfrm>
          <a:off x="1687830" y="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0</xdr:row>
      <xdr:rowOff>0</xdr:rowOff>
    </xdr:from>
    <xdr:ext cx="91440" cy="190500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78DE7A1A-494B-4EFA-AE62-DF83C4DD09A0}"/>
            </a:ext>
          </a:extLst>
        </xdr:cNvPr>
        <xdr:cNvSpPr txBox="1">
          <a:spLocks noChangeArrowheads="1"/>
        </xdr:cNvSpPr>
      </xdr:nvSpPr>
      <xdr:spPr bwMode="auto">
        <a:xfrm>
          <a:off x="1687830" y="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0</xdr:row>
      <xdr:rowOff>0</xdr:rowOff>
    </xdr:from>
    <xdr:ext cx="91440" cy="190500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3F21F01C-8A07-454C-8DB6-BD5DC4683EAD}"/>
            </a:ext>
          </a:extLst>
        </xdr:cNvPr>
        <xdr:cNvSpPr txBox="1">
          <a:spLocks noChangeArrowheads="1"/>
        </xdr:cNvSpPr>
      </xdr:nvSpPr>
      <xdr:spPr bwMode="auto">
        <a:xfrm>
          <a:off x="1687830" y="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0</xdr:row>
      <xdr:rowOff>0</xdr:rowOff>
    </xdr:from>
    <xdr:ext cx="91440" cy="190500"/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56F7E724-0698-4597-9D9B-016167A2E2B8}"/>
            </a:ext>
          </a:extLst>
        </xdr:cNvPr>
        <xdr:cNvSpPr txBox="1">
          <a:spLocks noChangeArrowheads="1"/>
        </xdr:cNvSpPr>
      </xdr:nvSpPr>
      <xdr:spPr bwMode="auto">
        <a:xfrm>
          <a:off x="1687830" y="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0</xdr:row>
      <xdr:rowOff>0</xdr:rowOff>
    </xdr:from>
    <xdr:ext cx="91440" cy="190500"/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4EDC181E-15D2-47F6-A43C-8E9B86771A0E}"/>
            </a:ext>
          </a:extLst>
        </xdr:cNvPr>
        <xdr:cNvSpPr txBox="1">
          <a:spLocks noChangeArrowheads="1"/>
        </xdr:cNvSpPr>
      </xdr:nvSpPr>
      <xdr:spPr bwMode="auto">
        <a:xfrm>
          <a:off x="1687830" y="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335280"/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CEC4B018-47BF-4D72-A24F-BCE0E3A84248}"/>
            </a:ext>
          </a:extLst>
        </xdr:cNvPr>
        <xdr:cNvSpPr txBox="1">
          <a:spLocks noChangeArrowheads="1"/>
        </xdr:cNvSpPr>
      </xdr:nvSpPr>
      <xdr:spPr bwMode="auto">
        <a:xfrm>
          <a:off x="4874895" y="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335280"/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E0265592-8213-4CD5-AC9F-70DAEEA1C13A}"/>
            </a:ext>
          </a:extLst>
        </xdr:cNvPr>
        <xdr:cNvSpPr txBox="1">
          <a:spLocks noChangeArrowheads="1"/>
        </xdr:cNvSpPr>
      </xdr:nvSpPr>
      <xdr:spPr bwMode="auto">
        <a:xfrm>
          <a:off x="4874895" y="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327660"/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9969D8D5-B8BA-4D18-959A-C4C64093EAD8}"/>
            </a:ext>
          </a:extLst>
        </xdr:cNvPr>
        <xdr:cNvSpPr txBox="1">
          <a:spLocks noChangeArrowheads="1"/>
        </xdr:cNvSpPr>
      </xdr:nvSpPr>
      <xdr:spPr bwMode="auto">
        <a:xfrm>
          <a:off x="4874895" y="0"/>
          <a:ext cx="10945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327660"/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D34A0B62-EEBE-4583-B1F1-DBF572B1AF6A}"/>
            </a:ext>
          </a:extLst>
        </xdr:cNvPr>
        <xdr:cNvSpPr txBox="1">
          <a:spLocks noChangeArrowheads="1"/>
        </xdr:cNvSpPr>
      </xdr:nvSpPr>
      <xdr:spPr bwMode="auto">
        <a:xfrm>
          <a:off x="4874895" y="0"/>
          <a:ext cx="10945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220980"/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BC4543B4-D54E-4E13-9A0E-8519D2E16DD7}"/>
            </a:ext>
          </a:extLst>
        </xdr:cNvPr>
        <xdr:cNvSpPr txBox="1">
          <a:spLocks noChangeArrowheads="1"/>
        </xdr:cNvSpPr>
      </xdr:nvSpPr>
      <xdr:spPr bwMode="auto">
        <a:xfrm>
          <a:off x="4874895" y="0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220980"/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B47E7035-7DC2-40BC-8126-8424D612DC70}"/>
            </a:ext>
          </a:extLst>
        </xdr:cNvPr>
        <xdr:cNvSpPr txBox="1">
          <a:spLocks noChangeArrowheads="1"/>
        </xdr:cNvSpPr>
      </xdr:nvSpPr>
      <xdr:spPr bwMode="auto">
        <a:xfrm>
          <a:off x="4874895" y="0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335280"/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92ECBE98-08D6-4AEC-AEFC-59F169DF65FB}"/>
            </a:ext>
          </a:extLst>
        </xdr:cNvPr>
        <xdr:cNvSpPr txBox="1">
          <a:spLocks noChangeArrowheads="1"/>
        </xdr:cNvSpPr>
      </xdr:nvSpPr>
      <xdr:spPr bwMode="auto">
        <a:xfrm>
          <a:off x="4874895" y="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335280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85772645-4A6C-4BAB-B6FA-4B666F3CD3BA}"/>
            </a:ext>
          </a:extLst>
        </xdr:cNvPr>
        <xdr:cNvSpPr txBox="1">
          <a:spLocks noChangeArrowheads="1"/>
        </xdr:cNvSpPr>
      </xdr:nvSpPr>
      <xdr:spPr bwMode="auto">
        <a:xfrm>
          <a:off x="4874895" y="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327660"/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92F9E1BA-F07E-45C3-9222-2350251B7E97}"/>
            </a:ext>
          </a:extLst>
        </xdr:cNvPr>
        <xdr:cNvSpPr txBox="1">
          <a:spLocks noChangeArrowheads="1"/>
        </xdr:cNvSpPr>
      </xdr:nvSpPr>
      <xdr:spPr bwMode="auto">
        <a:xfrm>
          <a:off x="4874895" y="0"/>
          <a:ext cx="10945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327660"/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EEFFF2AE-4F40-4238-8DCF-4F5E85FD10D5}"/>
            </a:ext>
          </a:extLst>
        </xdr:cNvPr>
        <xdr:cNvSpPr txBox="1">
          <a:spLocks noChangeArrowheads="1"/>
        </xdr:cNvSpPr>
      </xdr:nvSpPr>
      <xdr:spPr bwMode="auto">
        <a:xfrm>
          <a:off x="4874895" y="0"/>
          <a:ext cx="10945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220980"/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3D39A2D8-BAFC-4537-9E17-E78E1C55917D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220980"/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A216DE63-DBE3-4BF4-99E1-5F89B12DD2ED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220980"/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7FD8D413-ACEA-427C-A298-7C56CD29AD69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220980"/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CB705BAE-C8E0-4A68-BC4D-7EFBDA4E8B81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35280"/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18770E4B-F569-462C-8CA4-304BBB014402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35280"/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F5344559-988A-4EBD-BFD7-B4B598AC6926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35280"/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B9D0FD3E-5744-4C7C-B200-B16BC6D890DC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35280"/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B208E297-07AD-4722-9D77-FC0D2017E64A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50520"/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42A8991F-FC92-47F3-92D3-B5CC4BAA3E4B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50520"/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9C573991-6BA1-49B4-9CFF-8D500F2D545C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50520"/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1B8DB759-F114-4926-8CFC-862BE4C8E0FB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50520"/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CBB0B3FD-D263-43D6-AC06-20B06A6376B4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50520"/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FDCC20FC-BC29-49E3-8943-D9892312C329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50520"/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228E3BD4-ABF0-4864-B98F-1862028BCB01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50520"/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871669C9-D010-41E8-B97C-E7B869434972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50520"/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D54B5B2A-0A4B-40EE-84E7-20F6A84DC8B0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220980"/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DD0D1742-8F5E-4660-A03C-F7BDDBBA7471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220980"/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F5270694-C57F-4C9D-B745-BFA509D615A4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220980"/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AB5BDBA0-E027-4D57-8F19-5AB7F280DFAE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220980"/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565A3762-9594-4C6F-912B-8AAA99D681FA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35280"/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36BDFEDF-5558-4D37-BF2F-AE02B514C8A1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35280"/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F0C9A6F6-2E13-41E7-9108-3024C1734716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35280"/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1817E53A-9C69-46CB-9FE3-39AB6A353037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35280"/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DE045C5-80C9-459F-B4C6-150CC02FAC30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65760"/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4A6758C8-A1B7-4B3B-ADBE-E980EF719DF2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65760"/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1648E14C-3E00-42BA-9F4D-42363B325237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65760"/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258BE74E-533A-40DD-BF8D-6E6E664F23A2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65760"/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76888D62-D38F-4232-87F3-8883B5AFB8D1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65760"/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72261626-5278-4C89-9CEA-FBD428D9E4E1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65760"/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EAB0AE9C-89D8-4820-8FE6-DB7AFDBEF147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65760"/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FB9C349F-D954-4DAF-B1B3-96431B5C786F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65760"/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23846C0A-282B-4884-A12B-BC3CAD23A6CB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342900"/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914FBA73-C41B-47FA-9E71-4CCC5ACE51FB}"/>
            </a:ext>
          </a:extLst>
        </xdr:cNvPr>
        <xdr:cNvSpPr txBox="1">
          <a:spLocks noChangeArrowheads="1"/>
        </xdr:cNvSpPr>
      </xdr:nvSpPr>
      <xdr:spPr bwMode="auto">
        <a:xfrm>
          <a:off x="4874895" y="0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342900"/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422093E-2183-40C0-954C-4D7E0991A1B5}"/>
            </a:ext>
          </a:extLst>
        </xdr:cNvPr>
        <xdr:cNvSpPr txBox="1">
          <a:spLocks noChangeArrowheads="1"/>
        </xdr:cNvSpPr>
      </xdr:nvSpPr>
      <xdr:spPr bwMode="auto">
        <a:xfrm>
          <a:off x="4874895" y="0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335280"/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E47A71F7-BEB6-460F-A3CB-960DDC8DB257}"/>
            </a:ext>
          </a:extLst>
        </xdr:cNvPr>
        <xdr:cNvSpPr txBox="1">
          <a:spLocks noChangeArrowheads="1"/>
        </xdr:cNvSpPr>
      </xdr:nvSpPr>
      <xdr:spPr bwMode="auto">
        <a:xfrm>
          <a:off x="4874895" y="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335280"/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3D5C58C1-A42D-430E-AC28-26EBE972A0D3}"/>
            </a:ext>
          </a:extLst>
        </xdr:cNvPr>
        <xdr:cNvSpPr txBox="1">
          <a:spLocks noChangeArrowheads="1"/>
        </xdr:cNvSpPr>
      </xdr:nvSpPr>
      <xdr:spPr bwMode="auto">
        <a:xfrm>
          <a:off x="4874895" y="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220980"/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DFFE3DB3-0C86-4F0A-A368-C910FFABDB6D}"/>
            </a:ext>
          </a:extLst>
        </xdr:cNvPr>
        <xdr:cNvSpPr txBox="1">
          <a:spLocks noChangeArrowheads="1"/>
        </xdr:cNvSpPr>
      </xdr:nvSpPr>
      <xdr:spPr bwMode="auto">
        <a:xfrm>
          <a:off x="4874895" y="0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220980"/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851EBD9E-7793-4FAA-AB23-77FD0067FAE1}"/>
            </a:ext>
          </a:extLst>
        </xdr:cNvPr>
        <xdr:cNvSpPr txBox="1">
          <a:spLocks noChangeArrowheads="1"/>
        </xdr:cNvSpPr>
      </xdr:nvSpPr>
      <xdr:spPr bwMode="auto">
        <a:xfrm>
          <a:off x="4874895" y="0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342900"/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449B3C91-1C56-4417-9747-B1D931C167E5}"/>
            </a:ext>
          </a:extLst>
        </xdr:cNvPr>
        <xdr:cNvSpPr txBox="1">
          <a:spLocks noChangeArrowheads="1"/>
        </xdr:cNvSpPr>
      </xdr:nvSpPr>
      <xdr:spPr bwMode="auto">
        <a:xfrm>
          <a:off x="4874895" y="0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342900"/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EA63D4FB-0E01-417C-9421-492567414288}"/>
            </a:ext>
          </a:extLst>
        </xdr:cNvPr>
        <xdr:cNvSpPr txBox="1">
          <a:spLocks noChangeArrowheads="1"/>
        </xdr:cNvSpPr>
      </xdr:nvSpPr>
      <xdr:spPr bwMode="auto">
        <a:xfrm>
          <a:off x="4874895" y="0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335280"/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8BE7F6CF-FA03-4274-B848-10DD360D003D}"/>
            </a:ext>
          </a:extLst>
        </xdr:cNvPr>
        <xdr:cNvSpPr txBox="1">
          <a:spLocks noChangeArrowheads="1"/>
        </xdr:cNvSpPr>
      </xdr:nvSpPr>
      <xdr:spPr bwMode="auto">
        <a:xfrm>
          <a:off x="4874895" y="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0</xdr:row>
      <xdr:rowOff>0</xdr:rowOff>
    </xdr:from>
    <xdr:ext cx="109450" cy="335280"/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5AD5E526-9925-4894-844B-00155BF2B7D3}"/>
            </a:ext>
          </a:extLst>
        </xdr:cNvPr>
        <xdr:cNvSpPr txBox="1">
          <a:spLocks noChangeArrowheads="1"/>
        </xdr:cNvSpPr>
      </xdr:nvSpPr>
      <xdr:spPr bwMode="auto">
        <a:xfrm>
          <a:off x="4874895" y="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220980"/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2CCF9042-F4EB-4075-9270-9EAD81AADE2B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220980"/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F746CBF2-AAD8-4577-9850-A7B65474C08A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220980"/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A0C0D3B8-8922-4AAA-8EFD-E89B31902EEB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220980"/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8DDFF1AB-2D09-4814-9E9F-0F3CCD416389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42900"/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80F93F9B-314C-476E-AD2F-F24FFA8F5205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42900"/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CA18453F-5700-4F32-9360-B8D043BEABD6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42900"/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B58BB2B5-F90C-4721-8624-9E3BB3BC8679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42900"/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D8F39A1D-30E4-4845-AF46-01629B9AE14F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65760"/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35373CA-38FD-4268-AAAE-09137E2ED2B3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65760"/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497FD60D-887F-42E5-8A5C-ADDF119926C2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65760"/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313EE676-D597-4005-87BD-6E91EA39F92B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65760"/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E780D283-2F26-4562-9D33-09F6B5E3D1FF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65760"/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6A7A5FE2-1FC2-4A1E-8DC6-E517AB6EEA79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65760"/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68D5BBA3-B943-4C7A-AF8C-53032FFC7BB1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65760"/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DC08D8AF-EBF5-47B6-9FE8-6E9EDA4B33E2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65760"/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F1677759-3029-44C3-B92D-0E8C72DD127C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220980"/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4CD0E384-1778-4922-9E12-92B0F3E040FC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220980"/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D24A2C86-5085-457E-AAAC-AD72F1D92DBC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220980"/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9F369EF4-45DC-4EB2-A2AE-FC3D2002D19F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220980"/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51C61471-EFCE-4DAF-91C4-875EAE3052A2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42900"/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298573ED-45F8-446C-9109-D09BFC688253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42900"/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0259D621-50D6-462F-B3FA-748EA083E54A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42900"/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0A016EA4-F348-4CDE-9D02-D4229D4788EE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42900"/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8C937573-7665-4633-9810-1A71F0984CF6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73380"/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C41A9E70-5F6F-4E3A-B695-DC73841BC9C2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73380"/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DE633A6D-0F63-4FFC-B637-34C153F4BBBB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73380"/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01A94746-DDE2-4D95-9BE2-86B20B8A59EF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73380"/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DEACE78F-1AF1-4776-89F3-CF69E70653C5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73380"/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DF9980EC-497A-4235-AAF9-1F50D87E023D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73380"/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AF96EC32-AFA1-4C4A-8EB6-1ECFFE1D263D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73380"/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0D82BF52-5B04-4B88-9B16-2076907ECDF8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0</xdr:row>
      <xdr:rowOff>0</xdr:rowOff>
    </xdr:from>
    <xdr:ext cx="9699" cy="373380"/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6487B7AC-390A-447D-A045-A91EE63B1D26}"/>
            </a:ext>
          </a:extLst>
        </xdr:cNvPr>
        <xdr:cNvSpPr txBox="1">
          <a:spLocks noChangeArrowheads="1"/>
        </xdr:cNvSpPr>
      </xdr:nvSpPr>
      <xdr:spPr bwMode="auto">
        <a:xfrm>
          <a:off x="5539740" y="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12</xdr:row>
      <xdr:rowOff>0</xdr:rowOff>
    </xdr:from>
    <xdr:ext cx="91440" cy="189807"/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C0C36B7C-A419-4C0D-BC06-82C061908D97}"/>
            </a:ext>
          </a:extLst>
        </xdr:cNvPr>
        <xdr:cNvSpPr txBox="1">
          <a:spLocks noChangeArrowheads="1"/>
        </xdr:cNvSpPr>
      </xdr:nvSpPr>
      <xdr:spPr bwMode="auto">
        <a:xfrm>
          <a:off x="1687830" y="125072775"/>
          <a:ext cx="91440" cy="189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12</xdr:row>
      <xdr:rowOff>0</xdr:rowOff>
    </xdr:from>
    <xdr:ext cx="91440" cy="189807"/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FBD0BCF5-61F5-419F-BA70-D11B92ADD7E4}"/>
            </a:ext>
          </a:extLst>
        </xdr:cNvPr>
        <xdr:cNvSpPr txBox="1">
          <a:spLocks noChangeArrowheads="1"/>
        </xdr:cNvSpPr>
      </xdr:nvSpPr>
      <xdr:spPr bwMode="auto">
        <a:xfrm>
          <a:off x="1687830" y="125072775"/>
          <a:ext cx="91440" cy="189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12</xdr:row>
      <xdr:rowOff>0</xdr:rowOff>
    </xdr:from>
    <xdr:ext cx="91440" cy="189807"/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67900492-E885-444F-AEF2-CDE82B76156B}"/>
            </a:ext>
          </a:extLst>
        </xdr:cNvPr>
        <xdr:cNvSpPr txBox="1">
          <a:spLocks noChangeArrowheads="1"/>
        </xdr:cNvSpPr>
      </xdr:nvSpPr>
      <xdr:spPr bwMode="auto">
        <a:xfrm>
          <a:off x="1687830" y="125072775"/>
          <a:ext cx="91440" cy="189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12</xdr:row>
      <xdr:rowOff>0</xdr:rowOff>
    </xdr:from>
    <xdr:ext cx="91440" cy="190500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8A2B4D8F-8F9D-4401-B8C0-87FA2D9DABA9}"/>
            </a:ext>
          </a:extLst>
        </xdr:cNvPr>
        <xdr:cNvSpPr txBox="1">
          <a:spLocks noChangeArrowheads="1"/>
        </xdr:cNvSpPr>
      </xdr:nvSpPr>
      <xdr:spPr bwMode="auto">
        <a:xfrm>
          <a:off x="1687830" y="13628370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12</xdr:row>
      <xdr:rowOff>0</xdr:rowOff>
    </xdr:from>
    <xdr:ext cx="91440" cy="190500"/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F671642B-1C9C-4C33-8272-D442F0B67F63}"/>
            </a:ext>
          </a:extLst>
        </xdr:cNvPr>
        <xdr:cNvSpPr txBox="1">
          <a:spLocks noChangeArrowheads="1"/>
        </xdr:cNvSpPr>
      </xdr:nvSpPr>
      <xdr:spPr bwMode="auto">
        <a:xfrm>
          <a:off x="1687830" y="13628370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12</xdr:row>
      <xdr:rowOff>0</xdr:rowOff>
    </xdr:from>
    <xdr:ext cx="91440" cy="190500"/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F734B1E9-9D9E-4C7A-AE57-C20760626477}"/>
            </a:ext>
          </a:extLst>
        </xdr:cNvPr>
        <xdr:cNvSpPr txBox="1">
          <a:spLocks noChangeArrowheads="1"/>
        </xdr:cNvSpPr>
      </xdr:nvSpPr>
      <xdr:spPr bwMode="auto">
        <a:xfrm>
          <a:off x="1687830" y="13628370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12</xdr:row>
      <xdr:rowOff>0</xdr:rowOff>
    </xdr:from>
    <xdr:ext cx="91440" cy="190500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39139F8F-6DEA-489A-B1A8-B997DADA90E8}"/>
            </a:ext>
          </a:extLst>
        </xdr:cNvPr>
        <xdr:cNvSpPr txBox="1">
          <a:spLocks noChangeArrowheads="1"/>
        </xdr:cNvSpPr>
      </xdr:nvSpPr>
      <xdr:spPr bwMode="auto">
        <a:xfrm>
          <a:off x="1687830" y="8757285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12</xdr:row>
      <xdr:rowOff>0</xdr:rowOff>
    </xdr:from>
    <xdr:ext cx="91440" cy="190500"/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67DE50CF-4AC9-4145-9266-5BF49163517A}"/>
            </a:ext>
          </a:extLst>
        </xdr:cNvPr>
        <xdr:cNvSpPr txBox="1">
          <a:spLocks noChangeArrowheads="1"/>
        </xdr:cNvSpPr>
      </xdr:nvSpPr>
      <xdr:spPr bwMode="auto">
        <a:xfrm>
          <a:off x="1687830" y="8757285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12</xdr:row>
      <xdr:rowOff>0</xdr:rowOff>
    </xdr:from>
    <xdr:ext cx="91440" cy="190500"/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EB41E3A3-D31E-40AF-9C2B-1B762718D365}"/>
            </a:ext>
          </a:extLst>
        </xdr:cNvPr>
        <xdr:cNvSpPr txBox="1">
          <a:spLocks noChangeArrowheads="1"/>
        </xdr:cNvSpPr>
      </xdr:nvSpPr>
      <xdr:spPr bwMode="auto">
        <a:xfrm>
          <a:off x="1687830" y="8757285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12</xdr:row>
      <xdr:rowOff>0</xdr:rowOff>
    </xdr:from>
    <xdr:ext cx="91440" cy="190500"/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A9038E78-23AA-4E13-B8F6-8A6430D8CE49}"/>
            </a:ext>
          </a:extLst>
        </xdr:cNvPr>
        <xdr:cNvSpPr txBox="1">
          <a:spLocks noChangeArrowheads="1"/>
        </xdr:cNvSpPr>
      </xdr:nvSpPr>
      <xdr:spPr bwMode="auto">
        <a:xfrm>
          <a:off x="1687830" y="8757285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12</xdr:row>
      <xdr:rowOff>0</xdr:rowOff>
    </xdr:from>
    <xdr:ext cx="91440" cy="190500"/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8CA4AA89-4D8C-4225-A9A1-C1641F9E07F0}"/>
            </a:ext>
          </a:extLst>
        </xdr:cNvPr>
        <xdr:cNvSpPr txBox="1">
          <a:spLocks noChangeArrowheads="1"/>
        </xdr:cNvSpPr>
      </xdr:nvSpPr>
      <xdr:spPr bwMode="auto">
        <a:xfrm>
          <a:off x="1687830" y="8757285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12</xdr:row>
      <xdr:rowOff>0</xdr:rowOff>
    </xdr:from>
    <xdr:ext cx="91440" cy="190500"/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84BCF0BD-0AF9-4986-834A-A2A000305E89}"/>
            </a:ext>
          </a:extLst>
        </xdr:cNvPr>
        <xdr:cNvSpPr txBox="1">
          <a:spLocks noChangeArrowheads="1"/>
        </xdr:cNvSpPr>
      </xdr:nvSpPr>
      <xdr:spPr bwMode="auto">
        <a:xfrm>
          <a:off x="1687830" y="8757285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35280"/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D23F5FB0-7C5B-4A13-B00C-DF43B1C58745}"/>
            </a:ext>
          </a:extLst>
        </xdr:cNvPr>
        <xdr:cNvSpPr txBox="1">
          <a:spLocks noChangeArrowheads="1"/>
        </xdr:cNvSpPr>
      </xdr:nvSpPr>
      <xdr:spPr bwMode="auto">
        <a:xfrm>
          <a:off x="4874895" y="148085175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35280"/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C3E95902-5524-4F0C-95DC-6A560639CA90}"/>
            </a:ext>
          </a:extLst>
        </xdr:cNvPr>
        <xdr:cNvSpPr txBox="1">
          <a:spLocks noChangeArrowheads="1"/>
        </xdr:cNvSpPr>
      </xdr:nvSpPr>
      <xdr:spPr bwMode="auto">
        <a:xfrm>
          <a:off x="4874895" y="148085175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27660"/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DDEC903F-A982-4CEB-920E-8C5C997C4558}"/>
            </a:ext>
          </a:extLst>
        </xdr:cNvPr>
        <xdr:cNvSpPr txBox="1">
          <a:spLocks noChangeArrowheads="1"/>
        </xdr:cNvSpPr>
      </xdr:nvSpPr>
      <xdr:spPr bwMode="auto">
        <a:xfrm>
          <a:off x="4874895" y="148085175"/>
          <a:ext cx="10945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27660"/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6880C9A5-848B-4F29-9290-339F8CFFAC4E}"/>
            </a:ext>
          </a:extLst>
        </xdr:cNvPr>
        <xdr:cNvSpPr txBox="1">
          <a:spLocks noChangeArrowheads="1"/>
        </xdr:cNvSpPr>
      </xdr:nvSpPr>
      <xdr:spPr bwMode="auto">
        <a:xfrm>
          <a:off x="4874895" y="148085175"/>
          <a:ext cx="10945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220980"/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674182CE-2BAB-4F40-AAB3-24A1B3AC035E}"/>
            </a:ext>
          </a:extLst>
        </xdr:cNvPr>
        <xdr:cNvSpPr txBox="1">
          <a:spLocks noChangeArrowheads="1"/>
        </xdr:cNvSpPr>
      </xdr:nvSpPr>
      <xdr:spPr bwMode="auto">
        <a:xfrm>
          <a:off x="4874895" y="148085175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220980"/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C4355F87-54A9-4FD0-BE59-55B5C7A57C66}"/>
            </a:ext>
          </a:extLst>
        </xdr:cNvPr>
        <xdr:cNvSpPr txBox="1">
          <a:spLocks noChangeArrowheads="1"/>
        </xdr:cNvSpPr>
      </xdr:nvSpPr>
      <xdr:spPr bwMode="auto">
        <a:xfrm>
          <a:off x="4874895" y="148085175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35280"/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F3E032FA-6D0E-40D3-A94B-B058A53F3D1C}"/>
            </a:ext>
          </a:extLst>
        </xdr:cNvPr>
        <xdr:cNvSpPr txBox="1">
          <a:spLocks noChangeArrowheads="1"/>
        </xdr:cNvSpPr>
      </xdr:nvSpPr>
      <xdr:spPr bwMode="auto">
        <a:xfrm>
          <a:off x="4874895" y="148085175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35280"/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6F3D215B-E752-4B0D-BAEF-52BEAEA9D2B7}"/>
            </a:ext>
          </a:extLst>
        </xdr:cNvPr>
        <xdr:cNvSpPr txBox="1">
          <a:spLocks noChangeArrowheads="1"/>
        </xdr:cNvSpPr>
      </xdr:nvSpPr>
      <xdr:spPr bwMode="auto">
        <a:xfrm>
          <a:off x="4874895" y="148085175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27660"/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49861B93-5EFE-427C-9180-F1A55FDCD71A}"/>
            </a:ext>
          </a:extLst>
        </xdr:cNvPr>
        <xdr:cNvSpPr txBox="1">
          <a:spLocks noChangeArrowheads="1"/>
        </xdr:cNvSpPr>
      </xdr:nvSpPr>
      <xdr:spPr bwMode="auto">
        <a:xfrm>
          <a:off x="4874895" y="148085175"/>
          <a:ext cx="10945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27660"/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866861E2-4010-443A-9844-FC1AD5450B5C}"/>
            </a:ext>
          </a:extLst>
        </xdr:cNvPr>
        <xdr:cNvSpPr txBox="1">
          <a:spLocks noChangeArrowheads="1"/>
        </xdr:cNvSpPr>
      </xdr:nvSpPr>
      <xdr:spPr bwMode="auto">
        <a:xfrm>
          <a:off x="4874895" y="148085175"/>
          <a:ext cx="10945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40EC5CEC-8822-49FB-A72D-FE0E78A5815D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58784F00-4804-4DDC-9495-73FE8A948E6A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CD27B76C-35E8-431C-BFD5-C3AB825C5CC9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F959653E-2FF2-410F-A044-11EE70ED61F6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35280"/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924D9E64-E504-4C1F-BF5D-53CBD49C6D4D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35280"/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4D634F33-3470-4954-B1E7-BA7B4BCEB59D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35280"/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B4FF6AE9-4D73-446F-B386-45C568979FE5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35280"/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E17376C0-03AF-4D39-B3AC-0ED6DB6D9A8A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50520"/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1DB4159C-E587-4D89-8D57-542A767E11B6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50520"/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E0863ADE-6EE6-420B-A030-54FDD5E0388F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50520"/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29F16C51-F60F-442F-9604-3DB793186E66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50520"/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4BDB9C23-8303-4FB9-8421-45D021B1E5D2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50520"/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FB5DB58B-AB83-48E9-BF4C-E55249E33116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50520"/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70548762-4E3E-4AB6-BCDA-74A2E31FF177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50520"/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5F021188-60F4-458A-B956-6BFFF4978746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50520"/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817FDF1F-C7A8-4625-92D1-6B2A85A35086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BFCAA5AE-DF18-448E-89EE-B07EFDA8EE5D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24069BCE-5600-430F-9D02-EE9B1DB1E429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F1908AA1-A451-4122-9D58-8E4E389353B9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27F83999-FFA8-4C1B-B453-BA1F9F3DBCF1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35280"/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7D9CA6D9-0BA5-4521-AC78-9D4D72FEB158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35280"/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6968164-7A19-4E3F-BA79-9AE221704948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35280"/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270B0BCF-C2E4-4005-82DC-E6B7113AACA1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35280"/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A660AFDB-B483-4B62-94A1-BC7EC90C84C0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2AABAFAA-AF97-49BB-B764-0375F130F091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67DE3CB7-734B-4238-AC70-09BB60A20273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560208BF-948D-4DDC-9EC4-58BB396BEBD3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D5534549-1525-4CDB-91E8-D720AE051681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DBF9477F-A2E1-4F9D-8B1D-339B060D80FC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2BB63A76-E5AC-45B7-BDDA-41B45FDB6E65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EFA7B2B9-9089-447C-A917-2E5F1FC36885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267259F3-B59A-48FC-A76D-15F36E526491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42900"/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BF115CD1-9BBD-466B-BCE6-D93B0859F8F5}"/>
            </a:ext>
          </a:extLst>
        </xdr:cNvPr>
        <xdr:cNvSpPr txBox="1">
          <a:spLocks noChangeArrowheads="1"/>
        </xdr:cNvSpPr>
      </xdr:nvSpPr>
      <xdr:spPr bwMode="auto">
        <a:xfrm>
          <a:off x="4874895" y="148085175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42900"/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FF831672-4AE7-4907-9922-7E89F30A5672}"/>
            </a:ext>
          </a:extLst>
        </xdr:cNvPr>
        <xdr:cNvSpPr txBox="1">
          <a:spLocks noChangeArrowheads="1"/>
        </xdr:cNvSpPr>
      </xdr:nvSpPr>
      <xdr:spPr bwMode="auto">
        <a:xfrm>
          <a:off x="4874895" y="148085175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35280"/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8D5A9479-06B8-442D-B841-A06AEE674B18}"/>
            </a:ext>
          </a:extLst>
        </xdr:cNvPr>
        <xdr:cNvSpPr txBox="1">
          <a:spLocks noChangeArrowheads="1"/>
        </xdr:cNvSpPr>
      </xdr:nvSpPr>
      <xdr:spPr bwMode="auto">
        <a:xfrm>
          <a:off x="4874895" y="148085175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35280"/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937FABFC-1C51-4E44-ACD6-C24E2C0B4C04}"/>
            </a:ext>
          </a:extLst>
        </xdr:cNvPr>
        <xdr:cNvSpPr txBox="1">
          <a:spLocks noChangeArrowheads="1"/>
        </xdr:cNvSpPr>
      </xdr:nvSpPr>
      <xdr:spPr bwMode="auto">
        <a:xfrm>
          <a:off x="4874895" y="148085175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220980"/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E9089FF8-B937-4319-B79A-991C288DABF6}"/>
            </a:ext>
          </a:extLst>
        </xdr:cNvPr>
        <xdr:cNvSpPr txBox="1">
          <a:spLocks noChangeArrowheads="1"/>
        </xdr:cNvSpPr>
      </xdr:nvSpPr>
      <xdr:spPr bwMode="auto">
        <a:xfrm>
          <a:off x="4874895" y="148085175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220980"/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90062F7B-5C14-4468-BC6F-C0D11B5D50ED}"/>
            </a:ext>
          </a:extLst>
        </xdr:cNvPr>
        <xdr:cNvSpPr txBox="1">
          <a:spLocks noChangeArrowheads="1"/>
        </xdr:cNvSpPr>
      </xdr:nvSpPr>
      <xdr:spPr bwMode="auto">
        <a:xfrm>
          <a:off x="4874895" y="148085175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42900"/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3C9A89D0-221B-413B-A0B5-F8DA7631E55F}"/>
            </a:ext>
          </a:extLst>
        </xdr:cNvPr>
        <xdr:cNvSpPr txBox="1">
          <a:spLocks noChangeArrowheads="1"/>
        </xdr:cNvSpPr>
      </xdr:nvSpPr>
      <xdr:spPr bwMode="auto">
        <a:xfrm>
          <a:off x="4874895" y="148085175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42900"/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92E1A6AE-E025-4861-9BF5-F42FFA5F58F8}"/>
            </a:ext>
          </a:extLst>
        </xdr:cNvPr>
        <xdr:cNvSpPr txBox="1">
          <a:spLocks noChangeArrowheads="1"/>
        </xdr:cNvSpPr>
      </xdr:nvSpPr>
      <xdr:spPr bwMode="auto">
        <a:xfrm>
          <a:off x="4874895" y="148085175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35280"/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75980D91-720B-4D1A-A77E-E45BF5B9CA7A}"/>
            </a:ext>
          </a:extLst>
        </xdr:cNvPr>
        <xdr:cNvSpPr txBox="1">
          <a:spLocks noChangeArrowheads="1"/>
        </xdr:cNvSpPr>
      </xdr:nvSpPr>
      <xdr:spPr bwMode="auto">
        <a:xfrm>
          <a:off x="4874895" y="148085175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35280"/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ED61790A-809B-4123-9F45-439B86B3F763}"/>
            </a:ext>
          </a:extLst>
        </xdr:cNvPr>
        <xdr:cNvSpPr txBox="1">
          <a:spLocks noChangeArrowheads="1"/>
        </xdr:cNvSpPr>
      </xdr:nvSpPr>
      <xdr:spPr bwMode="auto">
        <a:xfrm>
          <a:off x="4874895" y="148085175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2FC4A1E1-2A0C-44D9-931A-8B081BC662E4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E46EA1A0-71A4-4208-B764-3D4DCD266169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9CBEBA4C-C5F7-4E47-BA53-F7E1D0300B08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4E39D793-BA8F-4D2A-9437-D41CAB225E5E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42900"/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379076CD-48DF-4CBD-89A9-3CDB9C021418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42900"/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7BB90852-6639-43D6-94A9-A828FD77BE56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42900"/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C4CCFE6A-B785-4A90-8970-DCA926D1A232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42900"/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AA7FF567-B9A4-4C65-BDED-64F5248C458E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56164FE-9CF6-4313-AEAA-FB20EE2C550A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FC3547F6-0B99-4314-A136-9A7661127F63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7C577EB1-71D7-486B-B08F-375AF5DA9AC3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D3823534-C330-4C6E-8257-F01671A799C7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00CC7278-8919-4685-8877-84D4802CEC3C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4A922E43-7A06-4E20-BE90-49CEE339897E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322F69FB-20AE-4542-915B-2DD74610D63B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EE5CA596-D5F8-4923-8A71-0A9C65B75BCD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E9EE0DA6-1CBE-4D35-B5D7-EC9C54D9D0B2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FCC28175-182A-4724-980F-5C565CDA937A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F19C0338-38C6-4445-8124-20EA3535EB6E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AD24FF3D-DA03-4CBB-BE9C-411049265AEE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42900"/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B61CA931-79E2-4743-92CA-04200BBF7782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42900"/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AADA474B-2C84-4918-8C35-D9929E799BD1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42900"/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AE44966A-719B-4CBB-AD5E-03E6DEC4D8DA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42900"/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282D9097-3A36-48BF-9B44-FD2B329EB8D9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73380"/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4C31ADAF-AB61-4A30-83F0-FECC1A5044DD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73380"/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0ED2B416-9DFB-4CF7-A18F-0FCFB5ACCACB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73380"/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B475E13C-AB14-4FAC-90D6-17B9D36E76ED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73380"/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E88E394D-A1A3-4867-A2AB-148D42D31BF1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73380"/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A9027E02-65BA-4ACB-83BC-F6E2A51DCBC1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73380"/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4C943FE8-0129-4D6C-A5C6-3D83BFEAFE19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73380"/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96FB835C-3C78-48CE-9A13-F136DA1F0F48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73380"/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EAA16BE7-ABC3-4B11-9566-B6DD69DE6C70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42900"/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777A1A77-AD71-4BC0-B118-19F4601B3D4B}"/>
            </a:ext>
          </a:extLst>
        </xdr:cNvPr>
        <xdr:cNvSpPr txBox="1">
          <a:spLocks noChangeArrowheads="1"/>
        </xdr:cNvSpPr>
      </xdr:nvSpPr>
      <xdr:spPr bwMode="auto">
        <a:xfrm>
          <a:off x="4874895" y="148085175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42900"/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447CC0D9-C3BE-4E8E-A9BE-35FC3E982D19}"/>
            </a:ext>
          </a:extLst>
        </xdr:cNvPr>
        <xdr:cNvSpPr txBox="1">
          <a:spLocks noChangeArrowheads="1"/>
        </xdr:cNvSpPr>
      </xdr:nvSpPr>
      <xdr:spPr bwMode="auto">
        <a:xfrm>
          <a:off x="4874895" y="148085175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35280"/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C2E3F53F-A835-49E0-85EF-B0613BB26A90}"/>
            </a:ext>
          </a:extLst>
        </xdr:cNvPr>
        <xdr:cNvSpPr txBox="1">
          <a:spLocks noChangeArrowheads="1"/>
        </xdr:cNvSpPr>
      </xdr:nvSpPr>
      <xdr:spPr bwMode="auto">
        <a:xfrm>
          <a:off x="4874895" y="148085175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35280"/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EFA0BAC6-ADEC-4700-AB2A-22B3F871332A}"/>
            </a:ext>
          </a:extLst>
        </xdr:cNvPr>
        <xdr:cNvSpPr txBox="1">
          <a:spLocks noChangeArrowheads="1"/>
        </xdr:cNvSpPr>
      </xdr:nvSpPr>
      <xdr:spPr bwMode="auto">
        <a:xfrm>
          <a:off x="4874895" y="148085175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220980"/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3A7C780C-FC9C-4544-8EBE-F7B305106279}"/>
            </a:ext>
          </a:extLst>
        </xdr:cNvPr>
        <xdr:cNvSpPr txBox="1">
          <a:spLocks noChangeArrowheads="1"/>
        </xdr:cNvSpPr>
      </xdr:nvSpPr>
      <xdr:spPr bwMode="auto">
        <a:xfrm>
          <a:off x="4874895" y="148085175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220980"/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7D7C7304-15EA-4441-8CFE-07FB495B58C6}"/>
            </a:ext>
          </a:extLst>
        </xdr:cNvPr>
        <xdr:cNvSpPr txBox="1">
          <a:spLocks noChangeArrowheads="1"/>
        </xdr:cNvSpPr>
      </xdr:nvSpPr>
      <xdr:spPr bwMode="auto">
        <a:xfrm>
          <a:off x="4874895" y="148085175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42900"/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3230FBDB-ED82-4445-A9C9-D58D20F0AE06}"/>
            </a:ext>
          </a:extLst>
        </xdr:cNvPr>
        <xdr:cNvSpPr txBox="1">
          <a:spLocks noChangeArrowheads="1"/>
        </xdr:cNvSpPr>
      </xdr:nvSpPr>
      <xdr:spPr bwMode="auto">
        <a:xfrm>
          <a:off x="4874895" y="148085175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42900"/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F8061500-63E8-465C-8EFB-F56AB3C78440}"/>
            </a:ext>
          </a:extLst>
        </xdr:cNvPr>
        <xdr:cNvSpPr txBox="1">
          <a:spLocks noChangeArrowheads="1"/>
        </xdr:cNvSpPr>
      </xdr:nvSpPr>
      <xdr:spPr bwMode="auto">
        <a:xfrm>
          <a:off x="4874895" y="148085175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35280"/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D057BC54-4FFE-4EFC-800B-78326557C1E0}"/>
            </a:ext>
          </a:extLst>
        </xdr:cNvPr>
        <xdr:cNvSpPr txBox="1">
          <a:spLocks noChangeArrowheads="1"/>
        </xdr:cNvSpPr>
      </xdr:nvSpPr>
      <xdr:spPr bwMode="auto">
        <a:xfrm>
          <a:off x="4874895" y="148085175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35280"/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855577AC-850D-44AF-8DFB-D01315AD7445}"/>
            </a:ext>
          </a:extLst>
        </xdr:cNvPr>
        <xdr:cNvSpPr txBox="1">
          <a:spLocks noChangeArrowheads="1"/>
        </xdr:cNvSpPr>
      </xdr:nvSpPr>
      <xdr:spPr bwMode="auto">
        <a:xfrm>
          <a:off x="4874895" y="148085175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3831C387-212F-43C3-94FB-DE84B8D84B1B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E1F1FC8A-2BAE-4143-A7B4-777A37EAFD6F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D70455F1-037E-4C14-BED8-281D67CBF02F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4485B229-1089-444C-B117-D9628CBD460F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42900"/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095CD9E4-B906-4F1F-87A6-48D967D8FBE5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42900"/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4F45B015-B574-4F61-AF2D-D466199B3C5D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42900"/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66075DB2-CECE-46C3-ADAB-661D0DC4FF87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42900"/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4270E425-9914-4685-83F9-AE6464882A00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9EA4A13E-F0FB-4993-B102-C29D8593EECE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B8C17BB9-650E-41C4-802F-81B493B08AE0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40145AD6-5A55-49C1-B01A-CE1278CB61AF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B26E1E4F-F297-4ED2-B5DB-0960EE82707A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209133A4-C91F-493B-9716-3BE87F523BC1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3DBE7AB1-CD54-4616-A4BB-E1C3D912E539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88143301-F95F-4E24-AA0E-B6662633575F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22F83051-536E-4539-AC61-502FBE067ABB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A266C861-394B-4232-88CC-B487ED037A50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DBEEFC58-9834-41BF-8CCE-5E2EA531D1BA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A71DAC25-B3EF-4EEE-971C-10A42A079CEC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475367CB-3375-4A02-BC0D-E9660DBB81C2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42900"/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80FE5891-D67B-4F23-877A-983576D1386E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42900"/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F67B5F16-960C-463D-A7FE-3590C74E7FE5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42900"/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E0FFCA6D-D1A2-422F-A026-77DBC6853857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42900"/>
    <xdr:sp macro="" textlink="">
      <xdr:nvSpPr>
        <xdr:cNvPr id="227" name="Text Box 9">
          <a:extLst>
            <a:ext uri="{FF2B5EF4-FFF2-40B4-BE49-F238E27FC236}">
              <a16:creationId xmlns:a16="http://schemas.microsoft.com/office/drawing/2014/main" id="{9402B505-9264-4249-BC49-667CA357A8EA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73380"/>
    <xdr:sp macro="" textlink="">
      <xdr:nvSpPr>
        <xdr:cNvPr id="228" name="Text Box 8">
          <a:extLst>
            <a:ext uri="{FF2B5EF4-FFF2-40B4-BE49-F238E27FC236}">
              <a16:creationId xmlns:a16="http://schemas.microsoft.com/office/drawing/2014/main" id="{4B5037DE-872C-4627-B52F-5142EFF5923B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73380"/>
    <xdr:sp macro="" textlink="">
      <xdr:nvSpPr>
        <xdr:cNvPr id="229" name="Text Box 9">
          <a:extLst>
            <a:ext uri="{FF2B5EF4-FFF2-40B4-BE49-F238E27FC236}">
              <a16:creationId xmlns:a16="http://schemas.microsoft.com/office/drawing/2014/main" id="{152F8061-0DF4-4D8F-BFB4-1925F247FF95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73380"/>
    <xdr:sp macro="" textlink="">
      <xdr:nvSpPr>
        <xdr:cNvPr id="230" name="Text Box 8">
          <a:extLst>
            <a:ext uri="{FF2B5EF4-FFF2-40B4-BE49-F238E27FC236}">
              <a16:creationId xmlns:a16="http://schemas.microsoft.com/office/drawing/2014/main" id="{8C99AE69-5787-4E9F-9CD2-9A77077A222F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73380"/>
    <xdr:sp macro="" textlink="">
      <xdr:nvSpPr>
        <xdr:cNvPr id="231" name="Text Box 9">
          <a:extLst>
            <a:ext uri="{FF2B5EF4-FFF2-40B4-BE49-F238E27FC236}">
              <a16:creationId xmlns:a16="http://schemas.microsoft.com/office/drawing/2014/main" id="{80E014CA-CB7E-4DFE-94DC-312149DF4E3E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73380"/>
    <xdr:sp macro="" textlink="">
      <xdr:nvSpPr>
        <xdr:cNvPr id="232" name="Text Box 8">
          <a:extLst>
            <a:ext uri="{FF2B5EF4-FFF2-40B4-BE49-F238E27FC236}">
              <a16:creationId xmlns:a16="http://schemas.microsoft.com/office/drawing/2014/main" id="{92928ED8-A7A0-46DE-B4CE-99774C1E9C68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73380"/>
    <xdr:sp macro="" textlink="">
      <xdr:nvSpPr>
        <xdr:cNvPr id="233" name="Text Box 9">
          <a:extLst>
            <a:ext uri="{FF2B5EF4-FFF2-40B4-BE49-F238E27FC236}">
              <a16:creationId xmlns:a16="http://schemas.microsoft.com/office/drawing/2014/main" id="{590E730C-F27F-4EF3-83E2-37A9887158A2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73380"/>
    <xdr:sp macro="" textlink="">
      <xdr:nvSpPr>
        <xdr:cNvPr id="234" name="Text Box 8">
          <a:extLst>
            <a:ext uri="{FF2B5EF4-FFF2-40B4-BE49-F238E27FC236}">
              <a16:creationId xmlns:a16="http://schemas.microsoft.com/office/drawing/2014/main" id="{DF9E6A67-DF32-4023-A3DD-F1B9A1B6AEE4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73380"/>
    <xdr:sp macro="" textlink="">
      <xdr:nvSpPr>
        <xdr:cNvPr id="235" name="Text Box 9">
          <a:extLst>
            <a:ext uri="{FF2B5EF4-FFF2-40B4-BE49-F238E27FC236}">
              <a16:creationId xmlns:a16="http://schemas.microsoft.com/office/drawing/2014/main" id="{B8CBA4D2-FCB7-49AF-8104-C544FCBAA9D6}"/>
            </a:ext>
          </a:extLst>
        </xdr:cNvPr>
        <xdr:cNvSpPr txBox="1">
          <a:spLocks noChangeArrowheads="1"/>
        </xdr:cNvSpPr>
      </xdr:nvSpPr>
      <xdr:spPr bwMode="auto">
        <a:xfrm>
          <a:off x="5539740" y="148085175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725</xdr:row>
      <xdr:rowOff>0</xdr:rowOff>
    </xdr:from>
    <xdr:ext cx="91440" cy="189807"/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595FE5FE-3331-4449-B546-818C5CF24460}"/>
            </a:ext>
          </a:extLst>
        </xdr:cNvPr>
        <xdr:cNvSpPr txBox="1">
          <a:spLocks noChangeArrowheads="1"/>
        </xdr:cNvSpPr>
      </xdr:nvSpPr>
      <xdr:spPr bwMode="auto">
        <a:xfrm>
          <a:off x="1684468" y="122995765"/>
          <a:ext cx="91440" cy="189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725</xdr:row>
      <xdr:rowOff>0</xdr:rowOff>
    </xdr:from>
    <xdr:ext cx="91440" cy="189807"/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CD3C8714-55C2-48A5-865D-2A117D7695BB}"/>
            </a:ext>
          </a:extLst>
        </xdr:cNvPr>
        <xdr:cNvSpPr txBox="1">
          <a:spLocks noChangeArrowheads="1"/>
        </xdr:cNvSpPr>
      </xdr:nvSpPr>
      <xdr:spPr bwMode="auto">
        <a:xfrm>
          <a:off x="1684468" y="122995765"/>
          <a:ext cx="91440" cy="189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725</xdr:row>
      <xdr:rowOff>0</xdr:rowOff>
    </xdr:from>
    <xdr:ext cx="91440" cy="189807"/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0CC23CFD-DC2E-4EC5-8D69-FEE4408FA104}"/>
            </a:ext>
          </a:extLst>
        </xdr:cNvPr>
        <xdr:cNvSpPr txBox="1">
          <a:spLocks noChangeArrowheads="1"/>
        </xdr:cNvSpPr>
      </xdr:nvSpPr>
      <xdr:spPr bwMode="auto">
        <a:xfrm>
          <a:off x="1684468" y="122995765"/>
          <a:ext cx="91440" cy="189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780</xdr:row>
      <xdr:rowOff>0</xdr:rowOff>
    </xdr:from>
    <xdr:ext cx="91440" cy="190500"/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D455BC75-801B-4289-9E3B-509902F4375E}"/>
            </a:ext>
          </a:extLst>
        </xdr:cNvPr>
        <xdr:cNvSpPr txBox="1">
          <a:spLocks noChangeArrowheads="1"/>
        </xdr:cNvSpPr>
      </xdr:nvSpPr>
      <xdr:spPr bwMode="auto">
        <a:xfrm>
          <a:off x="1684468" y="133999941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780</xdr:row>
      <xdr:rowOff>0</xdr:rowOff>
    </xdr:from>
    <xdr:ext cx="91440" cy="190500"/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5E9C14AC-B047-42E1-A072-E70B22545B55}"/>
            </a:ext>
          </a:extLst>
        </xdr:cNvPr>
        <xdr:cNvSpPr txBox="1">
          <a:spLocks noChangeArrowheads="1"/>
        </xdr:cNvSpPr>
      </xdr:nvSpPr>
      <xdr:spPr bwMode="auto">
        <a:xfrm>
          <a:off x="1684468" y="133999941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780</xdr:row>
      <xdr:rowOff>0</xdr:rowOff>
    </xdr:from>
    <xdr:ext cx="91440" cy="190500"/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A9E27201-0598-495C-9CD8-571B4B06A9B2}"/>
            </a:ext>
          </a:extLst>
        </xdr:cNvPr>
        <xdr:cNvSpPr txBox="1">
          <a:spLocks noChangeArrowheads="1"/>
        </xdr:cNvSpPr>
      </xdr:nvSpPr>
      <xdr:spPr bwMode="auto">
        <a:xfrm>
          <a:off x="1684468" y="133999941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517</xdr:row>
      <xdr:rowOff>0</xdr:rowOff>
    </xdr:from>
    <xdr:ext cx="91440" cy="190500"/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34B9E062-535E-4015-817C-46287934929F}"/>
            </a:ext>
          </a:extLst>
        </xdr:cNvPr>
        <xdr:cNvSpPr txBox="1">
          <a:spLocks noChangeArrowheads="1"/>
        </xdr:cNvSpPr>
      </xdr:nvSpPr>
      <xdr:spPr bwMode="auto">
        <a:xfrm>
          <a:off x="1684468" y="8572500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517</xdr:row>
      <xdr:rowOff>0</xdr:rowOff>
    </xdr:from>
    <xdr:ext cx="91440" cy="190500"/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2EB70376-75F7-4E2F-B72C-068C9FD2D527}"/>
            </a:ext>
          </a:extLst>
        </xdr:cNvPr>
        <xdr:cNvSpPr txBox="1">
          <a:spLocks noChangeArrowheads="1"/>
        </xdr:cNvSpPr>
      </xdr:nvSpPr>
      <xdr:spPr bwMode="auto">
        <a:xfrm>
          <a:off x="1684468" y="8572500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517</xdr:row>
      <xdr:rowOff>0</xdr:rowOff>
    </xdr:from>
    <xdr:ext cx="91440" cy="190500"/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5F49E1E1-2DDB-48EC-AD50-B43904B5115B}"/>
            </a:ext>
          </a:extLst>
        </xdr:cNvPr>
        <xdr:cNvSpPr txBox="1">
          <a:spLocks noChangeArrowheads="1"/>
        </xdr:cNvSpPr>
      </xdr:nvSpPr>
      <xdr:spPr bwMode="auto">
        <a:xfrm>
          <a:off x="1684468" y="8572500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517</xdr:row>
      <xdr:rowOff>0</xdr:rowOff>
    </xdr:from>
    <xdr:ext cx="91440" cy="190500"/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E310149A-E5F7-44BC-A552-38480F64F373}"/>
            </a:ext>
          </a:extLst>
        </xdr:cNvPr>
        <xdr:cNvSpPr txBox="1">
          <a:spLocks noChangeArrowheads="1"/>
        </xdr:cNvSpPr>
      </xdr:nvSpPr>
      <xdr:spPr bwMode="auto">
        <a:xfrm>
          <a:off x="1684468" y="8572500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517</xdr:row>
      <xdr:rowOff>0</xdr:rowOff>
    </xdr:from>
    <xdr:ext cx="91440" cy="190500"/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63FBDA9C-8917-477C-815A-E11124F755D6}"/>
            </a:ext>
          </a:extLst>
        </xdr:cNvPr>
        <xdr:cNvSpPr txBox="1">
          <a:spLocks noChangeArrowheads="1"/>
        </xdr:cNvSpPr>
      </xdr:nvSpPr>
      <xdr:spPr bwMode="auto">
        <a:xfrm>
          <a:off x="1684468" y="8572500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517</xdr:row>
      <xdr:rowOff>0</xdr:rowOff>
    </xdr:from>
    <xdr:ext cx="91440" cy="190500"/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756E5E37-1BA3-49AA-ACDB-7D78079D94C0}"/>
            </a:ext>
          </a:extLst>
        </xdr:cNvPr>
        <xdr:cNvSpPr txBox="1">
          <a:spLocks noChangeArrowheads="1"/>
        </xdr:cNvSpPr>
      </xdr:nvSpPr>
      <xdr:spPr bwMode="auto">
        <a:xfrm>
          <a:off x="1684468" y="85725000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35280"/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BAEC4F0F-7DA9-44AF-BD51-76E0B5061E44}"/>
            </a:ext>
          </a:extLst>
        </xdr:cNvPr>
        <xdr:cNvSpPr txBox="1">
          <a:spLocks noChangeArrowheads="1"/>
        </xdr:cNvSpPr>
      </xdr:nvSpPr>
      <xdr:spPr bwMode="auto">
        <a:xfrm>
          <a:off x="4872094" y="14611350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35280"/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38D386FD-8AE4-49E7-9989-57B49181C486}"/>
            </a:ext>
          </a:extLst>
        </xdr:cNvPr>
        <xdr:cNvSpPr txBox="1">
          <a:spLocks noChangeArrowheads="1"/>
        </xdr:cNvSpPr>
      </xdr:nvSpPr>
      <xdr:spPr bwMode="auto">
        <a:xfrm>
          <a:off x="4872094" y="14611350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27660"/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3664F269-CBAE-4C1B-AC68-92F4C48D88E0}"/>
            </a:ext>
          </a:extLst>
        </xdr:cNvPr>
        <xdr:cNvSpPr txBox="1">
          <a:spLocks noChangeArrowheads="1"/>
        </xdr:cNvSpPr>
      </xdr:nvSpPr>
      <xdr:spPr bwMode="auto">
        <a:xfrm>
          <a:off x="4872094" y="146113500"/>
          <a:ext cx="10945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27660"/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3F8B6531-39D7-4152-B715-07D1F41CDF10}"/>
            </a:ext>
          </a:extLst>
        </xdr:cNvPr>
        <xdr:cNvSpPr txBox="1">
          <a:spLocks noChangeArrowheads="1"/>
        </xdr:cNvSpPr>
      </xdr:nvSpPr>
      <xdr:spPr bwMode="auto">
        <a:xfrm>
          <a:off x="4872094" y="146113500"/>
          <a:ext cx="10945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220980"/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CE2A74BF-6F39-4718-817C-C83D532C7AD0}"/>
            </a:ext>
          </a:extLst>
        </xdr:cNvPr>
        <xdr:cNvSpPr txBox="1">
          <a:spLocks noChangeArrowheads="1"/>
        </xdr:cNvSpPr>
      </xdr:nvSpPr>
      <xdr:spPr bwMode="auto">
        <a:xfrm>
          <a:off x="4872094" y="146113500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220980"/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D0EB0838-B489-418E-8754-E184C73FE702}"/>
            </a:ext>
          </a:extLst>
        </xdr:cNvPr>
        <xdr:cNvSpPr txBox="1">
          <a:spLocks noChangeArrowheads="1"/>
        </xdr:cNvSpPr>
      </xdr:nvSpPr>
      <xdr:spPr bwMode="auto">
        <a:xfrm>
          <a:off x="4872094" y="146113500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35280"/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0DAB85CC-7646-4445-B11C-76B63E248A02}"/>
            </a:ext>
          </a:extLst>
        </xdr:cNvPr>
        <xdr:cNvSpPr txBox="1">
          <a:spLocks noChangeArrowheads="1"/>
        </xdr:cNvSpPr>
      </xdr:nvSpPr>
      <xdr:spPr bwMode="auto">
        <a:xfrm>
          <a:off x="4872094" y="14611350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35280"/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07FD6D03-B3C6-4DF1-AFB2-61B84D77485D}"/>
            </a:ext>
          </a:extLst>
        </xdr:cNvPr>
        <xdr:cNvSpPr txBox="1">
          <a:spLocks noChangeArrowheads="1"/>
        </xdr:cNvSpPr>
      </xdr:nvSpPr>
      <xdr:spPr bwMode="auto">
        <a:xfrm>
          <a:off x="4872094" y="14611350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27660"/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03C61412-2BE4-46D5-B20C-745A05EAFCD2}"/>
            </a:ext>
          </a:extLst>
        </xdr:cNvPr>
        <xdr:cNvSpPr txBox="1">
          <a:spLocks noChangeArrowheads="1"/>
        </xdr:cNvSpPr>
      </xdr:nvSpPr>
      <xdr:spPr bwMode="auto">
        <a:xfrm>
          <a:off x="4872094" y="146113500"/>
          <a:ext cx="10945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27660"/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8949933E-E783-40C1-8B4C-450ED2B9FA65}"/>
            </a:ext>
          </a:extLst>
        </xdr:cNvPr>
        <xdr:cNvSpPr txBox="1">
          <a:spLocks noChangeArrowheads="1"/>
        </xdr:cNvSpPr>
      </xdr:nvSpPr>
      <xdr:spPr bwMode="auto">
        <a:xfrm>
          <a:off x="4872094" y="146113500"/>
          <a:ext cx="10945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66B1809F-A67E-40D4-A34E-5C8A26096215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2A0F2EB1-93A3-47CA-8110-3ED5B67F7F2F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id="{258CC5AF-5179-424B-8F58-3C41D7437A12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261" name="Text Box 9">
          <a:extLst>
            <a:ext uri="{FF2B5EF4-FFF2-40B4-BE49-F238E27FC236}">
              <a16:creationId xmlns:a16="http://schemas.microsoft.com/office/drawing/2014/main" id="{AC7ED0AA-2302-4FFD-9272-BF4C6F4DA0DF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35280"/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BB963767-9023-4F63-BB48-181E8645030A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35280"/>
    <xdr:sp macro="" textlink="">
      <xdr:nvSpPr>
        <xdr:cNvPr id="263" name="Text Box 9">
          <a:extLst>
            <a:ext uri="{FF2B5EF4-FFF2-40B4-BE49-F238E27FC236}">
              <a16:creationId xmlns:a16="http://schemas.microsoft.com/office/drawing/2014/main" id="{FFC13536-A822-4C1E-ADD3-3FFB72942F87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35280"/>
    <xdr:sp macro="" textlink="">
      <xdr:nvSpPr>
        <xdr:cNvPr id="264" name="Text Box 8">
          <a:extLst>
            <a:ext uri="{FF2B5EF4-FFF2-40B4-BE49-F238E27FC236}">
              <a16:creationId xmlns:a16="http://schemas.microsoft.com/office/drawing/2014/main" id="{C047F03A-64F6-4EE8-B76E-C0F2BA4A32DA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35280"/>
    <xdr:sp macro="" textlink="">
      <xdr:nvSpPr>
        <xdr:cNvPr id="265" name="Text Box 9">
          <a:extLst>
            <a:ext uri="{FF2B5EF4-FFF2-40B4-BE49-F238E27FC236}">
              <a16:creationId xmlns:a16="http://schemas.microsoft.com/office/drawing/2014/main" id="{3C6E8DCD-6FDF-4835-A94C-980698E8BF91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50520"/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31EAC9B4-0944-4A3C-B134-9853D6988DE0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50520"/>
    <xdr:sp macro="" textlink="">
      <xdr:nvSpPr>
        <xdr:cNvPr id="267" name="Text Box 9">
          <a:extLst>
            <a:ext uri="{FF2B5EF4-FFF2-40B4-BE49-F238E27FC236}">
              <a16:creationId xmlns:a16="http://schemas.microsoft.com/office/drawing/2014/main" id="{6D9BC84C-FDD4-4044-B62C-602130FE72C5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50520"/>
    <xdr:sp macro="" textlink="">
      <xdr:nvSpPr>
        <xdr:cNvPr id="268" name="Text Box 8">
          <a:extLst>
            <a:ext uri="{FF2B5EF4-FFF2-40B4-BE49-F238E27FC236}">
              <a16:creationId xmlns:a16="http://schemas.microsoft.com/office/drawing/2014/main" id="{533ACC9C-6E7F-413D-84C2-FB1E58E1E2BA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50520"/>
    <xdr:sp macro="" textlink="">
      <xdr:nvSpPr>
        <xdr:cNvPr id="269" name="Text Box 9">
          <a:extLst>
            <a:ext uri="{FF2B5EF4-FFF2-40B4-BE49-F238E27FC236}">
              <a16:creationId xmlns:a16="http://schemas.microsoft.com/office/drawing/2014/main" id="{E0975B0A-2ED0-4680-9DEA-8BB7377BBE90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50520"/>
    <xdr:sp macro="" textlink="">
      <xdr:nvSpPr>
        <xdr:cNvPr id="270" name="Text Box 8">
          <a:extLst>
            <a:ext uri="{FF2B5EF4-FFF2-40B4-BE49-F238E27FC236}">
              <a16:creationId xmlns:a16="http://schemas.microsoft.com/office/drawing/2014/main" id="{8D6F6839-3B22-472B-A21B-963F3069EB9B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50520"/>
    <xdr:sp macro="" textlink="">
      <xdr:nvSpPr>
        <xdr:cNvPr id="271" name="Text Box 9">
          <a:extLst>
            <a:ext uri="{FF2B5EF4-FFF2-40B4-BE49-F238E27FC236}">
              <a16:creationId xmlns:a16="http://schemas.microsoft.com/office/drawing/2014/main" id="{B38CF1F3-9329-4C52-8A10-365DBD0B033E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50520"/>
    <xdr:sp macro="" textlink="">
      <xdr:nvSpPr>
        <xdr:cNvPr id="272" name="Text Box 8">
          <a:extLst>
            <a:ext uri="{FF2B5EF4-FFF2-40B4-BE49-F238E27FC236}">
              <a16:creationId xmlns:a16="http://schemas.microsoft.com/office/drawing/2014/main" id="{BBD75E4A-129E-4BDD-AD80-1ED210A2F3FE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50520"/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id="{7AF666DF-7F28-4BC7-A623-89B8F07C2AC6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6FC93136-424A-4107-AEA6-CDB2056B5176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id="{BE829E15-BA1C-4671-ABAB-455AA8A21DA5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4359EBE7-5A0B-4609-9A11-75391334E6E1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38FB6004-D1BF-4FCE-911E-7A162DD6D69F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35280"/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95C4360C-653D-4BD5-BC3E-BB815FB1CF0C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35280"/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49DA8EBD-19A9-49AB-BA41-CA106432E2A6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35280"/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FE8199B7-55A4-4D98-AD83-9A111E339117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35280"/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CE745339-9C8F-4F71-9256-FDB272D3F3B5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0929505E-710C-4EC2-A82B-4A0667F7BBFF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419D9E86-F024-4A43-B5BD-609D0A3CEFBE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5691F1DB-FC32-4E52-AF0B-EA16310EC770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id="{900F6AE6-A660-4549-A356-0EC0CF6B33EF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id="{46E17D3F-CDC6-4487-BDD3-8FC04BC502C1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5EEB5963-AA78-4A05-811F-4C153D8D40AF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DE25A666-89FC-4878-AFB4-BF60A91FA65E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70395175-A2F9-408B-8DB5-BF18850176E3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42900"/>
    <xdr:sp macro="" textlink="">
      <xdr:nvSpPr>
        <xdr:cNvPr id="290" name="Text Box 8">
          <a:extLst>
            <a:ext uri="{FF2B5EF4-FFF2-40B4-BE49-F238E27FC236}">
              <a16:creationId xmlns:a16="http://schemas.microsoft.com/office/drawing/2014/main" id="{FBD91BC0-726B-4B3A-BE4E-4B87D3D32145}"/>
            </a:ext>
          </a:extLst>
        </xdr:cNvPr>
        <xdr:cNvSpPr txBox="1">
          <a:spLocks noChangeArrowheads="1"/>
        </xdr:cNvSpPr>
      </xdr:nvSpPr>
      <xdr:spPr bwMode="auto">
        <a:xfrm>
          <a:off x="4872094" y="146113500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42900"/>
    <xdr:sp macro="" textlink="">
      <xdr:nvSpPr>
        <xdr:cNvPr id="291" name="Text Box 9">
          <a:extLst>
            <a:ext uri="{FF2B5EF4-FFF2-40B4-BE49-F238E27FC236}">
              <a16:creationId xmlns:a16="http://schemas.microsoft.com/office/drawing/2014/main" id="{A7A0321A-A4A5-4252-8439-B2B45FB97392}"/>
            </a:ext>
          </a:extLst>
        </xdr:cNvPr>
        <xdr:cNvSpPr txBox="1">
          <a:spLocks noChangeArrowheads="1"/>
        </xdr:cNvSpPr>
      </xdr:nvSpPr>
      <xdr:spPr bwMode="auto">
        <a:xfrm>
          <a:off x="4872094" y="146113500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35280"/>
    <xdr:sp macro="" textlink="">
      <xdr:nvSpPr>
        <xdr:cNvPr id="292" name="Text Box 8">
          <a:extLst>
            <a:ext uri="{FF2B5EF4-FFF2-40B4-BE49-F238E27FC236}">
              <a16:creationId xmlns:a16="http://schemas.microsoft.com/office/drawing/2014/main" id="{E68ECBF1-DFBD-4E18-8A84-D076D062E56F}"/>
            </a:ext>
          </a:extLst>
        </xdr:cNvPr>
        <xdr:cNvSpPr txBox="1">
          <a:spLocks noChangeArrowheads="1"/>
        </xdr:cNvSpPr>
      </xdr:nvSpPr>
      <xdr:spPr bwMode="auto">
        <a:xfrm>
          <a:off x="4872094" y="14611350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35280"/>
    <xdr:sp macro="" textlink="">
      <xdr:nvSpPr>
        <xdr:cNvPr id="293" name="Text Box 9">
          <a:extLst>
            <a:ext uri="{FF2B5EF4-FFF2-40B4-BE49-F238E27FC236}">
              <a16:creationId xmlns:a16="http://schemas.microsoft.com/office/drawing/2014/main" id="{38C4FC1E-6516-4EC6-B26D-415C3BC8EA49}"/>
            </a:ext>
          </a:extLst>
        </xdr:cNvPr>
        <xdr:cNvSpPr txBox="1">
          <a:spLocks noChangeArrowheads="1"/>
        </xdr:cNvSpPr>
      </xdr:nvSpPr>
      <xdr:spPr bwMode="auto">
        <a:xfrm>
          <a:off x="4872094" y="14611350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220980"/>
    <xdr:sp macro="" textlink="">
      <xdr:nvSpPr>
        <xdr:cNvPr id="294" name="Text Box 8">
          <a:extLst>
            <a:ext uri="{FF2B5EF4-FFF2-40B4-BE49-F238E27FC236}">
              <a16:creationId xmlns:a16="http://schemas.microsoft.com/office/drawing/2014/main" id="{EEBE6048-C8B1-437C-81EA-BFF649C87D35}"/>
            </a:ext>
          </a:extLst>
        </xdr:cNvPr>
        <xdr:cNvSpPr txBox="1">
          <a:spLocks noChangeArrowheads="1"/>
        </xdr:cNvSpPr>
      </xdr:nvSpPr>
      <xdr:spPr bwMode="auto">
        <a:xfrm>
          <a:off x="4872094" y="146113500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220980"/>
    <xdr:sp macro="" textlink="">
      <xdr:nvSpPr>
        <xdr:cNvPr id="295" name="Text Box 9">
          <a:extLst>
            <a:ext uri="{FF2B5EF4-FFF2-40B4-BE49-F238E27FC236}">
              <a16:creationId xmlns:a16="http://schemas.microsoft.com/office/drawing/2014/main" id="{5320426A-EBAF-41E3-BBAE-131516BFFC08}"/>
            </a:ext>
          </a:extLst>
        </xdr:cNvPr>
        <xdr:cNvSpPr txBox="1">
          <a:spLocks noChangeArrowheads="1"/>
        </xdr:cNvSpPr>
      </xdr:nvSpPr>
      <xdr:spPr bwMode="auto">
        <a:xfrm>
          <a:off x="4872094" y="146113500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42900"/>
    <xdr:sp macro="" textlink="">
      <xdr:nvSpPr>
        <xdr:cNvPr id="296" name="Text Box 8">
          <a:extLst>
            <a:ext uri="{FF2B5EF4-FFF2-40B4-BE49-F238E27FC236}">
              <a16:creationId xmlns:a16="http://schemas.microsoft.com/office/drawing/2014/main" id="{771C8FCD-DB1A-4FE1-9AC1-4A56D0408515}"/>
            </a:ext>
          </a:extLst>
        </xdr:cNvPr>
        <xdr:cNvSpPr txBox="1">
          <a:spLocks noChangeArrowheads="1"/>
        </xdr:cNvSpPr>
      </xdr:nvSpPr>
      <xdr:spPr bwMode="auto">
        <a:xfrm>
          <a:off x="4872094" y="146113500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42900"/>
    <xdr:sp macro="" textlink="">
      <xdr:nvSpPr>
        <xdr:cNvPr id="297" name="Text Box 9">
          <a:extLst>
            <a:ext uri="{FF2B5EF4-FFF2-40B4-BE49-F238E27FC236}">
              <a16:creationId xmlns:a16="http://schemas.microsoft.com/office/drawing/2014/main" id="{BF84AF27-783A-46F1-80C0-A93CE0BDF248}"/>
            </a:ext>
          </a:extLst>
        </xdr:cNvPr>
        <xdr:cNvSpPr txBox="1">
          <a:spLocks noChangeArrowheads="1"/>
        </xdr:cNvSpPr>
      </xdr:nvSpPr>
      <xdr:spPr bwMode="auto">
        <a:xfrm>
          <a:off x="4872094" y="146113500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35280"/>
    <xdr:sp macro="" textlink="">
      <xdr:nvSpPr>
        <xdr:cNvPr id="298" name="Text Box 8">
          <a:extLst>
            <a:ext uri="{FF2B5EF4-FFF2-40B4-BE49-F238E27FC236}">
              <a16:creationId xmlns:a16="http://schemas.microsoft.com/office/drawing/2014/main" id="{EB79F34E-50FB-4680-A5F7-68D2B315E6CC}"/>
            </a:ext>
          </a:extLst>
        </xdr:cNvPr>
        <xdr:cNvSpPr txBox="1">
          <a:spLocks noChangeArrowheads="1"/>
        </xdr:cNvSpPr>
      </xdr:nvSpPr>
      <xdr:spPr bwMode="auto">
        <a:xfrm>
          <a:off x="4872094" y="14611350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35280"/>
    <xdr:sp macro="" textlink="">
      <xdr:nvSpPr>
        <xdr:cNvPr id="299" name="Text Box 9">
          <a:extLst>
            <a:ext uri="{FF2B5EF4-FFF2-40B4-BE49-F238E27FC236}">
              <a16:creationId xmlns:a16="http://schemas.microsoft.com/office/drawing/2014/main" id="{F6E59A34-0718-4211-9A3E-3D85C262ACA1}"/>
            </a:ext>
          </a:extLst>
        </xdr:cNvPr>
        <xdr:cNvSpPr txBox="1">
          <a:spLocks noChangeArrowheads="1"/>
        </xdr:cNvSpPr>
      </xdr:nvSpPr>
      <xdr:spPr bwMode="auto">
        <a:xfrm>
          <a:off x="4872094" y="14611350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300" name="Text Box 8">
          <a:extLst>
            <a:ext uri="{FF2B5EF4-FFF2-40B4-BE49-F238E27FC236}">
              <a16:creationId xmlns:a16="http://schemas.microsoft.com/office/drawing/2014/main" id="{4176D9A5-9C8E-461D-BE9E-89055113A638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301" name="Text Box 9">
          <a:extLst>
            <a:ext uri="{FF2B5EF4-FFF2-40B4-BE49-F238E27FC236}">
              <a16:creationId xmlns:a16="http://schemas.microsoft.com/office/drawing/2014/main" id="{B054F07E-3941-4E57-8ECB-0AFE48635FCD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302" name="Text Box 8">
          <a:extLst>
            <a:ext uri="{FF2B5EF4-FFF2-40B4-BE49-F238E27FC236}">
              <a16:creationId xmlns:a16="http://schemas.microsoft.com/office/drawing/2014/main" id="{19CA9760-9333-4263-978E-9E68A8BD3B89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303" name="Text Box 9">
          <a:extLst>
            <a:ext uri="{FF2B5EF4-FFF2-40B4-BE49-F238E27FC236}">
              <a16:creationId xmlns:a16="http://schemas.microsoft.com/office/drawing/2014/main" id="{BBF9BF90-2EAE-4E53-89A6-DAFB897D5BDE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42900"/>
    <xdr:sp macro="" textlink="">
      <xdr:nvSpPr>
        <xdr:cNvPr id="304" name="Text Box 8">
          <a:extLst>
            <a:ext uri="{FF2B5EF4-FFF2-40B4-BE49-F238E27FC236}">
              <a16:creationId xmlns:a16="http://schemas.microsoft.com/office/drawing/2014/main" id="{102EF8CE-3C35-474A-B7CA-F8803B9690B7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42900"/>
    <xdr:sp macro="" textlink="">
      <xdr:nvSpPr>
        <xdr:cNvPr id="305" name="Text Box 9">
          <a:extLst>
            <a:ext uri="{FF2B5EF4-FFF2-40B4-BE49-F238E27FC236}">
              <a16:creationId xmlns:a16="http://schemas.microsoft.com/office/drawing/2014/main" id="{EAB7E955-A32F-4E8D-9A6E-C8E3F5767FB6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42900"/>
    <xdr:sp macro="" textlink="">
      <xdr:nvSpPr>
        <xdr:cNvPr id="306" name="Text Box 8">
          <a:extLst>
            <a:ext uri="{FF2B5EF4-FFF2-40B4-BE49-F238E27FC236}">
              <a16:creationId xmlns:a16="http://schemas.microsoft.com/office/drawing/2014/main" id="{9334455B-3B5E-4B74-B8E3-32D19C87CD88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42900"/>
    <xdr:sp macro="" textlink="">
      <xdr:nvSpPr>
        <xdr:cNvPr id="307" name="Text Box 9">
          <a:extLst>
            <a:ext uri="{FF2B5EF4-FFF2-40B4-BE49-F238E27FC236}">
              <a16:creationId xmlns:a16="http://schemas.microsoft.com/office/drawing/2014/main" id="{F97FF408-068E-43C0-A098-6BB134A2DD20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308" name="Text Box 8">
          <a:extLst>
            <a:ext uri="{FF2B5EF4-FFF2-40B4-BE49-F238E27FC236}">
              <a16:creationId xmlns:a16="http://schemas.microsoft.com/office/drawing/2014/main" id="{93BF9F39-5D1C-4247-AA15-3059064414D8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309" name="Text Box 9">
          <a:extLst>
            <a:ext uri="{FF2B5EF4-FFF2-40B4-BE49-F238E27FC236}">
              <a16:creationId xmlns:a16="http://schemas.microsoft.com/office/drawing/2014/main" id="{CE2645C4-DDF6-4D70-9CE3-B2A0826E5AF5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310" name="Text Box 8">
          <a:extLst>
            <a:ext uri="{FF2B5EF4-FFF2-40B4-BE49-F238E27FC236}">
              <a16:creationId xmlns:a16="http://schemas.microsoft.com/office/drawing/2014/main" id="{D113E081-6EEE-4DAD-9258-99D3829539DE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311" name="Text Box 9">
          <a:extLst>
            <a:ext uri="{FF2B5EF4-FFF2-40B4-BE49-F238E27FC236}">
              <a16:creationId xmlns:a16="http://schemas.microsoft.com/office/drawing/2014/main" id="{5C1866EA-3CEB-4828-AEB2-4E9DF95FF9D9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312" name="Text Box 8">
          <a:extLst>
            <a:ext uri="{FF2B5EF4-FFF2-40B4-BE49-F238E27FC236}">
              <a16:creationId xmlns:a16="http://schemas.microsoft.com/office/drawing/2014/main" id="{24124BB4-4C2F-4365-AC0F-89B582E08C02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313" name="Text Box 9">
          <a:extLst>
            <a:ext uri="{FF2B5EF4-FFF2-40B4-BE49-F238E27FC236}">
              <a16:creationId xmlns:a16="http://schemas.microsoft.com/office/drawing/2014/main" id="{21A127E9-FA53-4203-8019-7EC20C4093D0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314" name="Text Box 8">
          <a:extLst>
            <a:ext uri="{FF2B5EF4-FFF2-40B4-BE49-F238E27FC236}">
              <a16:creationId xmlns:a16="http://schemas.microsoft.com/office/drawing/2014/main" id="{03160841-4B06-4B6B-93D2-BAC4E0D598E4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315" name="Text Box 9">
          <a:extLst>
            <a:ext uri="{FF2B5EF4-FFF2-40B4-BE49-F238E27FC236}">
              <a16:creationId xmlns:a16="http://schemas.microsoft.com/office/drawing/2014/main" id="{CC9DC4DB-14C8-4207-8770-F427D0CFE991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316" name="Text Box 8">
          <a:extLst>
            <a:ext uri="{FF2B5EF4-FFF2-40B4-BE49-F238E27FC236}">
              <a16:creationId xmlns:a16="http://schemas.microsoft.com/office/drawing/2014/main" id="{A8DC58C8-6C42-4E2F-BE40-C25C47C37B22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317" name="Text Box 9">
          <a:extLst>
            <a:ext uri="{FF2B5EF4-FFF2-40B4-BE49-F238E27FC236}">
              <a16:creationId xmlns:a16="http://schemas.microsoft.com/office/drawing/2014/main" id="{9181515A-8749-4605-83FA-F375A9B5ECD7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318" name="Text Box 8">
          <a:extLst>
            <a:ext uri="{FF2B5EF4-FFF2-40B4-BE49-F238E27FC236}">
              <a16:creationId xmlns:a16="http://schemas.microsoft.com/office/drawing/2014/main" id="{A103B80A-5066-4703-8507-77530AACBDEE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319" name="Text Box 9">
          <a:extLst>
            <a:ext uri="{FF2B5EF4-FFF2-40B4-BE49-F238E27FC236}">
              <a16:creationId xmlns:a16="http://schemas.microsoft.com/office/drawing/2014/main" id="{09751029-3031-4DF5-A6D0-0A4EE64EB235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42900"/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12891EA9-B1DA-4C71-AFFE-657747B2155C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42900"/>
    <xdr:sp macro="" textlink="">
      <xdr:nvSpPr>
        <xdr:cNvPr id="321" name="Text Box 9">
          <a:extLst>
            <a:ext uri="{FF2B5EF4-FFF2-40B4-BE49-F238E27FC236}">
              <a16:creationId xmlns:a16="http://schemas.microsoft.com/office/drawing/2014/main" id="{75BB9E64-812B-414A-B7ED-77014C11E1AF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42900"/>
    <xdr:sp macro="" textlink="">
      <xdr:nvSpPr>
        <xdr:cNvPr id="322" name="Text Box 8">
          <a:extLst>
            <a:ext uri="{FF2B5EF4-FFF2-40B4-BE49-F238E27FC236}">
              <a16:creationId xmlns:a16="http://schemas.microsoft.com/office/drawing/2014/main" id="{F2D303D2-2FB4-4E7C-BC3A-1484AF8C3A6A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42900"/>
    <xdr:sp macro="" textlink="">
      <xdr:nvSpPr>
        <xdr:cNvPr id="323" name="Text Box 9">
          <a:extLst>
            <a:ext uri="{FF2B5EF4-FFF2-40B4-BE49-F238E27FC236}">
              <a16:creationId xmlns:a16="http://schemas.microsoft.com/office/drawing/2014/main" id="{CF032C85-5554-417C-B8E6-8E01E0A7CE5B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73380"/>
    <xdr:sp macro="" textlink="">
      <xdr:nvSpPr>
        <xdr:cNvPr id="324" name="Text Box 8">
          <a:extLst>
            <a:ext uri="{FF2B5EF4-FFF2-40B4-BE49-F238E27FC236}">
              <a16:creationId xmlns:a16="http://schemas.microsoft.com/office/drawing/2014/main" id="{3103A607-9CEC-4011-AF72-BE39579D0A65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73380"/>
    <xdr:sp macro="" textlink="">
      <xdr:nvSpPr>
        <xdr:cNvPr id="325" name="Text Box 9">
          <a:extLst>
            <a:ext uri="{FF2B5EF4-FFF2-40B4-BE49-F238E27FC236}">
              <a16:creationId xmlns:a16="http://schemas.microsoft.com/office/drawing/2014/main" id="{45FD13EF-4245-43F5-BEC9-152212380047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73380"/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98670D7C-F80B-4734-B28E-4764BFC14725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73380"/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50A364B8-5B98-41D7-A68E-139C6695D52C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73380"/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id="{34C15B3A-D42E-4874-BDE3-107326F2BF44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73380"/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id="{DCF47B48-C871-43C3-A436-8DD961BC0EAE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73380"/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id="{B81B134D-F765-45F9-84B8-A86245988B4C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73380"/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DCBE3B01-A378-4DD3-A5D9-1B8A63F3A2F1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42900"/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id="{DC6088DA-1E05-4A6B-860F-3D0B410358DE}"/>
            </a:ext>
          </a:extLst>
        </xdr:cNvPr>
        <xdr:cNvSpPr txBox="1">
          <a:spLocks noChangeArrowheads="1"/>
        </xdr:cNvSpPr>
      </xdr:nvSpPr>
      <xdr:spPr bwMode="auto">
        <a:xfrm>
          <a:off x="4872094" y="146113500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42900"/>
    <xdr:sp macro="" textlink="">
      <xdr:nvSpPr>
        <xdr:cNvPr id="333" name="Text Box 9">
          <a:extLst>
            <a:ext uri="{FF2B5EF4-FFF2-40B4-BE49-F238E27FC236}">
              <a16:creationId xmlns:a16="http://schemas.microsoft.com/office/drawing/2014/main" id="{1638C166-DC3F-4802-919E-FAF79E9DA2FF}"/>
            </a:ext>
          </a:extLst>
        </xdr:cNvPr>
        <xdr:cNvSpPr txBox="1">
          <a:spLocks noChangeArrowheads="1"/>
        </xdr:cNvSpPr>
      </xdr:nvSpPr>
      <xdr:spPr bwMode="auto">
        <a:xfrm>
          <a:off x="4872094" y="146113500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35280"/>
    <xdr:sp macro="" textlink="">
      <xdr:nvSpPr>
        <xdr:cNvPr id="334" name="Text Box 8">
          <a:extLst>
            <a:ext uri="{FF2B5EF4-FFF2-40B4-BE49-F238E27FC236}">
              <a16:creationId xmlns:a16="http://schemas.microsoft.com/office/drawing/2014/main" id="{D592D4CD-C8B0-4263-AD33-7EBA69E6E97E}"/>
            </a:ext>
          </a:extLst>
        </xdr:cNvPr>
        <xdr:cNvSpPr txBox="1">
          <a:spLocks noChangeArrowheads="1"/>
        </xdr:cNvSpPr>
      </xdr:nvSpPr>
      <xdr:spPr bwMode="auto">
        <a:xfrm>
          <a:off x="4872094" y="14611350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35280"/>
    <xdr:sp macro="" textlink="">
      <xdr:nvSpPr>
        <xdr:cNvPr id="335" name="Text Box 9">
          <a:extLst>
            <a:ext uri="{FF2B5EF4-FFF2-40B4-BE49-F238E27FC236}">
              <a16:creationId xmlns:a16="http://schemas.microsoft.com/office/drawing/2014/main" id="{6E87C147-762C-4BAC-9C69-BAD7133BDA33}"/>
            </a:ext>
          </a:extLst>
        </xdr:cNvPr>
        <xdr:cNvSpPr txBox="1">
          <a:spLocks noChangeArrowheads="1"/>
        </xdr:cNvSpPr>
      </xdr:nvSpPr>
      <xdr:spPr bwMode="auto">
        <a:xfrm>
          <a:off x="4872094" y="14611350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220980"/>
    <xdr:sp macro="" textlink="">
      <xdr:nvSpPr>
        <xdr:cNvPr id="336" name="Text Box 8">
          <a:extLst>
            <a:ext uri="{FF2B5EF4-FFF2-40B4-BE49-F238E27FC236}">
              <a16:creationId xmlns:a16="http://schemas.microsoft.com/office/drawing/2014/main" id="{EB239A44-D49C-46A8-92C6-B7803D64362F}"/>
            </a:ext>
          </a:extLst>
        </xdr:cNvPr>
        <xdr:cNvSpPr txBox="1">
          <a:spLocks noChangeArrowheads="1"/>
        </xdr:cNvSpPr>
      </xdr:nvSpPr>
      <xdr:spPr bwMode="auto">
        <a:xfrm>
          <a:off x="4872094" y="146113500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220980"/>
    <xdr:sp macro="" textlink="">
      <xdr:nvSpPr>
        <xdr:cNvPr id="337" name="Text Box 9">
          <a:extLst>
            <a:ext uri="{FF2B5EF4-FFF2-40B4-BE49-F238E27FC236}">
              <a16:creationId xmlns:a16="http://schemas.microsoft.com/office/drawing/2014/main" id="{7AA2CDCF-3665-42A0-8C5E-4C7B35F0CDC9}"/>
            </a:ext>
          </a:extLst>
        </xdr:cNvPr>
        <xdr:cNvSpPr txBox="1">
          <a:spLocks noChangeArrowheads="1"/>
        </xdr:cNvSpPr>
      </xdr:nvSpPr>
      <xdr:spPr bwMode="auto">
        <a:xfrm>
          <a:off x="4872094" y="146113500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42900"/>
    <xdr:sp macro="" textlink="">
      <xdr:nvSpPr>
        <xdr:cNvPr id="338" name="Text Box 8">
          <a:extLst>
            <a:ext uri="{FF2B5EF4-FFF2-40B4-BE49-F238E27FC236}">
              <a16:creationId xmlns:a16="http://schemas.microsoft.com/office/drawing/2014/main" id="{643EEB80-9281-458B-B540-45AE298FBA47}"/>
            </a:ext>
          </a:extLst>
        </xdr:cNvPr>
        <xdr:cNvSpPr txBox="1">
          <a:spLocks noChangeArrowheads="1"/>
        </xdr:cNvSpPr>
      </xdr:nvSpPr>
      <xdr:spPr bwMode="auto">
        <a:xfrm>
          <a:off x="4872094" y="146113500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42900"/>
    <xdr:sp macro="" textlink="">
      <xdr:nvSpPr>
        <xdr:cNvPr id="339" name="Text Box 9">
          <a:extLst>
            <a:ext uri="{FF2B5EF4-FFF2-40B4-BE49-F238E27FC236}">
              <a16:creationId xmlns:a16="http://schemas.microsoft.com/office/drawing/2014/main" id="{D03C2660-FF4A-4080-9CB3-E78215983E99}"/>
            </a:ext>
          </a:extLst>
        </xdr:cNvPr>
        <xdr:cNvSpPr txBox="1">
          <a:spLocks noChangeArrowheads="1"/>
        </xdr:cNvSpPr>
      </xdr:nvSpPr>
      <xdr:spPr bwMode="auto">
        <a:xfrm>
          <a:off x="4872094" y="146113500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35280"/>
    <xdr:sp macro="" textlink="">
      <xdr:nvSpPr>
        <xdr:cNvPr id="340" name="Text Box 8">
          <a:extLst>
            <a:ext uri="{FF2B5EF4-FFF2-40B4-BE49-F238E27FC236}">
              <a16:creationId xmlns:a16="http://schemas.microsoft.com/office/drawing/2014/main" id="{80A522D2-ADDE-4FCD-8FEC-6BDB9639DE2F}"/>
            </a:ext>
          </a:extLst>
        </xdr:cNvPr>
        <xdr:cNvSpPr txBox="1">
          <a:spLocks noChangeArrowheads="1"/>
        </xdr:cNvSpPr>
      </xdr:nvSpPr>
      <xdr:spPr bwMode="auto">
        <a:xfrm>
          <a:off x="4872094" y="14611350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12</xdr:row>
      <xdr:rowOff>0</xdr:rowOff>
    </xdr:from>
    <xdr:ext cx="109450" cy="335280"/>
    <xdr:sp macro="" textlink="">
      <xdr:nvSpPr>
        <xdr:cNvPr id="341" name="Text Box 9">
          <a:extLst>
            <a:ext uri="{FF2B5EF4-FFF2-40B4-BE49-F238E27FC236}">
              <a16:creationId xmlns:a16="http://schemas.microsoft.com/office/drawing/2014/main" id="{D14C14E5-640B-4889-9E75-E3CE16D6CA5A}"/>
            </a:ext>
          </a:extLst>
        </xdr:cNvPr>
        <xdr:cNvSpPr txBox="1">
          <a:spLocks noChangeArrowheads="1"/>
        </xdr:cNvSpPr>
      </xdr:nvSpPr>
      <xdr:spPr bwMode="auto">
        <a:xfrm>
          <a:off x="4872094" y="146113500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342" name="Text Box 8">
          <a:extLst>
            <a:ext uri="{FF2B5EF4-FFF2-40B4-BE49-F238E27FC236}">
              <a16:creationId xmlns:a16="http://schemas.microsoft.com/office/drawing/2014/main" id="{4F5ADDC7-DF39-48B8-A7B6-963ADB5E4522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343" name="Text Box 9">
          <a:extLst>
            <a:ext uri="{FF2B5EF4-FFF2-40B4-BE49-F238E27FC236}">
              <a16:creationId xmlns:a16="http://schemas.microsoft.com/office/drawing/2014/main" id="{D5E2F4BA-E3F4-4E82-A9B9-8C228D9EE7B0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344" name="Text Box 8">
          <a:extLst>
            <a:ext uri="{FF2B5EF4-FFF2-40B4-BE49-F238E27FC236}">
              <a16:creationId xmlns:a16="http://schemas.microsoft.com/office/drawing/2014/main" id="{C4E9028D-43BA-4AC2-B68F-ADBB04EEB95F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345" name="Text Box 9">
          <a:extLst>
            <a:ext uri="{FF2B5EF4-FFF2-40B4-BE49-F238E27FC236}">
              <a16:creationId xmlns:a16="http://schemas.microsoft.com/office/drawing/2014/main" id="{97738FBC-11F4-40ED-A841-994B42F0BDD2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42900"/>
    <xdr:sp macro="" textlink="">
      <xdr:nvSpPr>
        <xdr:cNvPr id="346" name="Text Box 8">
          <a:extLst>
            <a:ext uri="{FF2B5EF4-FFF2-40B4-BE49-F238E27FC236}">
              <a16:creationId xmlns:a16="http://schemas.microsoft.com/office/drawing/2014/main" id="{0FF34B1B-5DFA-4C7F-A29F-785BB897CBA3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42900"/>
    <xdr:sp macro="" textlink="">
      <xdr:nvSpPr>
        <xdr:cNvPr id="347" name="Text Box 9">
          <a:extLst>
            <a:ext uri="{FF2B5EF4-FFF2-40B4-BE49-F238E27FC236}">
              <a16:creationId xmlns:a16="http://schemas.microsoft.com/office/drawing/2014/main" id="{7A1D6551-76F2-450D-B504-4C875A0FDB3A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42900"/>
    <xdr:sp macro="" textlink="">
      <xdr:nvSpPr>
        <xdr:cNvPr id="348" name="Text Box 8">
          <a:extLst>
            <a:ext uri="{FF2B5EF4-FFF2-40B4-BE49-F238E27FC236}">
              <a16:creationId xmlns:a16="http://schemas.microsoft.com/office/drawing/2014/main" id="{B31CC4FF-D392-4D43-82F3-37071C1C216F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42900"/>
    <xdr:sp macro="" textlink="">
      <xdr:nvSpPr>
        <xdr:cNvPr id="349" name="Text Box 9">
          <a:extLst>
            <a:ext uri="{FF2B5EF4-FFF2-40B4-BE49-F238E27FC236}">
              <a16:creationId xmlns:a16="http://schemas.microsoft.com/office/drawing/2014/main" id="{85AE7930-560C-4E8A-B24C-37338F20CAA5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350" name="Text Box 8">
          <a:extLst>
            <a:ext uri="{FF2B5EF4-FFF2-40B4-BE49-F238E27FC236}">
              <a16:creationId xmlns:a16="http://schemas.microsoft.com/office/drawing/2014/main" id="{0816FA1D-B465-4E23-A39E-DF37DAF7B09A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351" name="Text Box 9">
          <a:extLst>
            <a:ext uri="{FF2B5EF4-FFF2-40B4-BE49-F238E27FC236}">
              <a16:creationId xmlns:a16="http://schemas.microsoft.com/office/drawing/2014/main" id="{4B527B1F-7A9D-4475-BF63-EB931EEEA7E5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352" name="Text Box 8">
          <a:extLst>
            <a:ext uri="{FF2B5EF4-FFF2-40B4-BE49-F238E27FC236}">
              <a16:creationId xmlns:a16="http://schemas.microsoft.com/office/drawing/2014/main" id="{E61D9BD0-65F3-4974-9A5E-767ACFD6F77E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353" name="Text Box 9">
          <a:extLst>
            <a:ext uri="{FF2B5EF4-FFF2-40B4-BE49-F238E27FC236}">
              <a16:creationId xmlns:a16="http://schemas.microsoft.com/office/drawing/2014/main" id="{CE98ED07-5794-47B5-938A-860E0B715BFA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354" name="Text Box 8">
          <a:extLst>
            <a:ext uri="{FF2B5EF4-FFF2-40B4-BE49-F238E27FC236}">
              <a16:creationId xmlns:a16="http://schemas.microsoft.com/office/drawing/2014/main" id="{84C6E956-FB35-4ED3-8F8C-0604E00738EF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355" name="Text Box 9">
          <a:extLst>
            <a:ext uri="{FF2B5EF4-FFF2-40B4-BE49-F238E27FC236}">
              <a16:creationId xmlns:a16="http://schemas.microsoft.com/office/drawing/2014/main" id="{469FC164-7395-4763-A41D-28FD5EB5FCD3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356" name="Text Box 8">
          <a:extLst>
            <a:ext uri="{FF2B5EF4-FFF2-40B4-BE49-F238E27FC236}">
              <a16:creationId xmlns:a16="http://schemas.microsoft.com/office/drawing/2014/main" id="{C0F6E0E3-2AFA-4E4C-8098-409AB0698D5E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65760"/>
    <xdr:sp macro="" textlink="">
      <xdr:nvSpPr>
        <xdr:cNvPr id="357" name="Text Box 9">
          <a:extLst>
            <a:ext uri="{FF2B5EF4-FFF2-40B4-BE49-F238E27FC236}">
              <a16:creationId xmlns:a16="http://schemas.microsoft.com/office/drawing/2014/main" id="{C3831CBC-F011-4CD3-ADCF-2913F5736402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358" name="Text Box 8">
          <a:extLst>
            <a:ext uri="{FF2B5EF4-FFF2-40B4-BE49-F238E27FC236}">
              <a16:creationId xmlns:a16="http://schemas.microsoft.com/office/drawing/2014/main" id="{4F058C92-176F-4512-A0C6-32DFED4A18F0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359" name="Text Box 9">
          <a:extLst>
            <a:ext uri="{FF2B5EF4-FFF2-40B4-BE49-F238E27FC236}">
              <a16:creationId xmlns:a16="http://schemas.microsoft.com/office/drawing/2014/main" id="{E67BD3DB-712F-41C1-B412-013A988C9955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360" name="Text Box 8">
          <a:extLst>
            <a:ext uri="{FF2B5EF4-FFF2-40B4-BE49-F238E27FC236}">
              <a16:creationId xmlns:a16="http://schemas.microsoft.com/office/drawing/2014/main" id="{76BA443F-8FB6-4903-9153-B7AFD32FC191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220980"/>
    <xdr:sp macro="" textlink="">
      <xdr:nvSpPr>
        <xdr:cNvPr id="361" name="Text Box 9">
          <a:extLst>
            <a:ext uri="{FF2B5EF4-FFF2-40B4-BE49-F238E27FC236}">
              <a16:creationId xmlns:a16="http://schemas.microsoft.com/office/drawing/2014/main" id="{D29A2BE1-1D25-4343-BAEE-C4139F4366FA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42900"/>
    <xdr:sp macro="" textlink="">
      <xdr:nvSpPr>
        <xdr:cNvPr id="362" name="Text Box 8">
          <a:extLst>
            <a:ext uri="{FF2B5EF4-FFF2-40B4-BE49-F238E27FC236}">
              <a16:creationId xmlns:a16="http://schemas.microsoft.com/office/drawing/2014/main" id="{F7134B9D-47F4-4391-BCBF-A0CE3A295A9F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42900"/>
    <xdr:sp macro="" textlink="">
      <xdr:nvSpPr>
        <xdr:cNvPr id="363" name="Text Box 9">
          <a:extLst>
            <a:ext uri="{FF2B5EF4-FFF2-40B4-BE49-F238E27FC236}">
              <a16:creationId xmlns:a16="http://schemas.microsoft.com/office/drawing/2014/main" id="{216E86A2-5151-4B3E-9E32-7B340A0E6B8A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42900"/>
    <xdr:sp macro="" textlink="">
      <xdr:nvSpPr>
        <xdr:cNvPr id="364" name="Text Box 8">
          <a:extLst>
            <a:ext uri="{FF2B5EF4-FFF2-40B4-BE49-F238E27FC236}">
              <a16:creationId xmlns:a16="http://schemas.microsoft.com/office/drawing/2014/main" id="{63E32326-C7BC-4371-B0EE-D8CBB01523A1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42900"/>
    <xdr:sp macro="" textlink="">
      <xdr:nvSpPr>
        <xdr:cNvPr id="365" name="Text Box 9">
          <a:extLst>
            <a:ext uri="{FF2B5EF4-FFF2-40B4-BE49-F238E27FC236}">
              <a16:creationId xmlns:a16="http://schemas.microsoft.com/office/drawing/2014/main" id="{D749E590-CDFF-4BB7-BE13-BB0C9905DA4D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73380"/>
    <xdr:sp macro="" textlink="">
      <xdr:nvSpPr>
        <xdr:cNvPr id="366" name="Text Box 8">
          <a:extLst>
            <a:ext uri="{FF2B5EF4-FFF2-40B4-BE49-F238E27FC236}">
              <a16:creationId xmlns:a16="http://schemas.microsoft.com/office/drawing/2014/main" id="{BA4C8778-A4F2-4BE6-BD0F-174C620710AE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73380"/>
    <xdr:sp macro="" textlink="">
      <xdr:nvSpPr>
        <xdr:cNvPr id="367" name="Text Box 9">
          <a:extLst>
            <a:ext uri="{FF2B5EF4-FFF2-40B4-BE49-F238E27FC236}">
              <a16:creationId xmlns:a16="http://schemas.microsoft.com/office/drawing/2014/main" id="{A6092B53-A9DC-488A-8EFB-2C8C65E14C62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73380"/>
    <xdr:sp macro="" textlink="">
      <xdr:nvSpPr>
        <xdr:cNvPr id="368" name="Text Box 8">
          <a:extLst>
            <a:ext uri="{FF2B5EF4-FFF2-40B4-BE49-F238E27FC236}">
              <a16:creationId xmlns:a16="http://schemas.microsoft.com/office/drawing/2014/main" id="{54288100-E2E4-4778-B1B4-7843E08A8984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73380"/>
    <xdr:sp macro="" textlink="">
      <xdr:nvSpPr>
        <xdr:cNvPr id="369" name="Text Box 9">
          <a:extLst>
            <a:ext uri="{FF2B5EF4-FFF2-40B4-BE49-F238E27FC236}">
              <a16:creationId xmlns:a16="http://schemas.microsoft.com/office/drawing/2014/main" id="{C95C3A5B-D984-4C3D-9A35-9F42D7B7A66B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73380"/>
    <xdr:sp macro="" textlink="">
      <xdr:nvSpPr>
        <xdr:cNvPr id="370" name="Text Box 8">
          <a:extLst>
            <a:ext uri="{FF2B5EF4-FFF2-40B4-BE49-F238E27FC236}">
              <a16:creationId xmlns:a16="http://schemas.microsoft.com/office/drawing/2014/main" id="{41F20AC8-D739-4A6C-AA06-57A8A54305AC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73380"/>
    <xdr:sp macro="" textlink="">
      <xdr:nvSpPr>
        <xdr:cNvPr id="371" name="Text Box 9">
          <a:extLst>
            <a:ext uri="{FF2B5EF4-FFF2-40B4-BE49-F238E27FC236}">
              <a16:creationId xmlns:a16="http://schemas.microsoft.com/office/drawing/2014/main" id="{9515D6FF-A424-484D-824F-35182105B0F2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73380"/>
    <xdr:sp macro="" textlink="">
      <xdr:nvSpPr>
        <xdr:cNvPr id="372" name="Text Box 8">
          <a:extLst>
            <a:ext uri="{FF2B5EF4-FFF2-40B4-BE49-F238E27FC236}">
              <a16:creationId xmlns:a16="http://schemas.microsoft.com/office/drawing/2014/main" id="{E2D28E95-D21E-4B2E-B52D-A3703F7A18A5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12</xdr:row>
      <xdr:rowOff>0</xdr:rowOff>
    </xdr:from>
    <xdr:ext cx="9699" cy="373380"/>
    <xdr:sp macro="" textlink="">
      <xdr:nvSpPr>
        <xdr:cNvPr id="373" name="Text Box 9">
          <a:extLst>
            <a:ext uri="{FF2B5EF4-FFF2-40B4-BE49-F238E27FC236}">
              <a16:creationId xmlns:a16="http://schemas.microsoft.com/office/drawing/2014/main" id="{B9904E90-C898-4E39-8118-C4BC7F6D4653}"/>
            </a:ext>
          </a:extLst>
        </xdr:cNvPr>
        <xdr:cNvSpPr txBox="1">
          <a:spLocks noChangeArrowheads="1"/>
        </xdr:cNvSpPr>
      </xdr:nvSpPr>
      <xdr:spPr bwMode="auto">
        <a:xfrm>
          <a:off x="5537499" y="146113500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835</xdr:row>
      <xdr:rowOff>0</xdr:rowOff>
    </xdr:from>
    <xdr:ext cx="91440" cy="189807"/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CA6BA927-E2F6-482E-8C15-3E7034BCEF8A}"/>
            </a:ext>
          </a:extLst>
        </xdr:cNvPr>
        <xdr:cNvSpPr txBox="1">
          <a:spLocks noChangeArrowheads="1"/>
        </xdr:cNvSpPr>
      </xdr:nvSpPr>
      <xdr:spPr bwMode="auto">
        <a:xfrm>
          <a:off x="1684468" y="1725706"/>
          <a:ext cx="91440" cy="189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835</xdr:row>
      <xdr:rowOff>0</xdr:rowOff>
    </xdr:from>
    <xdr:ext cx="91440" cy="189807"/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EE0D00AE-A90F-44BD-A69B-AF129F0BDDFF}"/>
            </a:ext>
          </a:extLst>
        </xdr:cNvPr>
        <xdr:cNvSpPr txBox="1">
          <a:spLocks noChangeArrowheads="1"/>
        </xdr:cNvSpPr>
      </xdr:nvSpPr>
      <xdr:spPr bwMode="auto">
        <a:xfrm>
          <a:off x="1684468" y="1725706"/>
          <a:ext cx="91440" cy="189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835</xdr:row>
      <xdr:rowOff>0</xdr:rowOff>
    </xdr:from>
    <xdr:ext cx="91440" cy="189807"/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655D2769-80ED-488D-A378-67A786BC2A21}"/>
            </a:ext>
          </a:extLst>
        </xdr:cNvPr>
        <xdr:cNvSpPr txBox="1">
          <a:spLocks noChangeArrowheads="1"/>
        </xdr:cNvSpPr>
      </xdr:nvSpPr>
      <xdr:spPr bwMode="auto">
        <a:xfrm>
          <a:off x="1684468" y="1725706"/>
          <a:ext cx="91440" cy="189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835</xdr:row>
      <xdr:rowOff>0</xdr:rowOff>
    </xdr:from>
    <xdr:ext cx="91440" cy="190500"/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C7FC2826-F44E-4926-9809-4754B2B83476}"/>
            </a:ext>
          </a:extLst>
        </xdr:cNvPr>
        <xdr:cNvSpPr txBox="1">
          <a:spLocks noChangeArrowheads="1"/>
        </xdr:cNvSpPr>
      </xdr:nvSpPr>
      <xdr:spPr bwMode="auto">
        <a:xfrm>
          <a:off x="1684468" y="1725706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835</xdr:row>
      <xdr:rowOff>0</xdr:rowOff>
    </xdr:from>
    <xdr:ext cx="91440" cy="190500"/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7F07A325-D814-4FD1-BFEA-548D6F0B0F92}"/>
            </a:ext>
          </a:extLst>
        </xdr:cNvPr>
        <xdr:cNvSpPr txBox="1">
          <a:spLocks noChangeArrowheads="1"/>
        </xdr:cNvSpPr>
      </xdr:nvSpPr>
      <xdr:spPr bwMode="auto">
        <a:xfrm>
          <a:off x="1684468" y="1725706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835</xdr:row>
      <xdr:rowOff>0</xdr:rowOff>
    </xdr:from>
    <xdr:ext cx="91440" cy="190500"/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73BF100E-A448-406C-A401-19B80D9BB67E}"/>
            </a:ext>
          </a:extLst>
        </xdr:cNvPr>
        <xdr:cNvSpPr txBox="1">
          <a:spLocks noChangeArrowheads="1"/>
        </xdr:cNvSpPr>
      </xdr:nvSpPr>
      <xdr:spPr bwMode="auto">
        <a:xfrm>
          <a:off x="1684468" y="1725706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835</xdr:row>
      <xdr:rowOff>0</xdr:rowOff>
    </xdr:from>
    <xdr:ext cx="91440" cy="190500"/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A22A064F-8C08-4364-AA0A-AD699003AAD0}"/>
            </a:ext>
          </a:extLst>
        </xdr:cNvPr>
        <xdr:cNvSpPr txBox="1">
          <a:spLocks noChangeArrowheads="1"/>
        </xdr:cNvSpPr>
      </xdr:nvSpPr>
      <xdr:spPr bwMode="auto">
        <a:xfrm>
          <a:off x="1684468" y="1725706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835</xdr:row>
      <xdr:rowOff>0</xdr:rowOff>
    </xdr:from>
    <xdr:ext cx="91440" cy="190500"/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092FC858-B5D5-47A8-AAFB-468947F7FD30}"/>
            </a:ext>
          </a:extLst>
        </xdr:cNvPr>
        <xdr:cNvSpPr txBox="1">
          <a:spLocks noChangeArrowheads="1"/>
        </xdr:cNvSpPr>
      </xdr:nvSpPr>
      <xdr:spPr bwMode="auto">
        <a:xfrm>
          <a:off x="1684468" y="1725706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835</xdr:row>
      <xdr:rowOff>0</xdr:rowOff>
    </xdr:from>
    <xdr:ext cx="91440" cy="190500"/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A7AD936D-9026-406F-BE6F-C63C97A5FC38}"/>
            </a:ext>
          </a:extLst>
        </xdr:cNvPr>
        <xdr:cNvSpPr txBox="1">
          <a:spLocks noChangeArrowheads="1"/>
        </xdr:cNvSpPr>
      </xdr:nvSpPr>
      <xdr:spPr bwMode="auto">
        <a:xfrm>
          <a:off x="1684468" y="1725706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835</xdr:row>
      <xdr:rowOff>0</xdr:rowOff>
    </xdr:from>
    <xdr:ext cx="91440" cy="190500"/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F43D7DDA-8F86-4681-84F8-7CDA72EF0AC7}"/>
            </a:ext>
          </a:extLst>
        </xdr:cNvPr>
        <xdr:cNvSpPr txBox="1">
          <a:spLocks noChangeArrowheads="1"/>
        </xdr:cNvSpPr>
      </xdr:nvSpPr>
      <xdr:spPr bwMode="auto">
        <a:xfrm>
          <a:off x="1684468" y="1725706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835</xdr:row>
      <xdr:rowOff>0</xdr:rowOff>
    </xdr:from>
    <xdr:ext cx="91440" cy="190500"/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D0A05DE5-1B88-4084-A7CF-B16AAC515D8E}"/>
            </a:ext>
          </a:extLst>
        </xdr:cNvPr>
        <xdr:cNvSpPr txBox="1">
          <a:spLocks noChangeArrowheads="1"/>
        </xdr:cNvSpPr>
      </xdr:nvSpPr>
      <xdr:spPr bwMode="auto">
        <a:xfrm>
          <a:off x="1684468" y="1725706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835</xdr:row>
      <xdr:rowOff>0</xdr:rowOff>
    </xdr:from>
    <xdr:ext cx="91440" cy="190500"/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CC0A7893-C73B-4DAB-9ADD-41E0F53AC7F2}"/>
            </a:ext>
          </a:extLst>
        </xdr:cNvPr>
        <xdr:cNvSpPr txBox="1">
          <a:spLocks noChangeArrowheads="1"/>
        </xdr:cNvSpPr>
      </xdr:nvSpPr>
      <xdr:spPr bwMode="auto">
        <a:xfrm>
          <a:off x="1684468" y="1725706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35280"/>
    <xdr:sp macro="" textlink="">
      <xdr:nvSpPr>
        <xdr:cNvPr id="386" name="Text Box 8">
          <a:extLst>
            <a:ext uri="{FF2B5EF4-FFF2-40B4-BE49-F238E27FC236}">
              <a16:creationId xmlns:a16="http://schemas.microsoft.com/office/drawing/2014/main" id="{A98031D2-631A-4E1E-9634-7BD937A04BEB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35280"/>
    <xdr:sp macro="" textlink="">
      <xdr:nvSpPr>
        <xdr:cNvPr id="387" name="Text Box 9">
          <a:extLst>
            <a:ext uri="{FF2B5EF4-FFF2-40B4-BE49-F238E27FC236}">
              <a16:creationId xmlns:a16="http://schemas.microsoft.com/office/drawing/2014/main" id="{04FD8E5B-F0A3-4AD6-ADF7-334AE1EDD4F1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27660"/>
    <xdr:sp macro="" textlink="">
      <xdr:nvSpPr>
        <xdr:cNvPr id="388" name="Text Box 8">
          <a:extLst>
            <a:ext uri="{FF2B5EF4-FFF2-40B4-BE49-F238E27FC236}">
              <a16:creationId xmlns:a16="http://schemas.microsoft.com/office/drawing/2014/main" id="{8267AB0E-F35C-45A3-B677-210D9F28A67F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27660"/>
    <xdr:sp macro="" textlink="">
      <xdr:nvSpPr>
        <xdr:cNvPr id="389" name="Text Box 9">
          <a:extLst>
            <a:ext uri="{FF2B5EF4-FFF2-40B4-BE49-F238E27FC236}">
              <a16:creationId xmlns:a16="http://schemas.microsoft.com/office/drawing/2014/main" id="{B31237DE-C61B-4E55-9C6C-C10063CF4A10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220980"/>
    <xdr:sp macro="" textlink="">
      <xdr:nvSpPr>
        <xdr:cNvPr id="390" name="Text Box 8">
          <a:extLst>
            <a:ext uri="{FF2B5EF4-FFF2-40B4-BE49-F238E27FC236}">
              <a16:creationId xmlns:a16="http://schemas.microsoft.com/office/drawing/2014/main" id="{DE6BB7FC-A9F4-4588-81B5-01984BED0BEF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220980"/>
    <xdr:sp macro="" textlink="">
      <xdr:nvSpPr>
        <xdr:cNvPr id="391" name="Text Box 9">
          <a:extLst>
            <a:ext uri="{FF2B5EF4-FFF2-40B4-BE49-F238E27FC236}">
              <a16:creationId xmlns:a16="http://schemas.microsoft.com/office/drawing/2014/main" id="{DB0EBC10-4B38-442E-A886-6C4FC5BDDEE7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35280"/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9D68C842-6F93-4122-A216-47C5D023A28D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35280"/>
    <xdr:sp macro="" textlink="">
      <xdr:nvSpPr>
        <xdr:cNvPr id="393" name="Text Box 9">
          <a:extLst>
            <a:ext uri="{FF2B5EF4-FFF2-40B4-BE49-F238E27FC236}">
              <a16:creationId xmlns:a16="http://schemas.microsoft.com/office/drawing/2014/main" id="{479872BC-E7B3-4952-A7BC-1BE14E0700FD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27660"/>
    <xdr:sp macro="" textlink="">
      <xdr:nvSpPr>
        <xdr:cNvPr id="394" name="Text Box 8">
          <a:extLst>
            <a:ext uri="{FF2B5EF4-FFF2-40B4-BE49-F238E27FC236}">
              <a16:creationId xmlns:a16="http://schemas.microsoft.com/office/drawing/2014/main" id="{A84DCB53-8D6E-4E12-92FD-3E28E695DD11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27660"/>
    <xdr:sp macro="" textlink="">
      <xdr:nvSpPr>
        <xdr:cNvPr id="395" name="Text Box 9">
          <a:extLst>
            <a:ext uri="{FF2B5EF4-FFF2-40B4-BE49-F238E27FC236}">
              <a16:creationId xmlns:a16="http://schemas.microsoft.com/office/drawing/2014/main" id="{BBA801F0-20A5-4DC8-8E18-EA6C87C8A02A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id="{3F24F16E-3236-463D-AF94-FFD2E9AE54AF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397" name="Text Box 9">
          <a:extLst>
            <a:ext uri="{FF2B5EF4-FFF2-40B4-BE49-F238E27FC236}">
              <a16:creationId xmlns:a16="http://schemas.microsoft.com/office/drawing/2014/main" id="{B6E86CC2-625A-4E56-87FD-EF05B91E79FD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398" name="Text Box 8">
          <a:extLst>
            <a:ext uri="{FF2B5EF4-FFF2-40B4-BE49-F238E27FC236}">
              <a16:creationId xmlns:a16="http://schemas.microsoft.com/office/drawing/2014/main" id="{32A76ED9-3F3B-4BEF-BFE3-D97D7D7C29E8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399" name="Text Box 9">
          <a:extLst>
            <a:ext uri="{FF2B5EF4-FFF2-40B4-BE49-F238E27FC236}">
              <a16:creationId xmlns:a16="http://schemas.microsoft.com/office/drawing/2014/main" id="{615AE6C0-172C-4C18-8507-E1D40C77EA64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35280"/>
    <xdr:sp macro="" textlink="">
      <xdr:nvSpPr>
        <xdr:cNvPr id="400" name="Text Box 8">
          <a:extLst>
            <a:ext uri="{FF2B5EF4-FFF2-40B4-BE49-F238E27FC236}">
              <a16:creationId xmlns:a16="http://schemas.microsoft.com/office/drawing/2014/main" id="{7994FF2F-8AB2-4567-9122-8477A42FCB75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35280"/>
    <xdr:sp macro="" textlink="">
      <xdr:nvSpPr>
        <xdr:cNvPr id="401" name="Text Box 9">
          <a:extLst>
            <a:ext uri="{FF2B5EF4-FFF2-40B4-BE49-F238E27FC236}">
              <a16:creationId xmlns:a16="http://schemas.microsoft.com/office/drawing/2014/main" id="{B9C60211-7187-4F4E-87A8-8060F1BA320B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35280"/>
    <xdr:sp macro="" textlink="">
      <xdr:nvSpPr>
        <xdr:cNvPr id="402" name="Text Box 8">
          <a:extLst>
            <a:ext uri="{FF2B5EF4-FFF2-40B4-BE49-F238E27FC236}">
              <a16:creationId xmlns:a16="http://schemas.microsoft.com/office/drawing/2014/main" id="{80A1E187-3A50-48D3-9ECF-8380B55F1A94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35280"/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id="{E98AE2DA-E283-4734-940A-7F1519DFD5A8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50520"/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466935A7-B2DB-4E90-97BE-43BA1A232616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50520"/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209136DF-2E81-4A5A-98C0-5B0A249705C4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50520"/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id="{32357D96-26CC-44C6-A380-C95C360D779D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50520"/>
    <xdr:sp macro="" textlink="">
      <xdr:nvSpPr>
        <xdr:cNvPr id="407" name="Text Box 9">
          <a:extLst>
            <a:ext uri="{FF2B5EF4-FFF2-40B4-BE49-F238E27FC236}">
              <a16:creationId xmlns:a16="http://schemas.microsoft.com/office/drawing/2014/main" id="{25DD9596-D2E9-458C-BCC8-1DCB95D4DE5D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50520"/>
    <xdr:sp macro="" textlink="">
      <xdr:nvSpPr>
        <xdr:cNvPr id="408" name="Text Box 8">
          <a:extLst>
            <a:ext uri="{FF2B5EF4-FFF2-40B4-BE49-F238E27FC236}">
              <a16:creationId xmlns:a16="http://schemas.microsoft.com/office/drawing/2014/main" id="{77A79B77-8F4A-41B7-AAC4-332AAD3F9933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50520"/>
    <xdr:sp macro="" textlink="">
      <xdr:nvSpPr>
        <xdr:cNvPr id="409" name="Text Box 9">
          <a:extLst>
            <a:ext uri="{FF2B5EF4-FFF2-40B4-BE49-F238E27FC236}">
              <a16:creationId xmlns:a16="http://schemas.microsoft.com/office/drawing/2014/main" id="{66757BAC-3278-41A3-9C25-AAAA9048B5D8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50520"/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5F8812F6-C189-4DC5-88D6-1FC65BA9A1B0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50520"/>
    <xdr:sp macro="" textlink="">
      <xdr:nvSpPr>
        <xdr:cNvPr id="411" name="Text Box 9">
          <a:extLst>
            <a:ext uri="{FF2B5EF4-FFF2-40B4-BE49-F238E27FC236}">
              <a16:creationId xmlns:a16="http://schemas.microsoft.com/office/drawing/2014/main" id="{2C3E4FC6-0EC1-479A-A7DB-34D305EBDD68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412" name="Text Box 8">
          <a:extLst>
            <a:ext uri="{FF2B5EF4-FFF2-40B4-BE49-F238E27FC236}">
              <a16:creationId xmlns:a16="http://schemas.microsoft.com/office/drawing/2014/main" id="{9212C0CA-7C6C-4E2B-AC64-33183B5A4BC3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413" name="Text Box 9">
          <a:extLst>
            <a:ext uri="{FF2B5EF4-FFF2-40B4-BE49-F238E27FC236}">
              <a16:creationId xmlns:a16="http://schemas.microsoft.com/office/drawing/2014/main" id="{3E3AC6EF-BE17-4252-912E-F6C7A11A199B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414" name="Text Box 8">
          <a:extLst>
            <a:ext uri="{FF2B5EF4-FFF2-40B4-BE49-F238E27FC236}">
              <a16:creationId xmlns:a16="http://schemas.microsoft.com/office/drawing/2014/main" id="{3DF2D550-2403-4225-943C-7494BA61AC2E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415" name="Text Box 9">
          <a:extLst>
            <a:ext uri="{FF2B5EF4-FFF2-40B4-BE49-F238E27FC236}">
              <a16:creationId xmlns:a16="http://schemas.microsoft.com/office/drawing/2014/main" id="{E2AB61F4-C5D7-4661-80C8-DB91D07AE36F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35280"/>
    <xdr:sp macro="" textlink="">
      <xdr:nvSpPr>
        <xdr:cNvPr id="416" name="Text Box 8">
          <a:extLst>
            <a:ext uri="{FF2B5EF4-FFF2-40B4-BE49-F238E27FC236}">
              <a16:creationId xmlns:a16="http://schemas.microsoft.com/office/drawing/2014/main" id="{BF3B9983-B6C5-4DAC-91CB-95E56A2743EC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35280"/>
    <xdr:sp macro="" textlink="">
      <xdr:nvSpPr>
        <xdr:cNvPr id="417" name="Text Box 9">
          <a:extLst>
            <a:ext uri="{FF2B5EF4-FFF2-40B4-BE49-F238E27FC236}">
              <a16:creationId xmlns:a16="http://schemas.microsoft.com/office/drawing/2014/main" id="{E64E4288-A13F-4183-8700-298A4206D4CA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35280"/>
    <xdr:sp macro="" textlink="">
      <xdr:nvSpPr>
        <xdr:cNvPr id="418" name="Text Box 8">
          <a:extLst>
            <a:ext uri="{FF2B5EF4-FFF2-40B4-BE49-F238E27FC236}">
              <a16:creationId xmlns:a16="http://schemas.microsoft.com/office/drawing/2014/main" id="{7944AD56-8509-4503-A76A-1BC94CE843D9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35280"/>
    <xdr:sp macro="" textlink="">
      <xdr:nvSpPr>
        <xdr:cNvPr id="419" name="Text Box 9">
          <a:extLst>
            <a:ext uri="{FF2B5EF4-FFF2-40B4-BE49-F238E27FC236}">
              <a16:creationId xmlns:a16="http://schemas.microsoft.com/office/drawing/2014/main" id="{0ED04E7E-6709-4239-9CE5-153E8CE01DBA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420" name="Text Box 8">
          <a:extLst>
            <a:ext uri="{FF2B5EF4-FFF2-40B4-BE49-F238E27FC236}">
              <a16:creationId xmlns:a16="http://schemas.microsoft.com/office/drawing/2014/main" id="{57FBBECC-BB77-405C-AD59-FEBA6818D7EB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421" name="Text Box 9">
          <a:extLst>
            <a:ext uri="{FF2B5EF4-FFF2-40B4-BE49-F238E27FC236}">
              <a16:creationId xmlns:a16="http://schemas.microsoft.com/office/drawing/2014/main" id="{8664405F-891B-481E-B573-03D74E9A265F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422" name="Text Box 8">
          <a:extLst>
            <a:ext uri="{FF2B5EF4-FFF2-40B4-BE49-F238E27FC236}">
              <a16:creationId xmlns:a16="http://schemas.microsoft.com/office/drawing/2014/main" id="{64626605-30A0-441C-BD83-DE26CADC4DAB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423" name="Text Box 9">
          <a:extLst>
            <a:ext uri="{FF2B5EF4-FFF2-40B4-BE49-F238E27FC236}">
              <a16:creationId xmlns:a16="http://schemas.microsoft.com/office/drawing/2014/main" id="{13BA15E3-4078-4A04-9659-F84E35D75621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424" name="Text Box 8">
          <a:extLst>
            <a:ext uri="{FF2B5EF4-FFF2-40B4-BE49-F238E27FC236}">
              <a16:creationId xmlns:a16="http://schemas.microsoft.com/office/drawing/2014/main" id="{29325977-D215-4187-BC93-30DC9DFFDF33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425" name="Text Box 9">
          <a:extLst>
            <a:ext uri="{FF2B5EF4-FFF2-40B4-BE49-F238E27FC236}">
              <a16:creationId xmlns:a16="http://schemas.microsoft.com/office/drawing/2014/main" id="{F4573696-E24B-45FA-B10E-7D993134F330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586D12BC-3772-48F3-B4E1-54AEC5BC251A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427" name="Text Box 9">
          <a:extLst>
            <a:ext uri="{FF2B5EF4-FFF2-40B4-BE49-F238E27FC236}">
              <a16:creationId xmlns:a16="http://schemas.microsoft.com/office/drawing/2014/main" id="{A8F6B8E2-9894-4B37-A232-A2CDC1881F32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42900"/>
    <xdr:sp macro="" textlink="">
      <xdr:nvSpPr>
        <xdr:cNvPr id="428" name="Text Box 8">
          <a:extLst>
            <a:ext uri="{FF2B5EF4-FFF2-40B4-BE49-F238E27FC236}">
              <a16:creationId xmlns:a16="http://schemas.microsoft.com/office/drawing/2014/main" id="{BB4D86E0-2E86-42CE-BD93-9417AE841789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42900"/>
    <xdr:sp macro="" textlink="">
      <xdr:nvSpPr>
        <xdr:cNvPr id="429" name="Text Box 9">
          <a:extLst>
            <a:ext uri="{FF2B5EF4-FFF2-40B4-BE49-F238E27FC236}">
              <a16:creationId xmlns:a16="http://schemas.microsoft.com/office/drawing/2014/main" id="{590A1BA6-6470-468F-B46A-38A9E97C60EC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35280"/>
    <xdr:sp macro="" textlink="">
      <xdr:nvSpPr>
        <xdr:cNvPr id="430" name="Text Box 8">
          <a:extLst>
            <a:ext uri="{FF2B5EF4-FFF2-40B4-BE49-F238E27FC236}">
              <a16:creationId xmlns:a16="http://schemas.microsoft.com/office/drawing/2014/main" id="{907973B1-E3AD-42F5-8C19-8959E8D0910C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35280"/>
    <xdr:sp macro="" textlink="">
      <xdr:nvSpPr>
        <xdr:cNvPr id="431" name="Text Box 9">
          <a:extLst>
            <a:ext uri="{FF2B5EF4-FFF2-40B4-BE49-F238E27FC236}">
              <a16:creationId xmlns:a16="http://schemas.microsoft.com/office/drawing/2014/main" id="{92C66BCC-6781-4CCF-84E4-82CCDBB38A4A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220980"/>
    <xdr:sp macro="" textlink="">
      <xdr:nvSpPr>
        <xdr:cNvPr id="432" name="Text Box 8">
          <a:extLst>
            <a:ext uri="{FF2B5EF4-FFF2-40B4-BE49-F238E27FC236}">
              <a16:creationId xmlns:a16="http://schemas.microsoft.com/office/drawing/2014/main" id="{4902F40A-377B-4539-9511-1200B4D04CED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220980"/>
    <xdr:sp macro="" textlink="">
      <xdr:nvSpPr>
        <xdr:cNvPr id="433" name="Text Box 9">
          <a:extLst>
            <a:ext uri="{FF2B5EF4-FFF2-40B4-BE49-F238E27FC236}">
              <a16:creationId xmlns:a16="http://schemas.microsoft.com/office/drawing/2014/main" id="{42BD405A-C058-45C7-B39D-8BB5C8626E8D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42900"/>
    <xdr:sp macro="" textlink="">
      <xdr:nvSpPr>
        <xdr:cNvPr id="434" name="Text Box 8">
          <a:extLst>
            <a:ext uri="{FF2B5EF4-FFF2-40B4-BE49-F238E27FC236}">
              <a16:creationId xmlns:a16="http://schemas.microsoft.com/office/drawing/2014/main" id="{BB93EB60-6FDC-402B-BC38-58D7A0C6EB80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42900"/>
    <xdr:sp macro="" textlink="">
      <xdr:nvSpPr>
        <xdr:cNvPr id="435" name="Text Box 9">
          <a:extLst>
            <a:ext uri="{FF2B5EF4-FFF2-40B4-BE49-F238E27FC236}">
              <a16:creationId xmlns:a16="http://schemas.microsoft.com/office/drawing/2014/main" id="{48D92C5B-8C58-450C-8433-54EF71161B54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35280"/>
    <xdr:sp macro="" textlink="">
      <xdr:nvSpPr>
        <xdr:cNvPr id="436" name="Text Box 8">
          <a:extLst>
            <a:ext uri="{FF2B5EF4-FFF2-40B4-BE49-F238E27FC236}">
              <a16:creationId xmlns:a16="http://schemas.microsoft.com/office/drawing/2014/main" id="{D0311CB0-A24E-490D-AA4D-0B3D4CB26B0E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35280"/>
    <xdr:sp macro="" textlink="">
      <xdr:nvSpPr>
        <xdr:cNvPr id="437" name="Text Box 9">
          <a:extLst>
            <a:ext uri="{FF2B5EF4-FFF2-40B4-BE49-F238E27FC236}">
              <a16:creationId xmlns:a16="http://schemas.microsoft.com/office/drawing/2014/main" id="{D2DDD84B-6DA1-4791-9170-E1799320B846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438" name="Text Box 8">
          <a:extLst>
            <a:ext uri="{FF2B5EF4-FFF2-40B4-BE49-F238E27FC236}">
              <a16:creationId xmlns:a16="http://schemas.microsoft.com/office/drawing/2014/main" id="{CE7BB9F5-C803-4991-B10B-235D603B6BCB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439" name="Text Box 9">
          <a:extLst>
            <a:ext uri="{FF2B5EF4-FFF2-40B4-BE49-F238E27FC236}">
              <a16:creationId xmlns:a16="http://schemas.microsoft.com/office/drawing/2014/main" id="{749F3795-C4DD-48EF-8AC7-CCD92B7A7E59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440" name="Text Box 8">
          <a:extLst>
            <a:ext uri="{FF2B5EF4-FFF2-40B4-BE49-F238E27FC236}">
              <a16:creationId xmlns:a16="http://schemas.microsoft.com/office/drawing/2014/main" id="{5EE4A42F-43D5-4B97-A2E5-7863FC80150F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441" name="Text Box 9">
          <a:extLst>
            <a:ext uri="{FF2B5EF4-FFF2-40B4-BE49-F238E27FC236}">
              <a16:creationId xmlns:a16="http://schemas.microsoft.com/office/drawing/2014/main" id="{35815E65-548E-4B8A-84B1-F164E606682B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42900"/>
    <xdr:sp macro="" textlink="">
      <xdr:nvSpPr>
        <xdr:cNvPr id="442" name="Text Box 8">
          <a:extLst>
            <a:ext uri="{FF2B5EF4-FFF2-40B4-BE49-F238E27FC236}">
              <a16:creationId xmlns:a16="http://schemas.microsoft.com/office/drawing/2014/main" id="{76FF7828-1D2A-48DE-8644-DF2CCE166FD3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42900"/>
    <xdr:sp macro="" textlink="">
      <xdr:nvSpPr>
        <xdr:cNvPr id="443" name="Text Box 9">
          <a:extLst>
            <a:ext uri="{FF2B5EF4-FFF2-40B4-BE49-F238E27FC236}">
              <a16:creationId xmlns:a16="http://schemas.microsoft.com/office/drawing/2014/main" id="{3C2D54EC-D423-445A-96FA-F7A9FF70D1D6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42900"/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id="{299283F1-C23C-4F16-ABE5-48B80630DAF6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42900"/>
    <xdr:sp macro="" textlink="">
      <xdr:nvSpPr>
        <xdr:cNvPr id="445" name="Text Box 9">
          <a:extLst>
            <a:ext uri="{FF2B5EF4-FFF2-40B4-BE49-F238E27FC236}">
              <a16:creationId xmlns:a16="http://schemas.microsoft.com/office/drawing/2014/main" id="{80806B8F-6CF1-4E65-8228-DF622E49ADD0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446" name="Text Box 8">
          <a:extLst>
            <a:ext uri="{FF2B5EF4-FFF2-40B4-BE49-F238E27FC236}">
              <a16:creationId xmlns:a16="http://schemas.microsoft.com/office/drawing/2014/main" id="{C0F440DE-2D89-408A-8D44-D9A96A801ED4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447" name="Text Box 9">
          <a:extLst>
            <a:ext uri="{FF2B5EF4-FFF2-40B4-BE49-F238E27FC236}">
              <a16:creationId xmlns:a16="http://schemas.microsoft.com/office/drawing/2014/main" id="{65BBA2B4-FCD7-46F6-B4B3-E7A581B9F330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407A5BF7-38ED-4D8A-B24A-F4B5AAD1AD72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C1FC9894-348E-4FF6-8440-0C686149E9FF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DB992C32-90E0-4CAA-BEB1-CE18831A2C9B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146B2F84-A093-46DD-981B-BC20A5EE4BF3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452" name="Text Box 8">
          <a:extLst>
            <a:ext uri="{FF2B5EF4-FFF2-40B4-BE49-F238E27FC236}">
              <a16:creationId xmlns:a16="http://schemas.microsoft.com/office/drawing/2014/main" id="{3C86BACE-924C-4974-A22A-9E81AC2F2532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453" name="Text Box 9">
          <a:extLst>
            <a:ext uri="{FF2B5EF4-FFF2-40B4-BE49-F238E27FC236}">
              <a16:creationId xmlns:a16="http://schemas.microsoft.com/office/drawing/2014/main" id="{7EF0D9F2-F5A3-48F5-A352-25ACA7C3C579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4DD7673E-2B9D-4F4F-A04E-9F5D9102EE78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455" name="Text Box 9">
          <a:extLst>
            <a:ext uri="{FF2B5EF4-FFF2-40B4-BE49-F238E27FC236}">
              <a16:creationId xmlns:a16="http://schemas.microsoft.com/office/drawing/2014/main" id="{C352D2E8-3FA0-491F-9F00-4A1B6D2C7519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EE8A6A23-BB2E-449C-B713-540370527B98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457" name="Text Box 9">
          <a:extLst>
            <a:ext uri="{FF2B5EF4-FFF2-40B4-BE49-F238E27FC236}">
              <a16:creationId xmlns:a16="http://schemas.microsoft.com/office/drawing/2014/main" id="{3FCD9D47-5F15-41C0-935A-A71E5D3580CE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42900"/>
    <xdr:sp macro="" textlink="">
      <xdr:nvSpPr>
        <xdr:cNvPr id="458" name="Text Box 8">
          <a:extLst>
            <a:ext uri="{FF2B5EF4-FFF2-40B4-BE49-F238E27FC236}">
              <a16:creationId xmlns:a16="http://schemas.microsoft.com/office/drawing/2014/main" id="{664EAA42-893B-450E-BA03-3256E0E160B6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42900"/>
    <xdr:sp macro="" textlink="">
      <xdr:nvSpPr>
        <xdr:cNvPr id="459" name="Text Box 9">
          <a:extLst>
            <a:ext uri="{FF2B5EF4-FFF2-40B4-BE49-F238E27FC236}">
              <a16:creationId xmlns:a16="http://schemas.microsoft.com/office/drawing/2014/main" id="{6843594C-9282-43D3-AE55-B11655A055B3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42900"/>
    <xdr:sp macro="" textlink="">
      <xdr:nvSpPr>
        <xdr:cNvPr id="460" name="Text Box 8">
          <a:extLst>
            <a:ext uri="{FF2B5EF4-FFF2-40B4-BE49-F238E27FC236}">
              <a16:creationId xmlns:a16="http://schemas.microsoft.com/office/drawing/2014/main" id="{32B9D1D8-D045-48D9-BF4A-648D2D1DB0FB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42900"/>
    <xdr:sp macro="" textlink="">
      <xdr:nvSpPr>
        <xdr:cNvPr id="461" name="Text Box 9">
          <a:extLst>
            <a:ext uri="{FF2B5EF4-FFF2-40B4-BE49-F238E27FC236}">
              <a16:creationId xmlns:a16="http://schemas.microsoft.com/office/drawing/2014/main" id="{63EC4A5F-84FC-4163-8A00-86E03C267631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73380"/>
    <xdr:sp macro="" textlink="">
      <xdr:nvSpPr>
        <xdr:cNvPr id="462" name="Text Box 8">
          <a:extLst>
            <a:ext uri="{FF2B5EF4-FFF2-40B4-BE49-F238E27FC236}">
              <a16:creationId xmlns:a16="http://schemas.microsoft.com/office/drawing/2014/main" id="{3B811B39-CF57-469A-B263-0E6666F97139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73380"/>
    <xdr:sp macro="" textlink="">
      <xdr:nvSpPr>
        <xdr:cNvPr id="463" name="Text Box 9">
          <a:extLst>
            <a:ext uri="{FF2B5EF4-FFF2-40B4-BE49-F238E27FC236}">
              <a16:creationId xmlns:a16="http://schemas.microsoft.com/office/drawing/2014/main" id="{E2ADC43F-52F8-460A-9F3B-92EF756A8BA4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73380"/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3FCA4BEB-7CB7-4623-9478-11B904456799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73380"/>
    <xdr:sp macro="" textlink="">
      <xdr:nvSpPr>
        <xdr:cNvPr id="465" name="Text Box 9">
          <a:extLst>
            <a:ext uri="{FF2B5EF4-FFF2-40B4-BE49-F238E27FC236}">
              <a16:creationId xmlns:a16="http://schemas.microsoft.com/office/drawing/2014/main" id="{649AB261-3ED4-4F92-9C24-DB416DA7FF66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73380"/>
    <xdr:sp macro="" textlink="">
      <xdr:nvSpPr>
        <xdr:cNvPr id="466" name="Text Box 8">
          <a:extLst>
            <a:ext uri="{FF2B5EF4-FFF2-40B4-BE49-F238E27FC236}">
              <a16:creationId xmlns:a16="http://schemas.microsoft.com/office/drawing/2014/main" id="{5CA3AFBB-BBD9-4ADE-A669-E382C6333597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73380"/>
    <xdr:sp macro="" textlink="">
      <xdr:nvSpPr>
        <xdr:cNvPr id="467" name="Text Box 9">
          <a:extLst>
            <a:ext uri="{FF2B5EF4-FFF2-40B4-BE49-F238E27FC236}">
              <a16:creationId xmlns:a16="http://schemas.microsoft.com/office/drawing/2014/main" id="{5AC15C64-DC3D-4E35-8892-399288890767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73380"/>
    <xdr:sp macro="" textlink="">
      <xdr:nvSpPr>
        <xdr:cNvPr id="468" name="Text Box 8">
          <a:extLst>
            <a:ext uri="{FF2B5EF4-FFF2-40B4-BE49-F238E27FC236}">
              <a16:creationId xmlns:a16="http://schemas.microsoft.com/office/drawing/2014/main" id="{AAA57390-B310-4DF6-BE84-7CA5C250A4FA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73380"/>
    <xdr:sp macro="" textlink="">
      <xdr:nvSpPr>
        <xdr:cNvPr id="469" name="Text Box 9">
          <a:extLst>
            <a:ext uri="{FF2B5EF4-FFF2-40B4-BE49-F238E27FC236}">
              <a16:creationId xmlns:a16="http://schemas.microsoft.com/office/drawing/2014/main" id="{FEF2568C-827C-4CD5-8599-383B736AB3C6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42900"/>
    <xdr:sp macro="" textlink="">
      <xdr:nvSpPr>
        <xdr:cNvPr id="470" name="Text Box 8">
          <a:extLst>
            <a:ext uri="{FF2B5EF4-FFF2-40B4-BE49-F238E27FC236}">
              <a16:creationId xmlns:a16="http://schemas.microsoft.com/office/drawing/2014/main" id="{2A5D7BA0-8BEE-4945-8794-9FC86CF89D5A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42900"/>
    <xdr:sp macro="" textlink="">
      <xdr:nvSpPr>
        <xdr:cNvPr id="471" name="Text Box 9">
          <a:extLst>
            <a:ext uri="{FF2B5EF4-FFF2-40B4-BE49-F238E27FC236}">
              <a16:creationId xmlns:a16="http://schemas.microsoft.com/office/drawing/2014/main" id="{644F9D80-610D-4BF1-A397-28F87F3348CA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35280"/>
    <xdr:sp macro="" textlink="">
      <xdr:nvSpPr>
        <xdr:cNvPr id="472" name="Text Box 8">
          <a:extLst>
            <a:ext uri="{FF2B5EF4-FFF2-40B4-BE49-F238E27FC236}">
              <a16:creationId xmlns:a16="http://schemas.microsoft.com/office/drawing/2014/main" id="{1822DC10-3F11-4247-91C9-114854CA8B76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35280"/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6F1C72C3-C983-45A7-893F-6119F6B55615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220980"/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DF083AF0-9290-42E0-A904-BB5FCDA63809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220980"/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A4C5744B-462F-40DD-A165-7DF64DD4BCF2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42900"/>
    <xdr:sp macro="" textlink="">
      <xdr:nvSpPr>
        <xdr:cNvPr id="476" name="Text Box 8">
          <a:extLst>
            <a:ext uri="{FF2B5EF4-FFF2-40B4-BE49-F238E27FC236}">
              <a16:creationId xmlns:a16="http://schemas.microsoft.com/office/drawing/2014/main" id="{B22A205D-A862-4433-9B09-F1018166258C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42900"/>
    <xdr:sp macro="" textlink="">
      <xdr:nvSpPr>
        <xdr:cNvPr id="477" name="Text Box 9">
          <a:extLst>
            <a:ext uri="{FF2B5EF4-FFF2-40B4-BE49-F238E27FC236}">
              <a16:creationId xmlns:a16="http://schemas.microsoft.com/office/drawing/2014/main" id="{682F9F88-CEA9-4464-AD35-42CFBA3E291D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35280"/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E6E4FBB0-CFED-4B65-B2AC-5B5EEFC06D3E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35280"/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36DF3BAF-67DC-4C13-BA60-C4237628EF88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460A14A1-E823-4210-A1F1-521D722F448C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0C1B9A0E-FD85-4980-A412-353CC90080CE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34A49909-C829-4114-BB52-4641180B2157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483" name="Text Box 9">
          <a:extLst>
            <a:ext uri="{FF2B5EF4-FFF2-40B4-BE49-F238E27FC236}">
              <a16:creationId xmlns:a16="http://schemas.microsoft.com/office/drawing/2014/main" id="{9CF315C4-6B1A-418B-ACA3-EFF804A6C113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42900"/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5C97F773-B524-44A1-9BF0-B72CCE962772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42900"/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C48C2446-1146-47F8-8DA2-C0281431DEB3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42900"/>
    <xdr:sp macro="" textlink="">
      <xdr:nvSpPr>
        <xdr:cNvPr id="486" name="Text Box 8">
          <a:extLst>
            <a:ext uri="{FF2B5EF4-FFF2-40B4-BE49-F238E27FC236}">
              <a16:creationId xmlns:a16="http://schemas.microsoft.com/office/drawing/2014/main" id="{BD515B68-E7E9-4A04-8466-496B733B8F59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42900"/>
    <xdr:sp macro="" textlink="">
      <xdr:nvSpPr>
        <xdr:cNvPr id="487" name="Text Box 9">
          <a:extLst>
            <a:ext uri="{FF2B5EF4-FFF2-40B4-BE49-F238E27FC236}">
              <a16:creationId xmlns:a16="http://schemas.microsoft.com/office/drawing/2014/main" id="{C86EFC64-7CF6-40AD-BBF1-2E9AB0273E62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id="{7E3979F6-FB8E-4DAF-91A7-B683DAB0D7A9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id="{1916236C-5F61-42BC-A8E2-3915AABD0F82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C6D41635-C18C-4972-A16C-FBD59F569A68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id="{AC2FD8D0-EA69-4777-A07E-DE773FAB4371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EDF075C4-08EE-4952-BD38-8D5C29832C5B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id="{E3FFE1D9-A123-4D66-971B-F8E91FCD2CA1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494" name="Text Box 8">
          <a:extLst>
            <a:ext uri="{FF2B5EF4-FFF2-40B4-BE49-F238E27FC236}">
              <a16:creationId xmlns:a16="http://schemas.microsoft.com/office/drawing/2014/main" id="{2FF895EE-D791-4FD3-BC6E-77FBBB1BA227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495" name="Text Box 9">
          <a:extLst>
            <a:ext uri="{FF2B5EF4-FFF2-40B4-BE49-F238E27FC236}">
              <a16:creationId xmlns:a16="http://schemas.microsoft.com/office/drawing/2014/main" id="{1F579282-E575-49BB-B989-195385A11059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496" name="Text Box 8">
          <a:extLst>
            <a:ext uri="{FF2B5EF4-FFF2-40B4-BE49-F238E27FC236}">
              <a16:creationId xmlns:a16="http://schemas.microsoft.com/office/drawing/2014/main" id="{09F920DA-E556-4975-B399-6D97A633A835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497" name="Text Box 9">
          <a:extLst>
            <a:ext uri="{FF2B5EF4-FFF2-40B4-BE49-F238E27FC236}">
              <a16:creationId xmlns:a16="http://schemas.microsoft.com/office/drawing/2014/main" id="{52F1F7FF-119A-4141-B8FC-2B971C9E169F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498" name="Text Box 8">
          <a:extLst>
            <a:ext uri="{FF2B5EF4-FFF2-40B4-BE49-F238E27FC236}">
              <a16:creationId xmlns:a16="http://schemas.microsoft.com/office/drawing/2014/main" id="{7D1022C4-B3DE-478D-8551-390964F77CDC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499" name="Text Box 9">
          <a:extLst>
            <a:ext uri="{FF2B5EF4-FFF2-40B4-BE49-F238E27FC236}">
              <a16:creationId xmlns:a16="http://schemas.microsoft.com/office/drawing/2014/main" id="{FC138FF5-9496-4B94-8A20-B8F4842AC5D8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42900"/>
    <xdr:sp macro="" textlink="">
      <xdr:nvSpPr>
        <xdr:cNvPr id="500" name="Text Box 8">
          <a:extLst>
            <a:ext uri="{FF2B5EF4-FFF2-40B4-BE49-F238E27FC236}">
              <a16:creationId xmlns:a16="http://schemas.microsoft.com/office/drawing/2014/main" id="{293ED132-1F14-4765-BC14-3B1ACC654243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42900"/>
    <xdr:sp macro="" textlink="">
      <xdr:nvSpPr>
        <xdr:cNvPr id="501" name="Text Box 9">
          <a:extLst>
            <a:ext uri="{FF2B5EF4-FFF2-40B4-BE49-F238E27FC236}">
              <a16:creationId xmlns:a16="http://schemas.microsoft.com/office/drawing/2014/main" id="{336E1379-D887-4C93-BB2F-71DC24E13602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42900"/>
    <xdr:sp macro="" textlink="">
      <xdr:nvSpPr>
        <xdr:cNvPr id="502" name="Text Box 8">
          <a:extLst>
            <a:ext uri="{FF2B5EF4-FFF2-40B4-BE49-F238E27FC236}">
              <a16:creationId xmlns:a16="http://schemas.microsoft.com/office/drawing/2014/main" id="{A8E67B69-892F-4869-811C-FD8F7D2591F7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42900"/>
    <xdr:sp macro="" textlink="">
      <xdr:nvSpPr>
        <xdr:cNvPr id="503" name="Text Box 9">
          <a:extLst>
            <a:ext uri="{FF2B5EF4-FFF2-40B4-BE49-F238E27FC236}">
              <a16:creationId xmlns:a16="http://schemas.microsoft.com/office/drawing/2014/main" id="{A38696FC-0E68-49AD-B1CE-FC9C7B4DC21E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73380"/>
    <xdr:sp macro="" textlink="">
      <xdr:nvSpPr>
        <xdr:cNvPr id="504" name="Text Box 8">
          <a:extLst>
            <a:ext uri="{FF2B5EF4-FFF2-40B4-BE49-F238E27FC236}">
              <a16:creationId xmlns:a16="http://schemas.microsoft.com/office/drawing/2014/main" id="{8728CDB8-7615-4EA3-ACD8-C91E08A0B014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73380"/>
    <xdr:sp macro="" textlink="">
      <xdr:nvSpPr>
        <xdr:cNvPr id="505" name="Text Box 9">
          <a:extLst>
            <a:ext uri="{FF2B5EF4-FFF2-40B4-BE49-F238E27FC236}">
              <a16:creationId xmlns:a16="http://schemas.microsoft.com/office/drawing/2014/main" id="{3A9A1C9F-3930-4C83-B79B-EAAA6223279D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73380"/>
    <xdr:sp macro="" textlink="">
      <xdr:nvSpPr>
        <xdr:cNvPr id="506" name="Text Box 8">
          <a:extLst>
            <a:ext uri="{FF2B5EF4-FFF2-40B4-BE49-F238E27FC236}">
              <a16:creationId xmlns:a16="http://schemas.microsoft.com/office/drawing/2014/main" id="{88D29911-42B3-494B-9998-F6C70C1AF07D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73380"/>
    <xdr:sp macro="" textlink="">
      <xdr:nvSpPr>
        <xdr:cNvPr id="507" name="Text Box 9">
          <a:extLst>
            <a:ext uri="{FF2B5EF4-FFF2-40B4-BE49-F238E27FC236}">
              <a16:creationId xmlns:a16="http://schemas.microsoft.com/office/drawing/2014/main" id="{C8AB3EDB-FE08-4680-AA00-0D1681904CB7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73380"/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4000AED8-DF4E-49B4-980F-2E7238C7E049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73380"/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EB9C2358-530A-4904-9191-AACBEC2A8DEF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73380"/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id="{E1E7E742-4298-46A4-8E08-1F7A09EB4BCA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73380"/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id="{CB917FF2-2EB7-4D92-B7A1-0C86F85403CF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1153</xdr:row>
      <xdr:rowOff>0</xdr:rowOff>
    </xdr:from>
    <xdr:ext cx="91440" cy="189807"/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8796619F-51A8-45C0-96A5-F514F8472A07}"/>
            </a:ext>
          </a:extLst>
        </xdr:cNvPr>
        <xdr:cNvSpPr txBox="1">
          <a:spLocks noChangeArrowheads="1"/>
        </xdr:cNvSpPr>
      </xdr:nvSpPr>
      <xdr:spPr bwMode="auto">
        <a:xfrm>
          <a:off x="1684468" y="123074206"/>
          <a:ext cx="91440" cy="189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1153</xdr:row>
      <xdr:rowOff>0</xdr:rowOff>
    </xdr:from>
    <xdr:ext cx="91440" cy="189807"/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08A1EA8C-2C02-4B3A-AAC7-069CF4C70805}"/>
            </a:ext>
          </a:extLst>
        </xdr:cNvPr>
        <xdr:cNvSpPr txBox="1">
          <a:spLocks noChangeArrowheads="1"/>
        </xdr:cNvSpPr>
      </xdr:nvSpPr>
      <xdr:spPr bwMode="auto">
        <a:xfrm>
          <a:off x="1684468" y="123074206"/>
          <a:ext cx="91440" cy="189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1153</xdr:row>
      <xdr:rowOff>0</xdr:rowOff>
    </xdr:from>
    <xdr:ext cx="91440" cy="189807"/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D9692FE9-BFEE-49AD-97B4-EDEBC0EB5250}"/>
            </a:ext>
          </a:extLst>
        </xdr:cNvPr>
        <xdr:cNvSpPr txBox="1">
          <a:spLocks noChangeArrowheads="1"/>
        </xdr:cNvSpPr>
      </xdr:nvSpPr>
      <xdr:spPr bwMode="auto">
        <a:xfrm>
          <a:off x="1684468" y="123074206"/>
          <a:ext cx="91440" cy="189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1153</xdr:row>
      <xdr:rowOff>0</xdr:rowOff>
    </xdr:from>
    <xdr:ext cx="91440" cy="190500"/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455223A8-F02C-421C-B3E1-D656D2F85306}"/>
            </a:ext>
          </a:extLst>
        </xdr:cNvPr>
        <xdr:cNvSpPr txBox="1">
          <a:spLocks noChangeArrowheads="1"/>
        </xdr:cNvSpPr>
      </xdr:nvSpPr>
      <xdr:spPr bwMode="auto">
        <a:xfrm>
          <a:off x="1684468" y="134078382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1153</xdr:row>
      <xdr:rowOff>0</xdr:rowOff>
    </xdr:from>
    <xdr:ext cx="91440" cy="190500"/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24EF8DC4-FC33-4BCF-A891-75C018ED908F}"/>
            </a:ext>
          </a:extLst>
        </xdr:cNvPr>
        <xdr:cNvSpPr txBox="1">
          <a:spLocks noChangeArrowheads="1"/>
        </xdr:cNvSpPr>
      </xdr:nvSpPr>
      <xdr:spPr bwMode="auto">
        <a:xfrm>
          <a:off x="1684468" y="134078382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1153</xdr:row>
      <xdr:rowOff>0</xdr:rowOff>
    </xdr:from>
    <xdr:ext cx="91440" cy="190500"/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B56F34D0-8684-4B3D-AD85-80C24E3A6D83}"/>
            </a:ext>
          </a:extLst>
        </xdr:cNvPr>
        <xdr:cNvSpPr txBox="1">
          <a:spLocks noChangeArrowheads="1"/>
        </xdr:cNvSpPr>
      </xdr:nvSpPr>
      <xdr:spPr bwMode="auto">
        <a:xfrm>
          <a:off x="1684468" y="134078382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1153</xdr:row>
      <xdr:rowOff>0</xdr:rowOff>
    </xdr:from>
    <xdr:ext cx="91440" cy="190500"/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DD5A7425-FA0C-440E-8D29-85FF4DAD2318}"/>
            </a:ext>
          </a:extLst>
        </xdr:cNvPr>
        <xdr:cNvSpPr txBox="1">
          <a:spLocks noChangeArrowheads="1"/>
        </xdr:cNvSpPr>
      </xdr:nvSpPr>
      <xdr:spPr bwMode="auto">
        <a:xfrm>
          <a:off x="1684468" y="85803441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1153</xdr:row>
      <xdr:rowOff>0</xdr:rowOff>
    </xdr:from>
    <xdr:ext cx="91440" cy="190500"/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2C3330C1-06B9-43C0-9698-03D6225F1F58}"/>
            </a:ext>
          </a:extLst>
        </xdr:cNvPr>
        <xdr:cNvSpPr txBox="1">
          <a:spLocks noChangeArrowheads="1"/>
        </xdr:cNvSpPr>
      </xdr:nvSpPr>
      <xdr:spPr bwMode="auto">
        <a:xfrm>
          <a:off x="1684468" y="85803441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1153</xdr:row>
      <xdr:rowOff>0</xdr:rowOff>
    </xdr:from>
    <xdr:ext cx="91440" cy="190500"/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367D5987-52AC-4C0F-82D4-4E981889B327}"/>
            </a:ext>
          </a:extLst>
        </xdr:cNvPr>
        <xdr:cNvSpPr txBox="1">
          <a:spLocks noChangeArrowheads="1"/>
        </xdr:cNvSpPr>
      </xdr:nvSpPr>
      <xdr:spPr bwMode="auto">
        <a:xfrm>
          <a:off x="1684468" y="85803441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1153</xdr:row>
      <xdr:rowOff>0</xdr:rowOff>
    </xdr:from>
    <xdr:ext cx="91440" cy="190500"/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323DD3CA-1975-449D-BAB8-3E38BE25CED1}"/>
            </a:ext>
          </a:extLst>
        </xdr:cNvPr>
        <xdr:cNvSpPr txBox="1">
          <a:spLocks noChangeArrowheads="1"/>
        </xdr:cNvSpPr>
      </xdr:nvSpPr>
      <xdr:spPr bwMode="auto">
        <a:xfrm>
          <a:off x="1684468" y="85803441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1153</xdr:row>
      <xdr:rowOff>0</xdr:rowOff>
    </xdr:from>
    <xdr:ext cx="91440" cy="190500"/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2AE17298-3C7A-4CB5-860B-CE0D5437A959}"/>
            </a:ext>
          </a:extLst>
        </xdr:cNvPr>
        <xdr:cNvSpPr txBox="1">
          <a:spLocks noChangeArrowheads="1"/>
        </xdr:cNvSpPr>
      </xdr:nvSpPr>
      <xdr:spPr bwMode="auto">
        <a:xfrm>
          <a:off x="1684468" y="85803441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1325880</xdr:colOff>
      <xdr:row>1153</xdr:row>
      <xdr:rowOff>0</xdr:rowOff>
    </xdr:from>
    <xdr:ext cx="91440" cy="190500"/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0ACA5199-0168-4F9F-BC28-A372473E2DD7}"/>
            </a:ext>
          </a:extLst>
        </xdr:cNvPr>
        <xdr:cNvSpPr txBox="1">
          <a:spLocks noChangeArrowheads="1"/>
        </xdr:cNvSpPr>
      </xdr:nvSpPr>
      <xdr:spPr bwMode="auto">
        <a:xfrm>
          <a:off x="1684468" y="85803441"/>
          <a:ext cx="91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35280"/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id="{167CD122-A210-44DB-BE8A-8E76CF95BE98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35280"/>
    <xdr:sp macro="" textlink="">
      <xdr:nvSpPr>
        <xdr:cNvPr id="525" name="Text Box 9">
          <a:extLst>
            <a:ext uri="{FF2B5EF4-FFF2-40B4-BE49-F238E27FC236}">
              <a16:creationId xmlns:a16="http://schemas.microsoft.com/office/drawing/2014/main" id="{6964100A-AF04-4F1B-B1C8-B3933A5A42C7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27660"/>
    <xdr:sp macro="" textlink="">
      <xdr:nvSpPr>
        <xdr:cNvPr id="526" name="Text Box 8">
          <a:extLst>
            <a:ext uri="{FF2B5EF4-FFF2-40B4-BE49-F238E27FC236}">
              <a16:creationId xmlns:a16="http://schemas.microsoft.com/office/drawing/2014/main" id="{D301ADE3-4A0C-4C2A-B4D6-ED44E0D7FD24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27660"/>
    <xdr:sp macro="" textlink="">
      <xdr:nvSpPr>
        <xdr:cNvPr id="527" name="Text Box 9">
          <a:extLst>
            <a:ext uri="{FF2B5EF4-FFF2-40B4-BE49-F238E27FC236}">
              <a16:creationId xmlns:a16="http://schemas.microsoft.com/office/drawing/2014/main" id="{FCC1C3D3-72AC-46C5-B8D8-166F0301EF63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220980"/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A1B072EE-A3F7-42A6-8EF9-54DC03AFC20A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220980"/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7E3512CF-C8D2-4251-9861-F0C45A868470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35280"/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8D6D7BA3-42B0-417A-8187-853A15E8F8B4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35280"/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C2292A39-25C4-447A-AA40-0C3A69AC8AFE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27660"/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id="{9F4552E3-5945-4CCC-B403-2546EAB4C81A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27660"/>
    <xdr:sp macro="" textlink="">
      <xdr:nvSpPr>
        <xdr:cNvPr id="533" name="Text Box 9">
          <a:extLst>
            <a:ext uri="{FF2B5EF4-FFF2-40B4-BE49-F238E27FC236}">
              <a16:creationId xmlns:a16="http://schemas.microsoft.com/office/drawing/2014/main" id="{A3E22B8D-2940-434A-85BC-CE190F7E3F22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534" name="Text Box 8">
          <a:extLst>
            <a:ext uri="{FF2B5EF4-FFF2-40B4-BE49-F238E27FC236}">
              <a16:creationId xmlns:a16="http://schemas.microsoft.com/office/drawing/2014/main" id="{47C551E0-E2F7-42D1-B496-D0DCBCA84325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57F5D8D1-1A2D-4F8E-91A5-540477D00BE5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31DCD9F5-8472-4A84-9A7F-905AD8C1C629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537" name="Text Box 9">
          <a:extLst>
            <a:ext uri="{FF2B5EF4-FFF2-40B4-BE49-F238E27FC236}">
              <a16:creationId xmlns:a16="http://schemas.microsoft.com/office/drawing/2014/main" id="{6C832593-AE4B-4069-927F-DC95C5C3B1DD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35280"/>
    <xdr:sp macro="" textlink="">
      <xdr:nvSpPr>
        <xdr:cNvPr id="538" name="Text Box 8">
          <a:extLst>
            <a:ext uri="{FF2B5EF4-FFF2-40B4-BE49-F238E27FC236}">
              <a16:creationId xmlns:a16="http://schemas.microsoft.com/office/drawing/2014/main" id="{9B8EF6A9-11D0-4354-8AEA-2EA5E43DE7ED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35280"/>
    <xdr:sp macro="" textlink="">
      <xdr:nvSpPr>
        <xdr:cNvPr id="539" name="Text Box 9">
          <a:extLst>
            <a:ext uri="{FF2B5EF4-FFF2-40B4-BE49-F238E27FC236}">
              <a16:creationId xmlns:a16="http://schemas.microsoft.com/office/drawing/2014/main" id="{E18BA785-9E4C-4D7E-97D3-EA2AACEFCC18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35280"/>
    <xdr:sp macro="" textlink="">
      <xdr:nvSpPr>
        <xdr:cNvPr id="540" name="Text Box 8">
          <a:extLst>
            <a:ext uri="{FF2B5EF4-FFF2-40B4-BE49-F238E27FC236}">
              <a16:creationId xmlns:a16="http://schemas.microsoft.com/office/drawing/2014/main" id="{414BD799-84B0-4307-A90A-BCDD27E7070C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35280"/>
    <xdr:sp macro="" textlink="">
      <xdr:nvSpPr>
        <xdr:cNvPr id="541" name="Text Box 9">
          <a:extLst>
            <a:ext uri="{FF2B5EF4-FFF2-40B4-BE49-F238E27FC236}">
              <a16:creationId xmlns:a16="http://schemas.microsoft.com/office/drawing/2014/main" id="{E214166E-88F8-4DE3-A4DD-74433101D494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50520"/>
    <xdr:sp macro="" textlink="">
      <xdr:nvSpPr>
        <xdr:cNvPr id="542" name="Text Box 8">
          <a:extLst>
            <a:ext uri="{FF2B5EF4-FFF2-40B4-BE49-F238E27FC236}">
              <a16:creationId xmlns:a16="http://schemas.microsoft.com/office/drawing/2014/main" id="{9B8CB35F-AA0A-4304-934B-D70482DA581E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50520"/>
    <xdr:sp macro="" textlink="">
      <xdr:nvSpPr>
        <xdr:cNvPr id="543" name="Text Box 9">
          <a:extLst>
            <a:ext uri="{FF2B5EF4-FFF2-40B4-BE49-F238E27FC236}">
              <a16:creationId xmlns:a16="http://schemas.microsoft.com/office/drawing/2014/main" id="{7B6B0DC5-DC07-48EB-9A13-FD9CBB412DF0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50520"/>
    <xdr:sp macro="" textlink="">
      <xdr:nvSpPr>
        <xdr:cNvPr id="544" name="Text Box 8">
          <a:extLst>
            <a:ext uri="{FF2B5EF4-FFF2-40B4-BE49-F238E27FC236}">
              <a16:creationId xmlns:a16="http://schemas.microsoft.com/office/drawing/2014/main" id="{910C333B-4D96-49DC-B6F6-76268725FB25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50520"/>
    <xdr:sp macro="" textlink="">
      <xdr:nvSpPr>
        <xdr:cNvPr id="545" name="Text Box 9">
          <a:extLst>
            <a:ext uri="{FF2B5EF4-FFF2-40B4-BE49-F238E27FC236}">
              <a16:creationId xmlns:a16="http://schemas.microsoft.com/office/drawing/2014/main" id="{23C15A46-900D-4953-AFEA-9D7B6A807391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50520"/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id="{F1ABB5B0-82B3-4F6D-8E97-82AE64758B0B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50520"/>
    <xdr:sp macro="" textlink="">
      <xdr:nvSpPr>
        <xdr:cNvPr id="547" name="Text Box 9">
          <a:extLst>
            <a:ext uri="{FF2B5EF4-FFF2-40B4-BE49-F238E27FC236}">
              <a16:creationId xmlns:a16="http://schemas.microsoft.com/office/drawing/2014/main" id="{7AD7F9D8-107F-4234-B78E-06D6F2B58EE4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50520"/>
    <xdr:sp macro="" textlink="">
      <xdr:nvSpPr>
        <xdr:cNvPr id="548" name="Text Box 8">
          <a:extLst>
            <a:ext uri="{FF2B5EF4-FFF2-40B4-BE49-F238E27FC236}">
              <a16:creationId xmlns:a16="http://schemas.microsoft.com/office/drawing/2014/main" id="{D0D0CF6F-E5CF-4FC1-9ABE-BA90B090AB61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50520"/>
    <xdr:sp macro="" textlink="">
      <xdr:nvSpPr>
        <xdr:cNvPr id="549" name="Text Box 9">
          <a:extLst>
            <a:ext uri="{FF2B5EF4-FFF2-40B4-BE49-F238E27FC236}">
              <a16:creationId xmlns:a16="http://schemas.microsoft.com/office/drawing/2014/main" id="{69511C2E-76BD-439F-8386-A6A209813A78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550" name="Text Box 8">
          <a:extLst>
            <a:ext uri="{FF2B5EF4-FFF2-40B4-BE49-F238E27FC236}">
              <a16:creationId xmlns:a16="http://schemas.microsoft.com/office/drawing/2014/main" id="{B2C93ECC-4E3D-4208-A002-BF6562ECF370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551" name="Text Box 9">
          <a:extLst>
            <a:ext uri="{FF2B5EF4-FFF2-40B4-BE49-F238E27FC236}">
              <a16:creationId xmlns:a16="http://schemas.microsoft.com/office/drawing/2014/main" id="{21B867DA-888A-41D7-845A-8315710B06AF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A55E0E8F-C723-46A3-B73F-7A5C0720404E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7155AD9E-8022-4D0C-BC45-057C9E333E5A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35280"/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C42E2521-D819-445B-9032-FCAFF722A6FC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35280"/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B07F718F-B0CC-4F6D-AC5F-2180E966ADF5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35280"/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E026040C-A855-453C-BB31-2886357D4DB7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35280"/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07E40406-B469-4F02-B3B4-D47A6E33C4CB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558" name="Text Box 8">
          <a:extLst>
            <a:ext uri="{FF2B5EF4-FFF2-40B4-BE49-F238E27FC236}">
              <a16:creationId xmlns:a16="http://schemas.microsoft.com/office/drawing/2014/main" id="{70366B03-DED5-423D-A1AA-34A30E29B963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id="{96245CC0-A5FE-47CB-B174-A0F18A3AE3E2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709D8BF3-83B0-4CAF-B576-51C829C6CFEE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081F4012-8081-422B-AFC8-DF337799807A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id="{DF3ABCC7-0203-4481-A2A8-73C88434F66B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563" name="Text Box 9">
          <a:extLst>
            <a:ext uri="{FF2B5EF4-FFF2-40B4-BE49-F238E27FC236}">
              <a16:creationId xmlns:a16="http://schemas.microsoft.com/office/drawing/2014/main" id="{B20BF2BD-F358-4928-9236-CA8B69E7C4C4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id="{0E4744D8-C09B-4558-B2A1-1F0F2D97C7FB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565" name="Text Box 9">
          <a:extLst>
            <a:ext uri="{FF2B5EF4-FFF2-40B4-BE49-F238E27FC236}">
              <a16:creationId xmlns:a16="http://schemas.microsoft.com/office/drawing/2014/main" id="{728DD457-509E-46CB-B029-7B5C56A10439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42900"/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B24CC71D-61EC-44A8-8463-78C06584A6C2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42900"/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09495550-AA42-4F5D-B380-51E855926BBB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35280"/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id="{93285E8D-C94B-46E9-9BBE-E0A1084427B6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35280"/>
    <xdr:sp macro="" textlink="">
      <xdr:nvSpPr>
        <xdr:cNvPr id="569" name="Text Box 9">
          <a:extLst>
            <a:ext uri="{FF2B5EF4-FFF2-40B4-BE49-F238E27FC236}">
              <a16:creationId xmlns:a16="http://schemas.microsoft.com/office/drawing/2014/main" id="{52544E02-163B-4EDB-8CC4-536CCE4A9F74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220980"/>
    <xdr:sp macro="" textlink="">
      <xdr:nvSpPr>
        <xdr:cNvPr id="570" name="Text Box 8">
          <a:extLst>
            <a:ext uri="{FF2B5EF4-FFF2-40B4-BE49-F238E27FC236}">
              <a16:creationId xmlns:a16="http://schemas.microsoft.com/office/drawing/2014/main" id="{80E08729-ED37-4712-BB2A-D62FD5986811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220980"/>
    <xdr:sp macro="" textlink="">
      <xdr:nvSpPr>
        <xdr:cNvPr id="571" name="Text Box 9">
          <a:extLst>
            <a:ext uri="{FF2B5EF4-FFF2-40B4-BE49-F238E27FC236}">
              <a16:creationId xmlns:a16="http://schemas.microsoft.com/office/drawing/2014/main" id="{E030ABCD-0CA8-47A1-8A07-C9DF8BED187E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42900"/>
    <xdr:sp macro="" textlink="">
      <xdr:nvSpPr>
        <xdr:cNvPr id="572" name="Text Box 8">
          <a:extLst>
            <a:ext uri="{FF2B5EF4-FFF2-40B4-BE49-F238E27FC236}">
              <a16:creationId xmlns:a16="http://schemas.microsoft.com/office/drawing/2014/main" id="{F56A13AD-8AA3-474C-858F-75EDD7B33723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42900"/>
    <xdr:sp macro="" textlink="">
      <xdr:nvSpPr>
        <xdr:cNvPr id="573" name="Text Box 9">
          <a:extLst>
            <a:ext uri="{FF2B5EF4-FFF2-40B4-BE49-F238E27FC236}">
              <a16:creationId xmlns:a16="http://schemas.microsoft.com/office/drawing/2014/main" id="{01F10E12-A814-499B-A10E-C848D8FCB825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35280"/>
    <xdr:sp macro="" textlink="">
      <xdr:nvSpPr>
        <xdr:cNvPr id="574" name="Text Box 8">
          <a:extLst>
            <a:ext uri="{FF2B5EF4-FFF2-40B4-BE49-F238E27FC236}">
              <a16:creationId xmlns:a16="http://schemas.microsoft.com/office/drawing/2014/main" id="{2C4A2890-4E09-4798-9BCC-0573945E6DB4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35280"/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23F5AF0E-EF96-4C51-B653-F54F62321AD3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576" name="Text Box 8">
          <a:extLst>
            <a:ext uri="{FF2B5EF4-FFF2-40B4-BE49-F238E27FC236}">
              <a16:creationId xmlns:a16="http://schemas.microsoft.com/office/drawing/2014/main" id="{A849A421-62EA-4145-9C5E-F5C00DAE0BE2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577" name="Text Box 9">
          <a:extLst>
            <a:ext uri="{FF2B5EF4-FFF2-40B4-BE49-F238E27FC236}">
              <a16:creationId xmlns:a16="http://schemas.microsoft.com/office/drawing/2014/main" id="{20C7C1BE-BADE-4DB0-82F7-617B907F81A0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578" name="Text Box 8">
          <a:extLst>
            <a:ext uri="{FF2B5EF4-FFF2-40B4-BE49-F238E27FC236}">
              <a16:creationId xmlns:a16="http://schemas.microsoft.com/office/drawing/2014/main" id="{B84CB792-E0DA-44DE-B6BB-39F8DB2670BA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579" name="Text Box 9">
          <a:extLst>
            <a:ext uri="{FF2B5EF4-FFF2-40B4-BE49-F238E27FC236}">
              <a16:creationId xmlns:a16="http://schemas.microsoft.com/office/drawing/2014/main" id="{2F978A60-4683-4C6E-A1C8-33463415CF5B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42900"/>
    <xdr:sp macro="" textlink="">
      <xdr:nvSpPr>
        <xdr:cNvPr id="580" name="Text Box 8">
          <a:extLst>
            <a:ext uri="{FF2B5EF4-FFF2-40B4-BE49-F238E27FC236}">
              <a16:creationId xmlns:a16="http://schemas.microsoft.com/office/drawing/2014/main" id="{AE7830FD-D86F-42A9-A5C8-2777A079B680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42900"/>
    <xdr:sp macro="" textlink="">
      <xdr:nvSpPr>
        <xdr:cNvPr id="581" name="Text Box 9">
          <a:extLst>
            <a:ext uri="{FF2B5EF4-FFF2-40B4-BE49-F238E27FC236}">
              <a16:creationId xmlns:a16="http://schemas.microsoft.com/office/drawing/2014/main" id="{41C15322-B405-4326-8DF5-E318C54F0C99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42900"/>
    <xdr:sp macro="" textlink="">
      <xdr:nvSpPr>
        <xdr:cNvPr id="582" name="Text Box 8">
          <a:extLst>
            <a:ext uri="{FF2B5EF4-FFF2-40B4-BE49-F238E27FC236}">
              <a16:creationId xmlns:a16="http://schemas.microsoft.com/office/drawing/2014/main" id="{0D173BA4-E92E-4492-B9F5-D4CE36B6C6AA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42900"/>
    <xdr:sp macro="" textlink="">
      <xdr:nvSpPr>
        <xdr:cNvPr id="583" name="Text Box 9">
          <a:extLst>
            <a:ext uri="{FF2B5EF4-FFF2-40B4-BE49-F238E27FC236}">
              <a16:creationId xmlns:a16="http://schemas.microsoft.com/office/drawing/2014/main" id="{BE8A2B88-2AA4-4929-AF6F-87D48A4B5B73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DB4FD9DD-165C-414A-8936-C0B073731994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585" name="Text Box 9">
          <a:extLst>
            <a:ext uri="{FF2B5EF4-FFF2-40B4-BE49-F238E27FC236}">
              <a16:creationId xmlns:a16="http://schemas.microsoft.com/office/drawing/2014/main" id="{0D8746AE-D5FA-474A-B258-139F1FA96B19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7839F374-2EC9-46AC-A06B-CAB54D77B674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BC2ECFC8-3CE0-4C85-8BF8-E0B130B9DFC4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588" name="Text Box 8">
          <a:extLst>
            <a:ext uri="{FF2B5EF4-FFF2-40B4-BE49-F238E27FC236}">
              <a16:creationId xmlns:a16="http://schemas.microsoft.com/office/drawing/2014/main" id="{E1E41C2F-82F5-499A-9B43-71E5EEFF7F16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id="{C5E5B337-6CD6-413D-899A-2C2B34619D42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FC7690E4-1B62-4E5E-AB4C-FA60309496F8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591" name="Text Box 9">
          <a:extLst>
            <a:ext uri="{FF2B5EF4-FFF2-40B4-BE49-F238E27FC236}">
              <a16:creationId xmlns:a16="http://schemas.microsoft.com/office/drawing/2014/main" id="{3957F6F1-EFD2-4181-A85C-972E46CD7794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8E786C4E-5EB4-4C3E-A92A-2B80D989E393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51264C09-0AF1-483A-98DE-1F72F475625E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CC1E7D17-3F24-4856-B01A-404A6D357C1C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595" name="Text Box 9">
          <a:extLst>
            <a:ext uri="{FF2B5EF4-FFF2-40B4-BE49-F238E27FC236}">
              <a16:creationId xmlns:a16="http://schemas.microsoft.com/office/drawing/2014/main" id="{53CA220F-97A3-40A0-984B-CA8DE6232E27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42900"/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1B8C05EF-5BC8-45F9-BB5F-7E71B3050064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42900"/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6D377F05-8C3F-4630-9310-ECB3CE3099F6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42900"/>
    <xdr:sp macro="" textlink="">
      <xdr:nvSpPr>
        <xdr:cNvPr id="598" name="Text Box 8">
          <a:extLst>
            <a:ext uri="{FF2B5EF4-FFF2-40B4-BE49-F238E27FC236}">
              <a16:creationId xmlns:a16="http://schemas.microsoft.com/office/drawing/2014/main" id="{2E2F3668-3C94-46E2-ABB9-1BD5B658339A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42900"/>
    <xdr:sp macro="" textlink="">
      <xdr:nvSpPr>
        <xdr:cNvPr id="599" name="Text Box 9">
          <a:extLst>
            <a:ext uri="{FF2B5EF4-FFF2-40B4-BE49-F238E27FC236}">
              <a16:creationId xmlns:a16="http://schemas.microsoft.com/office/drawing/2014/main" id="{8B9B117A-A285-4A1C-B946-B1E4970B99D3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73380"/>
    <xdr:sp macro="" textlink="">
      <xdr:nvSpPr>
        <xdr:cNvPr id="600" name="Text Box 8">
          <a:extLst>
            <a:ext uri="{FF2B5EF4-FFF2-40B4-BE49-F238E27FC236}">
              <a16:creationId xmlns:a16="http://schemas.microsoft.com/office/drawing/2014/main" id="{CA21DB77-6304-4AE5-BA7E-96E5B4F0DC66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73380"/>
    <xdr:sp macro="" textlink="">
      <xdr:nvSpPr>
        <xdr:cNvPr id="601" name="Text Box 9">
          <a:extLst>
            <a:ext uri="{FF2B5EF4-FFF2-40B4-BE49-F238E27FC236}">
              <a16:creationId xmlns:a16="http://schemas.microsoft.com/office/drawing/2014/main" id="{6F1DBE85-4809-4A16-9852-83A209D93630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73380"/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9FF3ADC9-4219-4DDF-87D9-022CBEB826BE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73380"/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B9EB1AAC-BC83-471F-9D71-A1F3270AC9C6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73380"/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60EAF008-5290-4E1C-9E3E-166ABAAF8528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73380"/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475936ED-16FD-4D40-BF0E-4DDFCA819B25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73380"/>
    <xdr:sp macro="" textlink="">
      <xdr:nvSpPr>
        <xdr:cNvPr id="606" name="Text Box 8">
          <a:extLst>
            <a:ext uri="{FF2B5EF4-FFF2-40B4-BE49-F238E27FC236}">
              <a16:creationId xmlns:a16="http://schemas.microsoft.com/office/drawing/2014/main" id="{3653DBA0-1D34-4405-B2C7-FEB16B712E2D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73380"/>
    <xdr:sp macro="" textlink="">
      <xdr:nvSpPr>
        <xdr:cNvPr id="607" name="Text Box 9">
          <a:extLst>
            <a:ext uri="{FF2B5EF4-FFF2-40B4-BE49-F238E27FC236}">
              <a16:creationId xmlns:a16="http://schemas.microsoft.com/office/drawing/2014/main" id="{562E13C5-30D7-4767-9386-F6EFB9B87213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42900"/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1A93B14B-6581-4162-86B6-7BF1B9E6344F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42900"/>
    <xdr:sp macro="" textlink="">
      <xdr:nvSpPr>
        <xdr:cNvPr id="609" name="Text Box 9">
          <a:extLst>
            <a:ext uri="{FF2B5EF4-FFF2-40B4-BE49-F238E27FC236}">
              <a16:creationId xmlns:a16="http://schemas.microsoft.com/office/drawing/2014/main" id="{138445C7-B7C6-4E95-8187-92588DC68098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35280"/>
    <xdr:sp macro="" textlink="">
      <xdr:nvSpPr>
        <xdr:cNvPr id="610" name="Text Box 8">
          <a:extLst>
            <a:ext uri="{FF2B5EF4-FFF2-40B4-BE49-F238E27FC236}">
              <a16:creationId xmlns:a16="http://schemas.microsoft.com/office/drawing/2014/main" id="{ED47A5BC-8561-4CDF-B8F8-1EF34C85A42F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35280"/>
    <xdr:sp macro="" textlink="">
      <xdr:nvSpPr>
        <xdr:cNvPr id="611" name="Text Box 9">
          <a:extLst>
            <a:ext uri="{FF2B5EF4-FFF2-40B4-BE49-F238E27FC236}">
              <a16:creationId xmlns:a16="http://schemas.microsoft.com/office/drawing/2014/main" id="{50848D75-2C98-4AE1-ADAE-CDA1CD61C87D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220980"/>
    <xdr:sp macro="" textlink="">
      <xdr:nvSpPr>
        <xdr:cNvPr id="612" name="Text Box 8">
          <a:extLst>
            <a:ext uri="{FF2B5EF4-FFF2-40B4-BE49-F238E27FC236}">
              <a16:creationId xmlns:a16="http://schemas.microsoft.com/office/drawing/2014/main" id="{CF48254E-51D7-4447-B3E8-4F9FD3AB767D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220980"/>
    <xdr:sp macro="" textlink="">
      <xdr:nvSpPr>
        <xdr:cNvPr id="613" name="Text Box 9">
          <a:extLst>
            <a:ext uri="{FF2B5EF4-FFF2-40B4-BE49-F238E27FC236}">
              <a16:creationId xmlns:a16="http://schemas.microsoft.com/office/drawing/2014/main" id="{6BC7660C-6CF0-443B-B961-E4B13293011E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42900"/>
    <xdr:sp macro="" textlink="">
      <xdr:nvSpPr>
        <xdr:cNvPr id="614" name="Text Box 8">
          <a:extLst>
            <a:ext uri="{FF2B5EF4-FFF2-40B4-BE49-F238E27FC236}">
              <a16:creationId xmlns:a16="http://schemas.microsoft.com/office/drawing/2014/main" id="{6852E57A-145C-4F83-B9BE-EBE2B197966A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42900"/>
    <xdr:sp macro="" textlink="">
      <xdr:nvSpPr>
        <xdr:cNvPr id="615" name="Text Box 9">
          <a:extLst>
            <a:ext uri="{FF2B5EF4-FFF2-40B4-BE49-F238E27FC236}">
              <a16:creationId xmlns:a16="http://schemas.microsoft.com/office/drawing/2014/main" id="{5C33FA1E-EE82-47DB-8EAA-33D1AD31FAD2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35280"/>
    <xdr:sp macro="" textlink="">
      <xdr:nvSpPr>
        <xdr:cNvPr id="616" name="Text Box 8">
          <a:extLst>
            <a:ext uri="{FF2B5EF4-FFF2-40B4-BE49-F238E27FC236}">
              <a16:creationId xmlns:a16="http://schemas.microsoft.com/office/drawing/2014/main" id="{A9ED2C65-080E-41EC-9C3B-F15718235D46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1341120</xdr:colOff>
      <xdr:row>835</xdr:row>
      <xdr:rowOff>0</xdr:rowOff>
    </xdr:from>
    <xdr:ext cx="109450" cy="335280"/>
    <xdr:sp macro="" textlink="">
      <xdr:nvSpPr>
        <xdr:cNvPr id="617" name="Text Box 9">
          <a:extLst>
            <a:ext uri="{FF2B5EF4-FFF2-40B4-BE49-F238E27FC236}">
              <a16:creationId xmlns:a16="http://schemas.microsoft.com/office/drawing/2014/main" id="{14023A20-8485-46EE-9CC3-AF47047A3B70}"/>
            </a:ext>
          </a:extLst>
        </xdr:cNvPr>
        <xdr:cNvSpPr txBox="1">
          <a:spLocks noChangeArrowheads="1"/>
        </xdr:cNvSpPr>
      </xdr:nvSpPr>
      <xdr:spPr bwMode="auto">
        <a:xfrm>
          <a:off x="4872094" y="1725706"/>
          <a:ext cx="1094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618" name="Text Box 8">
          <a:extLst>
            <a:ext uri="{FF2B5EF4-FFF2-40B4-BE49-F238E27FC236}">
              <a16:creationId xmlns:a16="http://schemas.microsoft.com/office/drawing/2014/main" id="{AE71014C-4DEA-4116-AC8B-9D288A25E05D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619" name="Text Box 9">
          <a:extLst>
            <a:ext uri="{FF2B5EF4-FFF2-40B4-BE49-F238E27FC236}">
              <a16:creationId xmlns:a16="http://schemas.microsoft.com/office/drawing/2014/main" id="{C9FB1779-24A7-4DCC-9172-772B7CF03ADA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620" name="Text Box 8">
          <a:extLst>
            <a:ext uri="{FF2B5EF4-FFF2-40B4-BE49-F238E27FC236}">
              <a16:creationId xmlns:a16="http://schemas.microsoft.com/office/drawing/2014/main" id="{0B899ECB-39DC-4AD0-B8A4-48BD3F04A824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621" name="Text Box 9">
          <a:extLst>
            <a:ext uri="{FF2B5EF4-FFF2-40B4-BE49-F238E27FC236}">
              <a16:creationId xmlns:a16="http://schemas.microsoft.com/office/drawing/2014/main" id="{7637856C-7082-4E3F-80B7-4E35CB33FF0E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42900"/>
    <xdr:sp macro="" textlink="">
      <xdr:nvSpPr>
        <xdr:cNvPr id="622" name="Text Box 8">
          <a:extLst>
            <a:ext uri="{FF2B5EF4-FFF2-40B4-BE49-F238E27FC236}">
              <a16:creationId xmlns:a16="http://schemas.microsoft.com/office/drawing/2014/main" id="{54B5CD90-80D9-40A9-9EAE-2DA7E0B52BA5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42900"/>
    <xdr:sp macro="" textlink="">
      <xdr:nvSpPr>
        <xdr:cNvPr id="623" name="Text Box 9">
          <a:extLst>
            <a:ext uri="{FF2B5EF4-FFF2-40B4-BE49-F238E27FC236}">
              <a16:creationId xmlns:a16="http://schemas.microsoft.com/office/drawing/2014/main" id="{A5BA90FD-53D8-45DB-AEAA-CA42C7874F4F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42900"/>
    <xdr:sp macro="" textlink="">
      <xdr:nvSpPr>
        <xdr:cNvPr id="624" name="Text Box 8">
          <a:extLst>
            <a:ext uri="{FF2B5EF4-FFF2-40B4-BE49-F238E27FC236}">
              <a16:creationId xmlns:a16="http://schemas.microsoft.com/office/drawing/2014/main" id="{7A1AE9A2-8196-4292-B09D-BF6F5153350D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42900"/>
    <xdr:sp macro="" textlink="">
      <xdr:nvSpPr>
        <xdr:cNvPr id="625" name="Text Box 9">
          <a:extLst>
            <a:ext uri="{FF2B5EF4-FFF2-40B4-BE49-F238E27FC236}">
              <a16:creationId xmlns:a16="http://schemas.microsoft.com/office/drawing/2014/main" id="{D66779CF-5D7D-4948-BB1B-A88C1A263195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id="{EF1F80E0-B87E-4941-AE34-AF6D01118ABD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627" name="Text Box 9">
          <a:extLst>
            <a:ext uri="{FF2B5EF4-FFF2-40B4-BE49-F238E27FC236}">
              <a16:creationId xmlns:a16="http://schemas.microsoft.com/office/drawing/2014/main" id="{08935C00-B289-4CA6-82D3-501D5FCC0317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628" name="Text Box 8">
          <a:extLst>
            <a:ext uri="{FF2B5EF4-FFF2-40B4-BE49-F238E27FC236}">
              <a16:creationId xmlns:a16="http://schemas.microsoft.com/office/drawing/2014/main" id="{B5713002-E018-4859-AD2A-706A5A7FDC96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629" name="Text Box 9">
          <a:extLst>
            <a:ext uri="{FF2B5EF4-FFF2-40B4-BE49-F238E27FC236}">
              <a16:creationId xmlns:a16="http://schemas.microsoft.com/office/drawing/2014/main" id="{ACA53309-7557-476A-B2FD-EC3BCC46EB7B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630" name="Text Box 8">
          <a:extLst>
            <a:ext uri="{FF2B5EF4-FFF2-40B4-BE49-F238E27FC236}">
              <a16:creationId xmlns:a16="http://schemas.microsoft.com/office/drawing/2014/main" id="{7E7AB541-31AF-4506-B029-006F3C39FB59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631" name="Text Box 9">
          <a:extLst>
            <a:ext uri="{FF2B5EF4-FFF2-40B4-BE49-F238E27FC236}">
              <a16:creationId xmlns:a16="http://schemas.microsoft.com/office/drawing/2014/main" id="{66B66CA3-4258-420F-B925-CD03AC62FC8D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632" name="Text Box 8">
          <a:extLst>
            <a:ext uri="{FF2B5EF4-FFF2-40B4-BE49-F238E27FC236}">
              <a16:creationId xmlns:a16="http://schemas.microsoft.com/office/drawing/2014/main" id="{69BE99F3-8AA3-49A1-BD00-60D60D4B8E92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65760"/>
    <xdr:sp macro="" textlink="">
      <xdr:nvSpPr>
        <xdr:cNvPr id="633" name="Text Box 9">
          <a:extLst>
            <a:ext uri="{FF2B5EF4-FFF2-40B4-BE49-F238E27FC236}">
              <a16:creationId xmlns:a16="http://schemas.microsoft.com/office/drawing/2014/main" id="{E364F348-4351-4BC9-AFBB-FC4EDACE6464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634" name="Text Box 8">
          <a:extLst>
            <a:ext uri="{FF2B5EF4-FFF2-40B4-BE49-F238E27FC236}">
              <a16:creationId xmlns:a16="http://schemas.microsoft.com/office/drawing/2014/main" id="{37AA26B8-8A87-40F5-A834-BF78526067ED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635" name="Text Box 9">
          <a:extLst>
            <a:ext uri="{FF2B5EF4-FFF2-40B4-BE49-F238E27FC236}">
              <a16:creationId xmlns:a16="http://schemas.microsoft.com/office/drawing/2014/main" id="{2B3D5660-EA88-426D-B5BD-D4492C8C02CB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636" name="Text Box 8">
          <a:extLst>
            <a:ext uri="{FF2B5EF4-FFF2-40B4-BE49-F238E27FC236}">
              <a16:creationId xmlns:a16="http://schemas.microsoft.com/office/drawing/2014/main" id="{155D8EC3-897D-4904-8DA8-5F65425A57E2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220980"/>
    <xdr:sp macro="" textlink="">
      <xdr:nvSpPr>
        <xdr:cNvPr id="637" name="Text Box 9">
          <a:extLst>
            <a:ext uri="{FF2B5EF4-FFF2-40B4-BE49-F238E27FC236}">
              <a16:creationId xmlns:a16="http://schemas.microsoft.com/office/drawing/2014/main" id="{A7DD20BA-D15E-4439-99C3-4D1961512E20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42900"/>
    <xdr:sp macro="" textlink="">
      <xdr:nvSpPr>
        <xdr:cNvPr id="638" name="Text Box 8">
          <a:extLst>
            <a:ext uri="{FF2B5EF4-FFF2-40B4-BE49-F238E27FC236}">
              <a16:creationId xmlns:a16="http://schemas.microsoft.com/office/drawing/2014/main" id="{CF1A45C1-EB93-4B81-B2DF-5BFCE1D3EBA1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42900"/>
    <xdr:sp macro="" textlink="">
      <xdr:nvSpPr>
        <xdr:cNvPr id="639" name="Text Box 9">
          <a:extLst>
            <a:ext uri="{FF2B5EF4-FFF2-40B4-BE49-F238E27FC236}">
              <a16:creationId xmlns:a16="http://schemas.microsoft.com/office/drawing/2014/main" id="{79787CE6-B332-4E9B-9DCA-728AD7DFCC13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42900"/>
    <xdr:sp macro="" textlink="">
      <xdr:nvSpPr>
        <xdr:cNvPr id="640" name="Text Box 8">
          <a:extLst>
            <a:ext uri="{FF2B5EF4-FFF2-40B4-BE49-F238E27FC236}">
              <a16:creationId xmlns:a16="http://schemas.microsoft.com/office/drawing/2014/main" id="{ACB47598-6476-4D1F-9E6F-B9782A33AAD2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42900"/>
    <xdr:sp macro="" textlink="">
      <xdr:nvSpPr>
        <xdr:cNvPr id="641" name="Text Box 9">
          <a:extLst>
            <a:ext uri="{FF2B5EF4-FFF2-40B4-BE49-F238E27FC236}">
              <a16:creationId xmlns:a16="http://schemas.microsoft.com/office/drawing/2014/main" id="{078EF6A6-EB52-4543-B373-70B20F650371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73380"/>
    <xdr:sp macro="" textlink="">
      <xdr:nvSpPr>
        <xdr:cNvPr id="642" name="Text Box 8">
          <a:extLst>
            <a:ext uri="{FF2B5EF4-FFF2-40B4-BE49-F238E27FC236}">
              <a16:creationId xmlns:a16="http://schemas.microsoft.com/office/drawing/2014/main" id="{F5505670-EA5D-4BEE-B5DD-F4C0AB10745A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73380"/>
    <xdr:sp macro="" textlink="">
      <xdr:nvSpPr>
        <xdr:cNvPr id="643" name="Text Box 9">
          <a:extLst>
            <a:ext uri="{FF2B5EF4-FFF2-40B4-BE49-F238E27FC236}">
              <a16:creationId xmlns:a16="http://schemas.microsoft.com/office/drawing/2014/main" id="{1F42142A-0771-4B0D-B568-51DDAA7DF8E5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73380"/>
    <xdr:sp macro="" textlink="">
      <xdr:nvSpPr>
        <xdr:cNvPr id="644" name="Text Box 8">
          <a:extLst>
            <a:ext uri="{FF2B5EF4-FFF2-40B4-BE49-F238E27FC236}">
              <a16:creationId xmlns:a16="http://schemas.microsoft.com/office/drawing/2014/main" id="{85B00D6D-D06A-424A-974B-4D47D1976738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73380"/>
    <xdr:sp macro="" textlink="">
      <xdr:nvSpPr>
        <xdr:cNvPr id="645" name="Text Box 9">
          <a:extLst>
            <a:ext uri="{FF2B5EF4-FFF2-40B4-BE49-F238E27FC236}">
              <a16:creationId xmlns:a16="http://schemas.microsoft.com/office/drawing/2014/main" id="{DB1FD787-0BC1-4E49-A8B3-2F892823A50A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73380"/>
    <xdr:sp macro="" textlink="">
      <xdr:nvSpPr>
        <xdr:cNvPr id="646" name="Text Box 8">
          <a:extLst>
            <a:ext uri="{FF2B5EF4-FFF2-40B4-BE49-F238E27FC236}">
              <a16:creationId xmlns:a16="http://schemas.microsoft.com/office/drawing/2014/main" id="{3F344D8E-1527-4ECF-B057-636AE5B8B384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73380"/>
    <xdr:sp macro="" textlink="">
      <xdr:nvSpPr>
        <xdr:cNvPr id="647" name="Text Box 9">
          <a:extLst>
            <a:ext uri="{FF2B5EF4-FFF2-40B4-BE49-F238E27FC236}">
              <a16:creationId xmlns:a16="http://schemas.microsoft.com/office/drawing/2014/main" id="{09CFAEC5-88CE-40EE-A46A-49EE29C1EE7E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73380"/>
    <xdr:sp macro="" textlink="">
      <xdr:nvSpPr>
        <xdr:cNvPr id="648" name="Text Box 8">
          <a:extLst>
            <a:ext uri="{FF2B5EF4-FFF2-40B4-BE49-F238E27FC236}">
              <a16:creationId xmlns:a16="http://schemas.microsoft.com/office/drawing/2014/main" id="{68D6DD11-3C29-4003-BB82-D03DF4BEA196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1348740</xdr:colOff>
      <xdr:row>835</xdr:row>
      <xdr:rowOff>0</xdr:rowOff>
    </xdr:from>
    <xdr:ext cx="9699" cy="373380"/>
    <xdr:sp macro="" textlink="">
      <xdr:nvSpPr>
        <xdr:cNvPr id="649" name="Text Box 9">
          <a:extLst>
            <a:ext uri="{FF2B5EF4-FFF2-40B4-BE49-F238E27FC236}">
              <a16:creationId xmlns:a16="http://schemas.microsoft.com/office/drawing/2014/main" id="{7B228A10-F787-4B56-943D-FF3C9A23D397}"/>
            </a:ext>
          </a:extLst>
        </xdr:cNvPr>
        <xdr:cNvSpPr txBox="1">
          <a:spLocks noChangeArrowheads="1"/>
        </xdr:cNvSpPr>
      </xdr:nvSpPr>
      <xdr:spPr bwMode="auto">
        <a:xfrm>
          <a:off x="5537499" y="1725706"/>
          <a:ext cx="969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app/CollabExcelInnerLoop.Prod_Americas_VSO_c7dfbd97_383469_2/bin/sandbox/PROYECTO%20PUCMM/BASE%20DATOS%20PARA%20ANALISIS/BASE%20DATOS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INSUMOS DEL 2000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Insumos"/>
      <sheetName val="Listado Equipos a utilizar"/>
      <sheetName val="COSTO INDIRECTO"/>
      <sheetName val="OPERADORES EQUIPOS"/>
      <sheetName val="LISTADO INSUMOS DEL 2000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ANALPRECIO"/>
      <sheetName val="Labor FD1"/>
      <sheetName val="Meses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/>
          <cell r="F5"/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/>
          <cell r="F16"/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/>
          <cell r="F68"/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/>
          <cell r="F81"/>
        </row>
        <row r="82">
          <cell r="A82" t="str">
            <v>BF01.</v>
          </cell>
          <cell r="B82" t="str">
            <v>Baños</v>
          </cell>
          <cell r="D82"/>
          <cell r="F82"/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/>
          <cell r="F104"/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/>
          <cell r="F108"/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/>
          <cell r="F117"/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/>
          <cell r="F171"/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/>
          <cell r="F177"/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/>
          <cell r="F204"/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/>
          <cell r="F207"/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/>
          <cell r="F218"/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/>
          <cell r="F225"/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/>
          <cell r="F232"/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/>
          <cell r="F247"/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/>
          <cell r="F286"/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/>
          <cell r="F305"/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/>
          <cell r="F326"/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/>
          <cell r="F336"/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/>
          <cell r="F339"/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/>
          <cell r="F368"/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/>
          <cell r="F389"/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/>
          <cell r="F417"/>
        </row>
        <row r="418">
          <cell r="A418" t="str">
            <v>TP01.</v>
          </cell>
          <cell r="B418" t="str">
            <v>Tuberías y Piezas PVC Drenaje</v>
          </cell>
          <cell r="D418"/>
          <cell r="F418"/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/>
          <cell r="F476"/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/>
          <cell r="F549"/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/>
          <cell r="F610"/>
        </row>
        <row r="611">
          <cell r="A611" t="str">
            <v>PZ01.</v>
          </cell>
          <cell r="B611" t="str">
            <v>Piso y Zócalos</v>
          </cell>
          <cell r="D611"/>
          <cell r="F611"/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/>
          <cell r="F642"/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/>
          <cell r="F648"/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/>
          <cell r="F653"/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/>
          <cell r="F707"/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/>
          <cell r="F716"/>
        </row>
        <row r="717">
          <cell r="A717" t="str">
            <v>MO01-30.</v>
          </cell>
          <cell r="B717" t="str">
            <v>Albañileria</v>
          </cell>
          <cell r="D717"/>
          <cell r="F717"/>
        </row>
        <row r="718">
          <cell r="A718" t="str">
            <v>MO01.</v>
          </cell>
          <cell r="B718" t="str">
            <v>Colocacion de Bloques</v>
          </cell>
          <cell r="D718"/>
          <cell r="F718"/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/>
          <cell r="F723"/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/>
          <cell r="F733"/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/>
          <cell r="F738"/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/>
          <cell r="F760"/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/>
          <cell r="F769"/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/>
          <cell r="F775"/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/>
          <cell r="F777"/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/>
          <cell r="F780"/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/>
          <cell r="F783"/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/>
          <cell r="F801"/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/>
          <cell r="F822"/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/>
          <cell r="F838"/>
        </row>
        <row r="839">
          <cell r="A839" t="str">
            <v>MO41.</v>
          </cell>
          <cell r="B839" t="str">
            <v>Montura Bidet,Inodoros y Orinales</v>
          </cell>
          <cell r="D839"/>
          <cell r="F839"/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/>
          <cell r="F841"/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/>
          <cell r="F843"/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/>
          <cell r="F851"/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/>
          <cell r="F853"/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/>
          <cell r="F855"/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/>
          <cell r="F858"/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/>
          <cell r="F864"/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/>
          <cell r="F867"/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/>
          <cell r="F869"/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/>
          <cell r="F871"/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/>
          <cell r="F873"/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/>
          <cell r="F876"/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/>
          <cell r="F878"/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/>
          <cell r="F880"/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/>
          <cell r="F882"/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/>
          <cell r="F884"/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/>
          <cell r="F886"/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/>
          <cell r="F888"/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/>
          <cell r="F890"/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/>
          <cell r="F894"/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/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/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Hoja1"/>
      <sheetName val="Hoja2"/>
      <sheetName val="Hoja3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1255"/>
  <sheetViews>
    <sheetView view="pageBreakPreview" topLeftCell="A782" zoomScale="85" zoomScaleNormal="100" zoomScaleSheetLayoutView="85" workbookViewId="0">
      <selection activeCell="B112" sqref="B112"/>
    </sheetView>
  </sheetViews>
  <sheetFormatPr baseColWidth="10" defaultColWidth="11.5703125" defaultRowHeight="12.75" x14ac:dyDescent="0.2"/>
  <cols>
    <col min="1" max="1" width="5.42578125" style="15" customWidth="1"/>
    <col min="2" max="2" width="58.140625" style="14" customWidth="1"/>
    <col min="3" max="3" width="9.5703125" style="14" customWidth="1"/>
    <col min="4" max="5" width="10" style="14" customWidth="1"/>
    <col min="6" max="6" width="22.5703125" style="18" customWidth="1"/>
    <col min="7" max="16384" width="11.5703125" style="14"/>
  </cols>
  <sheetData>
    <row r="1" spans="1:6" ht="12.75" customHeight="1" x14ac:dyDescent="0.2">
      <c r="A1" s="294" t="s">
        <v>0</v>
      </c>
      <c r="B1" s="294"/>
      <c r="C1" s="294"/>
      <c r="D1" s="294"/>
      <c r="E1" s="294"/>
      <c r="F1" s="294"/>
    </row>
    <row r="2" spans="1:6" ht="12.75" customHeight="1" x14ac:dyDescent="0.2">
      <c r="A2" s="294" t="s">
        <v>1</v>
      </c>
      <c r="B2" s="294"/>
      <c r="C2" s="294"/>
      <c r="D2" s="294"/>
      <c r="E2" s="294"/>
      <c r="F2" s="294"/>
    </row>
    <row r="3" spans="1:6" ht="12.75" customHeight="1" x14ac:dyDescent="0.2">
      <c r="A3" s="294" t="s">
        <v>2</v>
      </c>
      <c r="B3" s="294"/>
      <c r="C3" s="294"/>
      <c r="D3" s="294"/>
      <c r="E3" s="294"/>
      <c r="F3" s="294"/>
    </row>
    <row r="4" spans="1:6" ht="12.75" customHeight="1" x14ac:dyDescent="0.2">
      <c r="A4" s="294" t="s">
        <v>3</v>
      </c>
      <c r="B4" s="294"/>
      <c r="C4" s="294"/>
      <c r="D4" s="294"/>
      <c r="E4" s="294"/>
      <c r="F4" s="294"/>
    </row>
    <row r="5" spans="1:6" ht="3.75" customHeight="1" x14ac:dyDescent="0.2">
      <c r="A5" s="243"/>
      <c r="B5" s="243"/>
      <c r="C5" s="243"/>
      <c r="D5" s="243"/>
      <c r="E5" s="243"/>
      <c r="F5" s="245"/>
    </row>
    <row r="6" spans="1:6" ht="12.75" customHeight="1" x14ac:dyDescent="0.2">
      <c r="A6" s="295" t="s">
        <v>4</v>
      </c>
      <c r="B6" s="295"/>
      <c r="C6" s="211"/>
      <c r="D6" s="210"/>
      <c r="E6" s="209"/>
      <c r="F6" s="246"/>
    </row>
    <row r="7" spans="1:6" ht="27" customHeight="1" x14ac:dyDescent="0.2">
      <c r="A7" s="296" t="s">
        <v>5</v>
      </c>
      <c r="B7" s="296"/>
      <c r="C7" s="296"/>
      <c r="D7" s="296"/>
      <c r="E7" s="296"/>
      <c r="F7" s="296"/>
    </row>
    <row r="8" spans="1:6" x14ac:dyDescent="0.2">
      <c r="A8" s="24" t="s">
        <v>6</v>
      </c>
      <c r="B8" s="244"/>
      <c r="C8" s="24" t="s">
        <v>7</v>
      </c>
      <c r="D8" s="207"/>
      <c r="E8" s="208"/>
      <c r="F8" s="205"/>
    </row>
    <row r="9" spans="1:6" x14ac:dyDescent="0.2">
      <c r="A9" s="24" t="s">
        <v>8</v>
      </c>
      <c r="B9" s="244"/>
      <c r="C9" s="24" t="s">
        <v>9</v>
      </c>
      <c r="D9" s="207"/>
      <c r="E9" s="206" t="s">
        <v>10</v>
      </c>
      <c r="F9" s="205"/>
    </row>
    <row r="10" spans="1:6" ht="5.25" customHeight="1" x14ac:dyDescent="0.2">
      <c r="A10" s="24"/>
      <c r="B10" s="244"/>
      <c r="C10" s="24"/>
      <c r="D10" s="207"/>
      <c r="E10" s="206"/>
      <c r="F10" s="205"/>
    </row>
    <row r="11" spans="1:6" ht="13.5" customHeight="1" x14ac:dyDescent="0.2">
      <c r="A11" s="291" t="s">
        <v>361</v>
      </c>
      <c r="B11" s="292"/>
      <c r="C11" s="292"/>
      <c r="D11" s="292"/>
      <c r="E11" s="292"/>
      <c r="F11" s="293"/>
    </row>
    <row r="12" spans="1:6" s="25" customFormat="1" x14ac:dyDescent="0.2">
      <c r="A12" s="204" t="s">
        <v>11</v>
      </c>
      <c r="B12" s="203" t="s">
        <v>12</v>
      </c>
      <c r="C12" s="202" t="s">
        <v>13</v>
      </c>
      <c r="D12" s="201" t="s">
        <v>14</v>
      </c>
      <c r="E12" s="200" t="s">
        <v>15</v>
      </c>
      <c r="F12" s="247" t="s">
        <v>16</v>
      </c>
    </row>
    <row r="13" spans="1:6" ht="64.5" customHeight="1" x14ac:dyDescent="0.2">
      <c r="A13" s="34" t="s">
        <v>17</v>
      </c>
      <c r="B13" s="112" t="s">
        <v>18</v>
      </c>
      <c r="C13" s="157"/>
      <c r="D13" s="156"/>
      <c r="E13" s="90"/>
      <c r="F13" s="248"/>
    </row>
    <row r="14" spans="1:6" ht="9.75" customHeight="1" x14ac:dyDescent="0.2">
      <c r="A14" s="34"/>
      <c r="B14" s="112"/>
      <c r="C14" s="157"/>
      <c r="D14" s="156"/>
      <c r="E14" s="90"/>
      <c r="F14" s="249"/>
    </row>
    <row r="15" spans="1:6" x14ac:dyDescent="0.2">
      <c r="A15" s="115">
        <v>1</v>
      </c>
      <c r="B15" s="99" t="s">
        <v>19</v>
      </c>
      <c r="C15" s="85"/>
      <c r="D15" s="83"/>
      <c r="E15" s="102"/>
      <c r="F15" s="104"/>
    </row>
    <row r="16" spans="1:6" x14ac:dyDescent="0.2">
      <c r="A16" s="130">
        <v>1.1000000000000001</v>
      </c>
      <c r="B16" s="91" t="s">
        <v>20</v>
      </c>
      <c r="C16" s="85">
        <v>14662.14</v>
      </c>
      <c r="D16" s="83" t="s">
        <v>21</v>
      </c>
      <c r="E16" s="171">
        <v>6.7250005797243784</v>
      </c>
      <c r="F16" s="199">
        <f>C16*E16</f>
        <v>98602.9</v>
      </c>
    </row>
    <row r="17" spans="1:6" ht="6.75" customHeight="1" x14ac:dyDescent="0.2">
      <c r="A17" s="130"/>
      <c r="B17" s="91"/>
      <c r="C17" s="85"/>
      <c r="D17" s="83"/>
      <c r="E17" s="102"/>
      <c r="F17" s="104"/>
    </row>
    <row r="18" spans="1:6" x14ac:dyDescent="0.2">
      <c r="A18" s="115">
        <v>2</v>
      </c>
      <c r="B18" s="99" t="s">
        <v>22</v>
      </c>
      <c r="C18" s="85"/>
      <c r="D18" s="83"/>
      <c r="E18" s="102"/>
      <c r="F18" s="104"/>
    </row>
    <row r="19" spans="1:6" ht="12.75" customHeight="1" x14ac:dyDescent="0.2">
      <c r="A19" s="73">
        <v>2.1</v>
      </c>
      <c r="B19" s="140" t="s">
        <v>23</v>
      </c>
      <c r="C19" s="142">
        <v>8535.92</v>
      </c>
      <c r="D19" s="141" t="s">
        <v>24</v>
      </c>
      <c r="E19" s="144">
        <v>102.700001</v>
      </c>
      <c r="F19" s="104">
        <f>C19*E19</f>
        <v>876638.99253592</v>
      </c>
    </row>
    <row r="20" spans="1:6" ht="12.75" customHeight="1" x14ac:dyDescent="0.2">
      <c r="A20" s="73">
        <v>2.2000000000000002</v>
      </c>
      <c r="B20" s="140" t="s">
        <v>25</v>
      </c>
      <c r="C20" s="85">
        <v>770.47</v>
      </c>
      <c r="D20" s="141" t="s">
        <v>24</v>
      </c>
      <c r="E20" s="144">
        <v>615.88000999999997</v>
      </c>
      <c r="F20" s="104">
        <f>C20*E20</f>
        <v>474517.07130469999</v>
      </c>
    </row>
    <row r="21" spans="1:6" ht="12.75" customHeight="1" x14ac:dyDescent="0.2">
      <c r="A21" s="73">
        <v>2.2999999999999998</v>
      </c>
      <c r="B21" s="140" t="s">
        <v>26</v>
      </c>
      <c r="C21" s="85">
        <v>7270.15</v>
      </c>
      <c r="D21" s="141" t="s">
        <v>24</v>
      </c>
      <c r="E21" s="144">
        <v>85.120000009999998</v>
      </c>
      <c r="F21" s="104">
        <f>C21*E21</f>
        <v>618835.16807270143</v>
      </c>
    </row>
    <row r="22" spans="1:6" ht="12.75" customHeight="1" x14ac:dyDescent="0.2">
      <c r="A22" s="73">
        <v>2.4</v>
      </c>
      <c r="B22" s="140" t="s">
        <v>27</v>
      </c>
      <c r="C22" s="85">
        <v>1518.92</v>
      </c>
      <c r="D22" s="141" t="s">
        <v>24</v>
      </c>
      <c r="E22" s="144">
        <v>126.4300001</v>
      </c>
      <c r="F22" s="104">
        <f>C22*E22</f>
        <v>192037.05575189201</v>
      </c>
    </row>
    <row r="23" spans="1:6" ht="5.25" customHeight="1" x14ac:dyDescent="0.2">
      <c r="A23" s="89"/>
      <c r="B23" s="91"/>
      <c r="C23" s="85"/>
      <c r="D23" s="83"/>
      <c r="E23" s="90"/>
      <c r="F23" s="104"/>
    </row>
    <row r="24" spans="1:6" x14ac:dyDescent="0.2">
      <c r="A24" s="115">
        <v>3</v>
      </c>
      <c r="B24" s="99" t="s">
        <v>28</v>
      </c>
      <c r="C24" s="85"/>
      <c r="D24" s="83"/>
      <c r="E24" s="90"/>
      <c r="F24" s="104"/>
    </row>
    <row r="25" spans="1:6" ht="12.75" customHeight="1" x14ac:dyDescent="0.2">
      <c r="A25" s="73">
        <v>3.1</v>
      </c>
      <c r="B25" s="140" t="s">
        <v>29</v>
      </c>
      <c r="C25" s="85">
        <v>193.47</v>
      </c>
      <c r="D25" s="141" t="s">
        <v>21</v>
      </c>
      <c r="E25" s="170">
        <v>1916.8714199999999</v>
      </c>
      <c r="F25" s="104">
        <f t="shared" ref="F25:F30" si="0">C25*E25</f>
        <v>370857.11362739996</v>
      </c>
    </row>
    <row r="26" spans="1:6" ht="13.5" customHeight="1" x14ac:dyDescent="0.2">
      <c r="A26" s="73">
        <v>3.2</v>
      </c>
      <c r="B26" s="140" t="s">
        <v>30</v>
      </c>
      <c r="C26" s="85">
        <v>1850</v>
      </c>
      <c r="D26" s="111" t="s">
        <v>21</v>
      </c>
      <c r="E26" s="170">
        <v>1361.3605837837838</v>
      </c>
      <c r="F26" s="104">
        <f t="shared" si="0"/>
        <v>2518517.08</v>
      </c>
    </row>
    <row r="27" spans="1:6" ht="12" customHeight="1" x14ac:dyDescent="0.2">
      <c r="A27" s="89">
        <v>3.3</v>
      </c>
      <c r="B27" s="140" t="s">
        <v>31</v>
      </c>
      <c r="C27" s="98">
        <v>417.27</v>
      </c>
      <c r="D27" s="105" t="s">
        <v>21</v>
      </c>
      <c r="E27" s="154">
        <v>878.17389220408847</v>
      </c>
      <c r="F27" s="104">
        <f t="shared" si="0"/>
        <v>366435.62</v>
      </c>
    </row>
    <row r="28" spans="1:6" ht="15" customHeight="1" x14ac:dyDescent="0.2">
      <c r="A28" s="89">
        <v>3.4</v>
      </c>
      <c r="B28" s="140" t="s">
        <v>32</v>
      </c>
      <c r="C28" s="98">
        <v>2167.2600000000002</v>
      </c>
      <c r="D28" s="105" t="s">
        <v>21</v>
      </c>
      <c r="E28" s="154">
        <v>518.42877642737824</v>
      </c>
      <c r="F28" s="104">
        <f t="shared" si="0"/>
        <v>1123569.95</v>
      </c>
    </row>
    <row r="29" spans="1:6" ht="13.5" customHeight="1" x14ac:dyDescent="0.2">
      <c r="A29" s="89">
        <v>3.5</v>
      </c>
      <c r="B29" s="140" t="s">
        <v>33</v>
      </c>
      <c r="C29" s="85">
        <v>996.67</v>
      </c>
      <c r="D29" s="111" t="s">
        <v>21</v>
      </c>
      <c r="E29" s="144">
        <v>239.42905876568975</v>
      </c>
      <c r="F29" s="104">
        <f t="shared" si="0"/>
        <v>238631.75999999998</v>
      </c>
    </row>
    <row r="30" spans="1:6" ht="14.25" customHeight="1" x14ac:dyDescent="0.2">
      <c r="A30" s="73">
        <v>3.6</v>
      </c>
      <c r="B30" s="140" t="s">
        <v>34</v>
      </c>
      <c r="C30" s="98">
        <v>8812.11</v>
      </c>
      <c r="D30" s="105" t="s">
        <v>21</v>
      </c>
      <c r="E30" s="154">
        <v>145.6625042129524</v>
      </c>
      <c r="F30" s="250">
        <f t="shared" si="0"/>
        <v>1283594.01</v>
      </c>
    </row>
    <row r="31" spans="1:6" ht="5.25" customHeight="1" x14ac:dyDescent="0.2">
      <c r="A31" s="73"/>
      <c r="B31" s="140"/>
      <c r="C31" s="98"/>
      <c r="D31" s="105"/>
      <c r="E31" s="108"/>
      <c r="F31" s="104"/>
    </row>
    <row r="32" spans="1:6" ht="12.75" customHeight="1" x14ac:dyDescent="0.2">
      <c r="A32" s="115">
        <v>4</v>
      </c>
      <c r="B32" s="99" t="s">
        <v>35</v>
      </c>
      <c r="C32" s="85"/>
      <c r="D32" s="83"/>
      <c r="E32" s="90"/>
      <c r="F32" s="104"/>
    </row>
    <row r="33" spans="1:6" ht="12.75" customHeight="1" x14ac:dyDescent="0.2">
      <c r="A33" s="89">
        <v>4.0999999999999996</v>
      </c>
      <c r="B33" s="140" t="s">
        <v>29</v>
      </c>
      <c r="C33" s="85">
        <v>193.47</v>
      </c>
      <c r="D33" s="111" t="s">
        <v>21</v>
      </c>
      <c r="E33" s="90">
        <v>34.42</v>
      </c>
      <c r="F33" s="104">
        <f>E33*C33</f>
        <v>6659.2374</v>
      </c>
    </row>
    <row r="34" spans="1:6" ht="12.75" customHeight="1" x14ac:dyDescent="0.2">
      <c r="A34" s="89">
        <v>4.2</v>
      </c>
      <c r="B34" s="140" t="s">
        <v>30</v>
      </c>
      <c r="C34" s="85">
        <v>1850</v>
      </c>
      <c r="D34" s="111" t="s">
        <v>21</v>
      </c>
      <c r="E34" s="90">
        <v>31.09</v>
      </c>
      <c r="F34" s="104">
        <f>E34*C34</f>
        <v>57516.5</v>
      </c>
    </row>
    <row r="35" spans="1:6" ht="12.75" customHeight="1" x14ac:dyDescent="0.2">
      <c r="A35" s="89">
        <v>4.3</v>
      </c>
      <c r="B35" s="140" t="s">
        <v>31</v>
      </c>
      <c r="C35" s="98">
        <v>417.27</v>
      </c>
      <c r="D35" s="105" t="s">
        <v>21</v>
      </c>
      <c r="E35" s="108">
        <v>27.54</v>
      </c>
      <c r="F35" s="104">
        <f>E35*C35</f>
        <v>11491.6158</v>
      </c>
    </row>
    <row r="36" spans="1:6" ht="12.75" customHeight="1" x14ac:dyDescent="0.2">
      <c r="A36" s="89">
        <v>4.4000000000000004</v>
      </c>
      <c r="B36" s="140" t="s">
        <v>32</v>
      </c>
      <c r="C36" s="98">
        <v>2167.2600000000002</v>
      </c>
      <c r="D36" s="105" t="s">
        <v>21</v>
      </c>
      <c r="E36" s="154">
        <v>21.040002999999999</v>
      </c>
      <c r="F36" s="104">
        <f>E36*C36</f>
        <v>45599.156901779999</v>
      </c>
    </row>
    <row r="37" spans="1:6" ht="12.75" customHeight="1" x14ac:dyDescent="0.2">
      <c r="A37" s="89">
        <v>4.5</v>
      </c>
      <c r="B37" s="140" t="s">
        <v>33</v>
      </c>
      <c r="C37" s="85">
        <v>996.67</v>
      </c>
      <c r="D37" s="111" t="s">
        <v>21</v>
      </c>
      <c r="E37" s="144">
        <v>17.210011999999999</v>
      </c>
      <c r="F37" s="104">
        <f>E37*C37</f>
        <v>17152.702660039999</v>
      </c>
    </row>
    <row r="38" spans="1:6" ht="12.75" customHeight="1" x14ac:dyDescent="0.2">
      <c r="A38" s="89">
        <v>4.5999999999999996</v>
      </c>
      <c r="B38" s="140" t="s">
        <v>34</v>
      </c>
      <c r="C38" s="98">
        <v>8812.11</v>
      </c>
      <c r="D38" s="105" t="s">
        <v>21</v>
      </c>
      <c r="E38" s="108">
        <v>14.570000828405455</v>
      </c>
      <c r="F38" s="104">
        <f>C38*E38</f>
        <v>128392.45</v>
      </c>
    </row>
    <row r="39" spans="1:6" ht="10.5" customHeight="1" x14ac:dyDescent="0.2">
      <c r="A39" s="138"/>
      <c r="B39" s="140"/>
      <c r="C39" s="98"/>
      <c r="D39" s="105"/>
      <c r="E39" s="108"/>
      <c r="F39" s="104"/>
    </row>
    <row r="40" spans="1:6" x14ac:dyDescent="0.2">
      <c r="A40" s="126">
        <v>5</v>
      </c>
      <c r="B40" s="112" t="s">
        <v>36</v>
      </c>
      <c r="C40" s="85"/>
      <c r="D40" s="111"/>
      <c r="E40" s="90"/>
      <c r="F40" s="104"/>
    </row>
    <row r="41" spans="1:6" x14ac:dyDescent="0.2">
      <c r="A41" s="138">
        <v>5.0999999999999996</v>
      </c>
      <c r="B41" s="91" t="s">
        <v>37</v>
      </c>
      <c r="C41" s="85">
        <v>1</v>
      </c>
      <c r="D41" s="83" t="s">
        <v>38</v>
      </c>
      <c r="E41" s="90">
        <v>2470.6044999999999</v>
      </c>
      <c r="F41" s="104">
        <f t="shared" ref="F41:F56" si="1">C41*E41</f>
        <v>2470.6044999999999</v>
      </c>
    </row>
    <row r="42" spans="1:6" x14ac:dyDescent="0.2">
      <c r="A42" s="89">
        <f t="shared" ref="A42:A49" si="2">+A41+0.1</f>
        <v>5.1999999999999993</v>
      </c>
      <c r="B42" s="91" t="s">
        <v>39</v>
      </c>
      <c r="C42" s="85">
        <v>1</v>
      </c>
      <c r="D42" s="83" t="s">
        <v>38</v>
      </c>
      <c r="E42" s="90">
        <v>1065.3444999999999</v>
      </c>
      <c r="F42" s="104">
        <f t="shared" si="1"/>
        <v>1065.3444999999999</v>
      </c>
    </row>
    <row r="43" spans="1:6" x14ac:dyDescent="0.2">
      <c r="A43" s="89">
        <f t="shared" si="2"/>
        <v>5.2999999999999989</v>
      </c>
      <c r="B43" s="91" t="s">
        <v>40</v>
      </c>
      <c r="C43" s="85">
        <v>2</v>
      </c>
      <c r="D43" s="83" t="s">
        <v>38</v>
      </c>
      <c r="E43" s="90">
        <v>1749.335</v>
      </c>
      <c r="F43" s="104">
        <f t="shared" si="1"/>
        <v>3498.67</v>
      </c>
    </row>
    <row r="44" spans="1:6" x14ac:dyDescent="0.2">
      <c r="A44" s="89">
        <f t="shared" si="2"/>
        <v>5.3999999999999986</v>
      </c>
      <c r="B44" s="91" t="s">
        <v>41</v>
      </c>
      <c r="C44" s="85">
        <v>1</v>
      </c>
      <c r="D44" s="83" t="s">
        <v>38</v>
      </c>
      <c r="E44" s="90">
        <v>3910.2040000000002</v>
      </c>
      <c r="F44" s="104">
        <f t="shared" si="1"/>
        <v>3910.2040000000002</v>
      </c>
    </row>
    <row r="45" spans="1:6" x14ac:dyDescent="0.2">
      <c r="A45" s="89">
        <f t="shared" si="2"/>
        <v>5.4999999999999982</v>
      </c>
      <c r="B45" s="91" t="s">
        <v>42</v>
      </c>
      <c r="C45" s="85">
        <v>2</v>
      </c>
      <c r="D45" s="83" t="s">
        <v>38</v>
      </c>
      <c r="E45" s="90">
        <v>2339.3337999999999</v>
      </c>
      <c r="F45" s="104">
        <f t="shared" si="1"/>
        <v>4678.6675999999998</v>
      </c>
    </row>
    <row r="46" spans="1:6" x14ac:dyDescent="0.2">
      <c r="A46" s="89">
        <f t="shared" si="2"/>
        <v>5.5999999999999979</v>
      </c>
      <c r="B46" s="91" t="s">
        <v>43</v>
      </c>
      <c r="C46" s="85">
        <v>2</v>
      </c>
      <c r="D46" s="83" t="s">
        <v>38</v>
      </c>
      <c r="E46" s="90">
        <v>2339.3337999999999</v>
      </c>
      <c r="F46" s="104">
        <f t="shared" si="1"/>
        <v>4678.6675999999998</v>
      </c>
    </row>
    <row r="47" spans="1:6" x14ac:dyDescent="0.2">
      <c r="A47" s="89">
        <f t="shared" si="2"/>
        <v>5.6999999999999975</v>
      </c>
      <c r="B47" s="91" t="s">
        <v>44</v>
      </c>
      <c r="C47" s="85">
        <v>2</v>
      </c>
      <c r="D47" s="83" t="s">
        <v>38</v>
      </c>
      <c r="E47" s="90">
        <v>2339.3337999999999</v>
      </c>
      <c r="F47" s="104">
        <f t="shared" si="1"/>
        <v>4678.6675999999998</v>
      </c>
    </row>
    <row r="48" spans="1:6" x14ac:dyDescent="0.2">
      <c r="A48" s="89">
        <f t="shared" si="2"/>
        <v>5.7999999999999972</v>
      </c>
      <c r="B48" s="91" t="s">
        <v>45</v>
      </c>
      <c r="C48" s="85">
        <v>2</v>
      </c>
      <c r="D48" s="83" t="s">
        <v>38</v>
      </c>
      <c r="E48" s="90">
        <v>2339.3337999999999</v>
      </c>
      <c r="F48" s="104">
        <f t="shared" si="1"/>
        <v>4678.6675999999998</v>
      </c>
    </row>
    <row r="49" spans="1:6" x14ac:dyDescent="0.2">
      <c r="A49" s="89">
        <f t="shared" si="2"/>
        <v>5.8999999999999968</v>
      </c>
      <c r="B49" s="91" t="s">
        <v>46</v>
      </c>
      <c r="C49" s="85">
        <v>2</v>
      </c>
      <c r="D49" s="83" t="s">
        <v>38</v>
      </c>
      <c r="E49" s="170">
        <v>332.702</v>
      </c>
      <c r="F49" s="104">
        <f t="shared" si="1"/>
        <v>665.404</v>
      </c>
    </row>
    <row r="50" spans="1:6" x14ac:dyDescent="0.2">
      <c r="A50" s="139">
        <v>5.0999999999999996</v>
      </c>
      <c r="B50" s="91" t="s">
        <v>47</v>
      </c>
      <c r="C50" s="85">
        <v>4</v>
      </c>
      <c r="D50" s="83" t="s">
        <v>38</v>
      </c>
      <c r="E50" s="170">
        <v>332.69900000000001</v>
      </c>
      <c r="F50" s="104">
        <f t="shared" si="1"/>
        <v>1330.796</v>
      </c>
    </row>
    <row r="51" spans="1:6" x14ac:dyDescent="0.2">
      <c r="A51" s="139">
        <f t="shared" ref="A51:A67" si="3">+A50+0.01</f>
        <v>5.1099999999999994</v>
      </c>
      <c r="B51" s="91" t="s">
        <v>48</v>
      </c>
      <c r="C51" s="85">
        <v>4</v>
      </c>
      <c r="D51" s="83" t="s">
        <v>38</v>
      </c>
      <c r="E51" s="170">
        <v>143.31200000000001</v>
      </c>
      <c r="F51" s="104">
        <f t="shared" si="1"/>
        <v>573.24800000000005</v>
      </c>
    </row>
    <row r="52" spans="1:6" x14ac:dyDescent="0.2">
      <c r="A52" s="139">
        <f t="shared" si="3"/>
        <v>5.1199999999999992</v>
      </c>
      <c r="B52" s="91" t="s">
        <v>49</v>
      </c>
      <c r="C52" s="85">
        <v>21</v>
      </c>
      <c r="D52" s="83" t="s">
        <v>38</v>
      </c>
      <c r="E52" s="170">
        <v>184.31229999999999</v>
      </c>
      <c r="F52" s="104">
        <f t="shared" si="1"/>
        <v>3870.5582999999997</v>
      </c>
    </row>
    <row r="53" spans="1:6" x14ac:dyDescent="0.2">
      <c r="A53" s="139">
        <f t="shared" si="3"/>
        <v>5.129999999999999</v>
      </c>
      <c r="B53" s="91" t="s">
        <v>50</v>
      </c>
      <c r="C53" s="85">
        <v>1</v>
      </c>
      <c r="D53" s="83" t="s">
        <v>38</v>
      </c>
      <c r="E53" s="170">
        <v>306.2045</v>
      </c>
      <c r="F53" s="104">
        <f t="shared" si="1"/>
        <v>306.2045</v>
      </c>
    </row>
    <row r="54" spans="1:6" x14ac:dyDescent="0.2">
      <c r="A54" s="139">
        <f t="shared" si="3"/>
        <v>5.1399999999999988</v>
      </c>
      <c r="B54" s="91" t="s">
        <v>51</v>
      </c>
      <c r="C54" s="85">
        <v>1</v>
      </c>
      <c r="D54" s="83" t="s">
        <v>38</v>
      </c>
      <c r="E54" s="170">
        <v>306.2045</v>
      </c>
      <c r="F54" s="104">
        <f t="shared" si="1"/>
        <v>306.2045</v>
      </c>
    </row>
    <row r="55" spans="1:6" x14ac:dyDescent="0.2">
      <c r="A55" s="139">
        <f t="shared" si="3"/>
        <v>5.1499999999999986</v>
      </c>
      <c r="B55" s="91" t="s">
        <v>52</v>
      </c>
      <c r="C55" s="85">
        <v>2</v>
      </c>
      <c r="D55" s="83" t="s">
        <v>38</v>
      </c>
      <c r="E55" s="170">
        <v>3696.3345599999998</v>
      </c>
      <c r="F55" s="104">
        <f t="shared" si="1"/>
        <v>7392.6691199999996</v>
      </c>
    </row>
    <row r="56" spans="1:6" x14ac:dyDescent="0.2">
      <c r="A56" s="198">
        <f t="shared" si="3"/>
        <v>5.1599999999999984</v>
      </c>
      <c r="B56" s="197" t="s">
        <v>53</v>
      </c>
      <c r="C56" s="85">
        <v>1</v>
      </c>
      <c r="D56" s="83" t="s">
        <v>38</v>
      </c>
      <c r="E56" s="170">
        <v>3914.6439999999998</v>
      </c>
      <c r="F56" s="104">
        <f t="shared" si="1"/>
        <v>3914.6439999999998</v>
      </c>
    </row>
    <row r="57" spans="1:6" x14ac:dyDescent="0.2">
      <c r="A57" s="196">
        <f t="shared" si="3"/>
        <v>5.1699999999999982</v>
      </c>
      <c r="B57" s="96" t="s">
        <v>54</v>
      </c>
      <c r="C57" s="95">
        <v>2</v>
      </c>
      <c r="D57" s="94" t="s">
        <v>38</v>
      </c>
      <c r="E57" s="195">
        <v>3017.8330000000001</v>
      </c>
      <c r="F57" s="251">
        <f>+C57*E57</f>
        <v>6035.6660000000002</v>
      </c>
    </row>
    <row r="58" spans="1:6" x14ac:dyDescent="0.2">
      <c r="A58" s="194">
        <f t="shared" si="3"/>
        <v>5.1799999999999979</v>
      </c>
      <c r="B58" s="193" t="s">
        <v>55</v>
      </c>
      <c r="C58" s="192">
        <v>7</v>
      </c>
      <c r="D58" s="191" t="s">
        <v>38</v>
      </c>
      <c r="E58" s="190">
        <v>920</v>
      </c>
      <c r="F58" s="252">
        <f t="shared" ref="F58:F67" si="4">C58*E58</f>
        <v>6440</v>
      </c>
    </row>
    <row r="59" spans="1:6" x14ac:dyDescent="0.2">
      <c r="A59" s="139">
        <f t="shared" si="3"/>
        <v>5.1899999999999977</v>
      </c>
      <c r="B59" s="91" t="s">
        <v>56</v>
      </c>
      <c r="C59" s="85">
        <v>15</v>
      </c>
      <c r="D59" s="83" t="s">
        <v>38</v>
      </c>
      <c r="E59" s="170">
        <v>713.5</v>
      </c>
      <c r="F59" s="104">
        <f t="shared" si="4"/>
        <v>10702.5</v>
      </c>
    </row>
    <row r="60" spans="1:6" x14ac:dyDescent="0.2">
      <c r="A60" s="139">
        <f t="shared" si="3"/>
        <v>5.1999999999999975</v>
      </c>
      <c r="B60" s="91" t="s">
        <v>57</v>
      </c>
      <c r="C60" s="85">
        <v>1</v>
      </c>
      <c r="D60" s="83" t="s">
        <v>38</v>
      </c>
      <c r="E60" s="170">
        <v>2838.2539999999999</v>
      </c>
      <c r="F60" s="104">
        <f t="shared" si="4"/>
        <v>2838.2539999999999</v>
      </c>
    </row>
    <row r="61" spans="1:6" x14ac:dyDescent="0.2">
      <c r="A61" s="139">
        <f t="shared" si="3"/>
        <v>5.2099999999999973</v>
      </c>
      <c r="B61" s="91" t="s">
        <v>58</v>
      </c>
      <c r="C61" s="85">
        <v>2</v>
      </c>
      <c r="D61" s="83" t="s">
        <v>38</v>
      </c>
      <c r="E61" s="170">
        <v>1392.3846000000001</v>
      </c>
      <c r="F61" s="104">
        <f t="shared" si="4"/>
        <v>2784.7692000000002</v>
      </c>
    </row>
    <row r="62" spans="1:6" x14ac:dyDescent="0.2">
      <c r="A62" s="139">
        <f t="shared" si="3"/>
        <v>5.2199999999999971</v>
      </c>
      <c r="B62" s="91" t="s">
        <v>59</v>
      </c>
      <c r="C62" s="85">
        <v>14</v>
      </c>
      <c r="D62" s="83" t="s">
        <v>38</v>
      </c>
      <c r="E62" s="170">
        <v>2209.5335</v>
      </c>
      <c r="F62" s="104">
        <f t="shared" si="4"/>
        <v>30933.469000000001</v>
      </c>
    </row>
    <row r="63" spans="1:6" x14ac:dyDescent="0.2">
      <c r="A63" s="139">
        <f t="shared" si="3"/>
        <v>5.2299999999999969</v>
      </c>
      <c r="B63" s="91" t="s">
        <v>60</v>
      </c>
      <c r="C63" s="85">
        <v>1</v>
      </c>
      <c r="D63" s="83" t="s">
        <v>38</v>
      </c>
      <c r="E63" s="170">
        <v>274.70456899999999</v>
      </c>
      <c r="F63" s="104">
        <f t="shared" si="4"/>
        <v>274.70456899999999</v>
      </c>
    </row>
    <row r="64" spans="1:6" x14ac:dyDescent="0.2">
      <c r="A64" s="139">
        <f t="shared" si="3"/>
        <v>5.2399999999999967</v>
      </c>
      <c r="B64" s="91" t="s">
        <v>61</v>
      </c>
      <c r="C64" s="85">
        <v>2</v>
      </c>
      <c r="D64" s="83" t="s">
        <v>38</v>
      </c>
      <c r="E64" s="170">
        <v>274.7</v>
      </c>
      <c r="F64" s="104">
        <f t="shared" si="4"/>
        <v>549.4</v>
      </c>
    </row>
    <row r="65" spans="1:6" x14ac:dyDescent="0.2">
      <c r="A65" s="139">
        <f t="shared" si="3"/>
        <v>5.2499999999999964</v>
      </c>
      <c r="B65" s="91" t="s">
        <v>62</v>
      </c>
      <c r="C65" s="85">
        <v>30</v>
      </c>
      <c r="D65" s="83" t="s">
        <v>38</v>
      </c>
      <c r="E65" s="170">
        <v>169.3125</v>
      </c>
      <c r="F65" s="104">
        <f t="shared" si="4"/>
        <v>5079.375</v>
      </c>
    </row>
    <row r="66" spans="1:6" x14ac:dyDescent="0.2">
      <c r="A66" s="139">
        <f t="shared" si="3"/>
        <v>5.2599999999999962</v>
      </c>
      <c r="B66" s="91" t="s">
        <v>63</v>
      </c>
      <c r="C66" s="85">
        <v>1</v>
      </c>
      <c r="D66" s="83" t="s">
        <v>38</v>
      </c>
      <c r="E66" s="170">
        <v>6516</v>
      </c>
      <c r="F66" s="104">
        <f t="shared" si="4"/>
        <v>6516</v>
      </c>
    </row>
    <row r="67" spans="1:6" x14ac:dyDescent="0.2">
      <c r="A67" s="139">
        <f t="shared" si="3"/>
        <v>5.269999999999996</v>
      </c>
      <c r="B67" s="91" t="s">
        <v>64</v>
      </c>
      <c r="C67" s="85">
        <v>8</v>
      </c>
      <c r="D67" s="83" t="s">
        <v>38</v>
      </c>
      <c r="E67" s="170">
        <v>70.313000000000002</v>
      </c>
      <c r="F67" s="104">
        <f t="shared" si="4"/>
        <v>562.50400000000002</v>
      </c>
    </row>
    <row r="68" spans="1:6" ht="5.25" customHeight="1" x14ac:dyDescent="0.2">
      <c r="A68" s="139"/>
      <c r="B68" s="91"/>
      <c r="C68" s="85"/>
      <c r="D68" s="83"/>
      <c r="E68" s="90"/>
      <c r="F68" s="250"/>
    </row>
    <row r="69" spans="1:6" x14ac:dyDescent="0.2">
      <c r="A69" s="100">
        <v>6</v>
      </c>
      <c r="B69" s="99" t="s">
        <v>65</v>
      </c>
      <c r="C69" s="85"/>
      <c r="D69" s="83"/>
      <c r="E69" s="90"/>
      <c r="F69" s="253"/>
    </row>
    <row r="70" spans="1:6" x14ac:dyDescent="0.2">
      <c r="A70" s="89">
        <v>6.1</v>
      </c>
      <c r="B70" s="101" t="s">
        <v>66</v>
      </c>
      <c r="C70" s="85">
        <v>32</v>
      </c>
      <c r="D70" s="83" t="s">
        <v>38</v>
      </c>
      <c r="E70" s="170">
        <v>158.828</v>
      </c>
      <c r="F70" s="104">
        <f>C70*E70</f>
        <v>5082.4960000000001</v>
      </c>
    </row>
    <row r="71" spans="1:6" x14ac:dyDescent="0.2">
      <c r="A71" s="89">
        <v>6.2</v>
      </c>
      <c r="B71" s="101" t="s">
        <v>67</v>
      </c>
      <c r="C71" s="85">
        <v>2</v>
      </c>
      <c r="D71" s="83" t="s">
        <v>38</v>
      </c>
      <c r="E71" s="170">
        <v>266.83456000000001</v>
      </c>
      <c r="F71" s="104">
        <f>C71*E71</f>
        <v>533.66912000000002</v>
      </c>
    </row>
    <row r="72" spans="1:6" x14ac:dyDescent="0.2">
      <c r="A72" s="89">
        <v>6.3</v>
      </c>
      <c r="B72" s="101" t="s">
        <v>68</v>
      </c>
      <c r="C72" s="85">
        <v>2</v>
      </c>
      <c r="D72" s="83" t="s">
        <v>38</v>
      </c>
      <c r="E72" s="90">
        <v>813.2</v>
      </c>
      <c r="F72" s="104">
        <f>C72*E72</f>
        <v>1626.4</v>
      </c>
    </row>
    <row r="73" spans="1:6" x14ac:dyDescent="0.2">
      <c r="A73" s="89">
        <v>6.4</v>
      </c>
      <c r="B73" s="101" t="s">
        <v>69</v>
      </c>
      <c r="C73" s="85">
        <v>8</v>
      </c>
      <c r="D73" s="83" t="s">
        <v>38</v>
      </c>
      <c r="E73" s="90">
        <v>75</v>
      </c>
      <c r="F73" s="104">
        <f>C73*E73</f>
        <v>600</v>
      </c>
    </row>
    <row r="74" spans="1:6" ht="8.25" customHeight="1" x14ac:dyDescent="0.2">
      <c r="A74" s="89"/>
      <c r="B74" s="91"/>
      <c r="C74" s="85"/>
      <c r="D74" s="83"/>
      <c r="E74" s="90"/>
      <c r="F74" s="250"/>
    </row>
    <row r="75" spans="1:6" x14ac:dyDescent="0.2">
      <c r="A75" s="100">
        <v>7</v>
      </c>
      <c r="B75" s="99" t="s">
        <v>70</v>
      </c>
      <c r="C75" s="85"/>
      <c r="D75" s="83"/>
      <c r="E75" s="90"/>
      <c r="F75" s="250"/>
    </row>
    <row r="76" spans="1:6" x14ac:dyDescent="0.2">
      <c r="A76" s="89">
        <v>7.1</v>
      </c>
      <c r="B76" s="91" t="s">
        <v>71</v>
      </c>
      <c r="C76" s="85">
        <v>1</v>
      </c>
      <c r="D76" s="83" t="s">
        <v>38</v>
      </c>
      <c r="E76" s="90">
        <v>2800</v>
      </c>
      <c r="F76" s="104">
        <f>E76*C76</f>
        <v>2800</v>
      </c>
    </row>
    <row r="77" spans="1:6" x14ac:dyDescent="0.2">
      <c r="A77" s="89">
        <v>7.2</v>
      </c>
      <c r="B77" s="91" t="s">
        <v>72</v>
      </c>
      <c r="C77" s="85">
        <v>2</v>
      </c>
      <c r="D77" s="83" t="s">
        <v>38</v>
      </c>
      <c r="E77" s="90">
        <v>1912.8</v>
      </c>
      <c r="F77" s="104">
        <f>E77*C77</f>
        <v>3825.6</v>
      </c>
    </row>
    <row r="78" spans="1:6" x14ac:dyDescent="0.2">
      <c r="A78" s="89">
        <v>7.3</v>
      </c>
      <c r="B78" s="91" t="s">
        <v>73</v>
      </c>
      <c r="C78" s="85">
        <v>44</v>
      </c>
      <c r="D78" s="83" t="s">
        <v>38</v>
      </c>
      <c r="E78" s="90">
        <v>1535</v>
      </c>
      <c r="F78" s="104">
        <f>E78*C78</f>
        <v>67540</v>
      </c>
    </row>
    <row r="79" spans="1:6" x14ac:dyDescent="0.2">
      <c r="A79" s="89">
        <v>7.4</v>
      </c>
      <c r="B79" s="91" t="s">
        <v>74</v>
      </c>
      <c r="C79" s="85">
        <v>6</v>
      </c>
      <c r="D79" s="83" t="s">
        <v>38</v>
      </c>
      <c r="E79" s="90">
        <v>928</v>
      </c>
      <c r="F79" s="104">
        <f>E79*C79</f>
        <v>5568</v>
      </c>
    </row>
    <row r="80" spans="1:6" x14ac:dyDescent="0.2">
      <c r="A80" s="89">
        <v>7.5</v>
      </c>
      <c r="B80" s="91" t="s">
        <v>75</v>
      </c>
      <c r="C80" s="85">
        <v>21</v>
      </c>
      <c r="D80" s="83" t="s">
        <v>38</v>
      </c>
      <c r="E80" s="90">
        <v>708.6</v>
      </c>
      <c r="F80" s="104">
        <f>E80*C80</f>
        <v>14880.6</v>
      </c>
    </row>
    <row r="81" spans="1:6" ht="10.5" customHeight="1" x14ac:dyDescent="0.2">
      <c r="A81" s="100"/>
      <c r="B81" s="91"/>
      <c r="C81" s="85"/>
      <c r="D81" s="83"/>
      <c r="E81" s="90"/>
      <c r="F81" s="250"/>
    </row>
    <row r="82" spans="1:6" x14ac:dyDescent="0.2">
      <c r="A82" s="189">
        <v>8</v>
      </c>
      <c r="B82" s="99" t="s">
        <v>76</v>
      </c>
      <c r="C82" s="85"/>
      <c r="D82" s="83"/>
      <c r="E82" s="90"/>
      <c r="F82" s="250"/>
    </row>
    <row r="83" spans="1:6" x14ac:dyDescent="0.2">
      <c r="A83" s="103">
        <v>8.1</v>
      </c>
      <c r="B83" s="101" t="s">
        <v>77</v>
      </c>
      <c r="C83" s="85">
        <v>3</v>
      </c>
      <c r="D83" s="83" t="s">
        <v>38</v>
      </c>
      <c r="E83" s="90">
        <v>23547.5</v>
      </c>
      <c r="F83" s="104">
        <f>E83*C83</f>
        <v>70642.5</v>
      </c>
    </row>
    <row r="84" spans="1:6" x14ac:dyDescent="0.2">
      <c r="A84" s="103">
        <v>8.1999999999999993</v>
      </c>
      <c r="B84" s="101" t="s">
        <v>78</v>
      </c>
      <c r="C84" s="85">
        <v>1</v>
      </c>
      <c r="D84" s="83" t="s">
        <v>38</v>
      </c>
      <c r="E84" s="90">
        <v>17906.8</v>
      </c>
      <c r="F84" s="104">
        <f>E84*C84</f>
        <v>17906.8</v>
      </c>
    </row>
    <row r="85" spans="1:6" x14ac:dyDescent="0.2">
      <c r="A85" s="103">
        <v>8.3000000000000007</v>
      </c>
      <c r="B85" s="101" t="s">
        <v>79</v>
      </c>
      <c r="C85" s="85">
        <v>4</v>
      </c>
      <c r="D85" s="83" t="s">
        <v>38</v>
      </c>
      <c r="E85" s="90">
        <v>14572.547500000001</v>
      </c>
      <c r="F85" s="104">
        <f>E85*C85</f>
        <v>58290.19</v>
      </c>
    </row>
    <row r="86" spans="1:6" ht="8.25" customHeight="1" x14ac:dyDescent="0.2">
      <c r="A86" s="138"/>
      <c r="B86" s="101"/>
      <c r="C86" s="85"/>
      <c r="D86" s="83"/>
      <c r="E86" s="90"/>
      <c r="F86" s="104"/>
    </row>
    <row r="87" spans="1:6" ht="13.5" customHeight="1" x14ac:dyDescent="0.2">
      <c r="A87" s="100">
        <v>9</v>
      </c>
      <c r="B87" s="99" t="s">
        <v>80</v>
      </c>
      <c r="C87" s="85"/>
      <c r="D87" s="83"/>
      <c r="E87" s="90"/>
      <c r="F87" s="104"/>
    </row>
    <row r="88" spans="1:6" x14ac:dyDescent="0.2">
      <c r="A88" s="89">
        <v>9.1</v>
      </c>
      <c r="B88" s="91" t="s">
        <v>80</v>
      </c>
      <c r="C88" s="85">
        <v>6</v>
      </c>
      <c r="D88" s="83" t="s">
        <v>38</v>
      </c>
      <c r="E88" s="90">
        <v>2041.07</v>
      </c>
      <c r="F88" s="104">
        <f>E88*C88</f>
        <v>12246.42</v>
      </c>
    </row>
    <row r="89" spans="1:6" ht="7.5" customHeight="1" x14ac:dyDescent="0.2">
      <c r="A89" s="100"/>
      <c r="B89" s="91"/>
      <c r="C89" s="85"/>
      <c r="D89" s="83"/>
      <c r="E89" s="90"/>
      <c r="F89" s="104"/>
    </row>
    <row r="90" spans="1:6" x14ac:dyDescent="0.2">
      <c r="A90" s="100">
        <v>10</v>
      </c>
      <c r="B90" s="99" t="s">
        <v>81</v>
      </c>
      <c r="C90" s="85"/>
      <c r="D90" s="83"/>
      <c r="E90" s="90"/>
      <c r="F90" s="250"/>
    </row>
    <row r="91" spans="1:6" x14ac:dyDescent="0.2">
      <c r="A91" s="89">
        <v>10.1</v>
      </c>
      <c r="B91" s="91" t="s">
        <v>82</v>
      </c>
      <c r="C91" s="85">
        <v>1</v>
      </c>
      <c r="D91" s="83" t="s">
        <v>38</v>
      </c>
      <c r="E91" s="90">
        <v>107937.43</v>
      </c>
      <c r="F91" s="104">
        <f>E91*C91</f>
        <v>107937.43</v>
      </c>
    </row>
    <row r="92" spans="1:6" x14ac:dyDescent="0.2">
      <c r="A92" s="89">
        <v>10.199999999999999</v>
      </c>
      <c r="B92" s="91" t="s">
        <v>83</v>
      </c>
      <c r="C92" s="85">
        <v>1</v>
      </c>
      <c r="D92" s="83" t="s">
        <v>38</v>
      </c>
      <c r="E92" s="90">
        <v>103618.43</v>
      </c>
      <c r="F92" s="104">
        <f>E92*C92</f>
        <v>103618.43</v>
      </c>
    </row>
    <row r="93" spans="1:6" x14ac:dyDescent="0.2">
      <c r="A93" s="89">
        <v>10.3</v>
      </c>
      <c r="B93" s="91" t="s">
        <v>84</v>
      </c>
      <c r="C93" s="85">
        <v>1</v>
      </c>
      <c r="D93" s="83" t="s">
        <v>38</v>
      </c>
      <c r="E93" s="90">
        <v>101348.83</v>
      </c>
      <c r="F93" s="104">
        <f>E93*C93</f>
        <v>101348.83</v>
      </c>
    </row>
    <row r="94" spans="1:6" ht="9.75" customHeight="1" x14ac:dyDescent="0.2">
      <c r="A94" s="89"/>
      <c r="B94" s="91"/>
      <c r="C94" s="85"/>
      <c r="D94" s="83"/>
      <c r="E94" s="90"/>
      <c r="F94" s="250"/>
    </row>
    <row r="95" spans="1:6" x14ac:dyDescent="0.2">
      <c r="A95" s="100">
        <v>11</v>
      </c>
      <c r="B95" s="112" t="s">
        <v>85</v>
      </c>
      <c r="C95" s="85"/>
      <c r="D95" s="83"/>
      <c r="E95" s="90"/>
      <c r="F95" s="250"/>
    </row>
    <row r="96" spans="1:6" x14ac:dyDescent="0.2">
      <c r="A96" s="89">
        <v>11.1</v>
      </c>
      <c r="B96" s="136" t="s">
        <v>86</v>
      </c>
      <c r="C96" s="85">
        <v>500</v>
      </c>
      <c r="D96" s="83" t="s">
        <v>38</v>
      </c>
      <c r="E96" s="170">
        <v>122.42500000000001</v>
      </c>
      <c r="F96" s="104">
        <f t="shared" ref="F96:F107" si="5">C96*E96</f>
        <v>61212.500000000007</v>
      </c>
    </row>
    <row r="97" spans="1:6" ht="25.5" x14ac:dyDescent="0.2">
      <c r="A97" s="89">
        <v>11.2</v>
      </c>
      <c r="B97" s="88" t="s">
        <v>87</v>
      </c>
      <c r="C97" s="85">
        <v>3000</v>
      </c>
      <c r="D97" s="111" t="s">
        <v>21</v>
      </c>
      <c r="E97" s="144">
        <v>14.419600000000003</v>
      </c>
      <c r="F97" s="142">
        <f t="shared" si="5"/>
        <v>43258.80000000001</v>
      </c>
    </row>
    <row r="98" spans="1:6" x14ac:dyDescent="0.2">
      <c r="A98" s="89">
        <v>11.3</v>
      </c>
      <c r="B98" s="135" t="s">
        <v>88</v>
      </c>
      <c r="C98" s="85">
        <v>500</v>
      </c>
      <c r="D98" s="83" t="s">
        <v>38</v>
      </c>
      <c r="E98" s="170">
        <v>36.933999999999997</v>
      </c>
      <c r="F98" s="104">
        <f t="shared" si="5"/>
        <v>18467</v>
      </c>
    </row>
    <row r="99" spans="1:6" x14ac:dyDescent="0.2">
      <c r="A99" s="89">
        <v>11.4</v>
      </c>
      <c r="B99" s="135" t="s">
        <v>89</v>
      </c>
      <c r="C99" s="85">
        <v>1000</v>
      </c>
      <c r="D99" s="83" t="s">
        <v>38</v>
      </c>
      <c r="E99" s="170">
        <v>45.335599999999999</v>
      </c>
      <c r="F99" s="104">
        <f t="shared" si="5"/>
        <v>45335.6</v>
      </c>
    </row>
    <row r="100" spans="1:6" x14ac:dyDescent="0.2">
      <c r="A100" s="89">
        <v>11.5</v>
      </c>
      <c r="B100" s="135" t="s">
        <v>90</v>
      </c>
      <c r="C100" s="85">
        <v>500</v>
      </c>
      <c r="D100" s="83" t="s">
        <v>38</v>
      </c>
      <c r="E100" s="90">
        <v>275</v>
      </c>
      <c r="F100" s="104">
        <f t="shared" si="5"/>
        <v>137500</v>
      </c>
    </row>
    <row r="101" spans="1:6" x14ac:dyDescent="0.2">
      <c r="A101" s="89">
        <v>11.6</v>
      </c>
      <c r="B101" s="135" t="s">
        <v>91</v>
      </c>
      <c r="C101" s="85">
        <v>500</v>
      </c>
      <c r="D101" s="83" t="s">
        <v>38</v>
      </c>
      <c r="E101" s="90">
        <v>1239</v>
      </c>
      <c r="F101" s="104">
        <f t="shared" si="5"/>
        <v>619500</v>
      </c>
    </row>
    <row r="102" spans="1:6" x14ac:dyDescent="0.2">
      <c r="A102" s="130">
        <v>11.7</v>
      </c>
      <c r="B102" s="135" t="s">
        <v>92</v>
      </c>
      <c r="C102" s="85">
        <v>500</v>
      </c>
      <c r="D102" s="83" t="s">
        <v>21</v>
      </c>
      <c r="E102" s="144">
        <v>29.076139999999999</v>
      </c>
      <c r="F102" s="104">
        <f t="shared" si="5"/>
        <v>14538.07</v>
      </c>
    </row>
    <row r="103" spans="1:6" x14ac:dyDescent="0.2">
      <c r="A103" s="130">
        <v>11.8</v>
      </c>
      <c r="B103" s="135" t="s">
        <v>93</v>
      </c>
      <c r="C103" s="85">
        <v>500</v>
      </c>
      <c r="D103" s="83" t="s">
        <v>38</v>
      </c>
      <c r="E103" s="144">
        <v>158.82814000000002</v>
      </c>
      <c r="F103" s="104">
        <f t="shared" si="5"/>
        <v>79414.070000000007</v>
      </c>
    </row>
    <row r="104" spans="1:6" x14ac:dyDescent="0.2">
      <c r="A104" s="130">
        <v>11.9</v>
      </c>
      <c r="B104" s="135" t="s">
        <v>94</v>
      </c>
      <c r="C104" s="85">
        <v>500</v>
      </c>
      <c r="D104" s="83" t="s">
        <v>95</v>
      </c>
      <c r="E104" s="90">
        <v>75</v>
      </c>
      <c r="F104" s="104">
        <f t="shared" si="5"/>
        <v>37500</v>
      </c>
    </row>
    <row r="105" spans="1:6" x14ac:dyDescent="0.2">
      <c r="A105" s="139">
        <v>11.1</v>
      </c>
      <c r="B105" s="135" t="s">
        <v>96</v>
      </c>
      <c r="C105" s="85">
        <v>500</v>
      </c>
      <c r="D105" s="83" t="s">
        <v>38</v>
      </c>
      <c r="E105" s="90">
        <v>15</v>
      </c>
      <c r="F105" s="104">
        <f t="shared" si="5"/>
        <v>7500</v>
      </c>
    </row>
    <row r="106" spans="1:6" x14ac:dyDescent="0.2">
      <c r="A106" s="139">
        <v>11.11</v>
      </c>
      <c r="B106" s="135" t="s">
        <v>97</v>
      </c>
      <c r="C106" s="85">
        <v>990</v>
      </c>
      <c r="D106" s="83" t="s">
        <v>24</v>
      </c>
      <c r="E106" s="90">
        <v>187.82</v>
      </c>
      <c r="F106" s="104">
        <f t="shared" si="5"/>
        <v>185941.8</v>
      </c>
    </row>
    <row r="107" spans="1:6" x14ac:dyDescent="0.2">
      <c r="A107" s="188">
        <v>11.12</v>
      </c>
      <c r="B107" s="187" t="s">
        <v>98</v>
      </c>
      <c r="C107" s="95">
        <v>500</v>
      </c>
      <c r="D107" s="94" t="s">
        <v>38</v>
      </c>
      <c r="E107" s="93">
        <v>200</v>
      </c>
      <c r="F107" s="251">
        <f t="shared" si="5"/>
        <v>100000</v>
      </c>
    </row>
    <row r="108" spans="1:6" ht="8.25" customHeight="1" x14ac:dyDescent="0.2">
      <c r="A108" s="130"/>
      <c r="B108" s="135"/>
      <c r="C108" s="134"/>
      <c r="D108" s="83"/>
      <c r="E108" s="90"/>
      <c r="F108" s="250"/>
    </row>
    <row r="109" spans="1:6" x14ac:dyDescent="0.2">
      <c r="A109" s="100">
        <v>12</v>
      </c>
      <c r="B109" s="133" t="s">
        <v>99</v>
      </c>
      <c r="C109" s="143"/>
      <c r="D109" s="83"/>
      <c r="E109" s="90"/>
      <c r="F109" s="250"/>
    </row>
    <row r="110" spans="1:6" x14ac:dyDescent="0.2">
      <c r="A110" s="89">
        <v>12.1</v>
      </c>
      <c r="B110" s="91" t="s">
        <v>100</v>
      </c>
      <c r="C110" s="85">
        <v>810.1</v>
      </c>
      <c r="D110" s="83" t="s">
        <v>21</v>
      </c>
      <c r="E110" s="144">
        <v>40.92857671892358</v>
      </c>
      <c r="F110" s="104">
        <f>C110*E110</f>
        <v>33156.239999999991</v>
      </c>
    </row>
    <row r="111" spans="1:6" x14ac:dyDescent="0.2">
      <c r="A111" s="89">
        <v>12.2</v>
      </c>
      <c r="B111" s="91" t="s">
        <v>101</v>
      </c>
      <c r="C111" s="85">
        <v>789.85</v>
      </c>
      <c r="D111" s="83" t="s">
        <v>102</v>
      </c>
      <c r="E111" s="144">
        <v>38.018193327847058</v>
      </c>
      <c r="F111" s="104">
        <f>C111*E111</f>
        <v>30028.67</v>
      </c>
    </row>
    <row r="112" spans="1:6" ht="25.5" x14ac:dyDescent="0.2">
      <c r="A112" s="89">
        <v>12.3</v>
      </c>
      <c r="B112" s="101" t="s">
        <v>103</v>
      </c>
      <c r="C112" s="85">
        <v>39.49</v>
      </c>
      <c r="D112" s="111" t="s">
        <v>24</v>
      </c>
      <c r="E112" s="144">
        <v>126.43023550265887</v>
      </c>
      <c r="F112" s="250">
        <f>C112*E112</f>
        <v>4992.7299999999996</v>
      </c>
    </row>
    <row r="113" spans="1:6" ht="25.5" x14ac:dyDescent="0.2">
      <c r="A113" s="89">
        <v>12.4</v>
      </c>
      <c r="B113" s="101" t="s">
        <v>104</v>
      </c>
      <c r="C113" s="85">
        <v>189.56</v>
      </c>
      <c r="D113" s="111" t="s">
        <v>24</v>
      </c>
      <c r="E113" s="90">
        <v>415</v>
      </c>
      <c r="F113" s="250">
        <f>C113*E113</f>
        <v>78667.399999999994</v>
      </c>
    </row>
    <row r="114" spans="1:6" ht="25.5" x14ac:dyDescent="0.2">
      <c r="A114" s="89">
        <v>12.5</v>
      </c>
      <c r="B114" s="101" t="s">
        <v>105</v>
      </c>
      <c r="C114" s="85">
        <v>150.07</v>
      </c>
      <c r="D114" s="111" t="s">
        <v>24</v>
      </c>
      <c r="E114" s="90">
        <v>85.12</v>
      </c>
      <c r="F114" s="142">
        <f>C114*E114</f>
        <v>12773.9584</v>
      </c>
    </row>
    <row r="115" spans="1:6" ht="10.5" customHeight="1" x14ac:dyDescent="0.2">
      <c r="A115" s="89"/>
      <c r="B115" s="91"/>
      <c r="C115" s="85"/>
      <c r="D115" s="83"/>
      <c r="E115" s="90"/>
      <c r="F115" s="104"/>
    </row>
    <row r="116" spans="1:6" x14ac:dyDescent="0.2">
      <c r="A116" s="100">
        <v>13</v>
      </c>
      <c r="B116" s="99" t="s">
        <v>106</v>
      </c>
      <c r="C116" s="85"/>
      <c r="D116" s="83"/>
      <c r="E116" s="90"/>
      <c r="F116" s="104"/>
    </row>
    <row r="117" spans="1:6" ht="25.5" x14ac:dyDescent="0.2">
      <c r="A117" s="89">
        <v>13.1</v>
      </c>
      <c r="B117" s="101" t="s">
        <v>107</v>
      </c>
      <c r="C117" s="85">
        <v>987.31</v>
      </c>
      <c r="D117" s="111" t="s">
        <v>102</v>
      </c>
      <c r="E117" s="165">
        <v>581.82689327979801</v>
      </c>
      <c r="F117" s="142">
        <f>C117*E117</f>
        <v>574443.51000407734</v>
      </c>
    </row>
    <row r="118" spans="1:6" s="25" customFormat="1" x14ac:dyDescent="0.2">
      <c r="A118" s="65"/>
      <c r="B118" s="68" t="s">
        <v>108</v>
      </c>
      <c r="C118" s="65"/>
      <c r="D118" s="65"/>
      <c r="E118" s="61"/>
      <c r="F118" s="254">
        <f>SUM(F16:F117)</f>
        <v>11208461.961167514</v>
      </c>
    </row>
    <row r="119" spans="1:6" s="23" customFormat="1" ht="8.25" customHeight="1" x14ac:dyDescent="0.2">
      <c r="A119" s="60"/>
      <c r="B119" s="128"/>
      <c r="C119" s="172"/>
      <c r="D119" s="60"/>
      <c r="E119" s="66"/>
      <c r="F119" s="255"/>
    </row>
    <row r="120" spans="1:6" s="23" customFormat="1" ht="63.75" x14ac:dyDescent="0.2">
      <c r="A120" s="34" t="s">
        <v>109</v>
      </c>
      <c r="B120" s="112" t="s">
        <v>110</v>
      </c>
      <c r="C120" s="85"/>
      <c r="D120" s="83"/>
      <c r="E120" s="102"/>
      <c r="F120" s="104"/>
    </row>
    <row r="121" spans="1:6" s="23" customFormat="1" ht="9" customHeight="1" x14ac:dyDescent="0.2">
      <c r="A121" s="130"/>
      <c r="B121" s="91"/>
      <c r="C121" s="85"/>
      <c r="D121" s="83"/>
      <c r="E121" s="102"/>
      <c r="F121" s="104"/>
    </row>
    <row r="122" spans="1:6" s="23" customFormat="1" x14ac:dyDescent="0.2">
      <c r="A122" s="115">
        <v>1</v>
      </c>
      <c r="B122" s="99" t="s">
        <v>19</v>
      </c>
      <c r="C122" s="85"/>
      <c r="D122" s="83"/>
      <c r="E122" s="102"/>
      <c r="F122" s="104"/>
    </row>
    <row r="123" spans="1:6" s="23" customFormat="1" x14ac:dyDescent="0.2">
      <c r="A123" s="130">
        <v>1.1000000000000001</v>
      </c>
      <c r="B123" s="91" t="s">
        <v>20</v>
      </c>
      <c r="C123" s="85">
        <v>12901.63</v>
      </c>
      <c r="D123" s="83" t="s">
        <v>21</v>
      </c>
      <c r="E123" s="171">
        <v>6.7250006394540804</v>
      </c>
      <c r="F123" s="104">
        <f>C123*E123</f>
        <v>86763.469999999943</v>
      </c>
    </row>
    <row r="124" spans="1:6" s="23" customFormat="1" ht="6.75" customHeight="1" x14ac:dyDescent="0.2">
      <c r="A124" s="130"/>
      <c r="B124" s="91"/>
      <c r="C124" s="85"/>
      <c r="D124" s="83"/>
      <c r="E124" s="90"/>
      <c r="F124" s="104"/>
    </row>
    <row r="125" spans="1:6" s="23" customFormat="1" x14ac:dyDescent="0.2">
      <c r="A125" s="115">
        <v>2</v>
      </c>
      <c r="B125" s="99" t="s">
        <v>22</v>
      </c>
      <c r="C125" s="85"/>
      <c r="D125" s="83"/>
      <c r="E125" s="90"/>
      <c r="F125" s="104"/>
    </row>
    <row r="126" spans="1:6" s="23" customFormat="1" x14ac:dyDescent="0.2">
      <c r="A126" s="73">
        <v>2.1</v>
      </c>
      <c r="B126" s="140" t="s">
        <v>23</v>
      </c>
      <c r="C126" s="142">
        <v>8983.5499999999993</v>
      </c>
      <c r="D126" s="141" t="s">
        <v>24</v>
      </c>
      <c r="E126" s="90">
        <v>102.70000055657285</v>
      </c>
      <c r="F126" s="104">
        <f>E126*C126</f>
        <v>922610.59</v>
      </c>
    </row>
    <row r="127" spans="1:6" s="23" customFormat="1" x14ac:dyDescent="0.2">
      <c r="A127" s="73">
        <v>2.2000000000000002</v>
      </c>
      <c r="B127" s="140" t="s">
        <v>25</v>
      </c>
      <c r="C127" s="85">
        <v>810.93</v>
      </c>
      <c r="D127" s="141" t="s">
        <v>24</v>
      </c>
      <c r="E127" s="90">
        <v>615.88</v>
      </c>
      <c r="F127" s="104">
        <f>E127*C127</f>
        <v>499435.56839999999</v>
      </c>
    </row>
    <row r="128" spans="1:6" s="23" customFormat="1" x14ac:dyDescent="0.2">
      <c r="A128" s="73">
        <v>2.2999999999999998</v>
      </c>
      <c r="B128" s="140" t="s">
        <v>26</v>
      </c>
      <c r="C128" s="85">
        <v>7656.53</v>
      </c>
      <c r="D128" s="141" t="s">
        <v>24</v>
      </c>
      <c r="E128" s="90">
        <v>85.120000835887794</v>
      </c>
      <c r="F128" s="104">
        <f>E128*C128</f>
        <v>651723.84</v>
      </c>
    </row>
    <row r="129" spans="1:6" s="23" customFormat="1" x14ac:dyDescent="0.2">
      <c r="A129" s="73">
        <v>2.4</v>
      </c>
      <c r="B129" s="140" t="s">
        <v>27</v>
      </c>
      <c r="C129" s="85">
        <v>1592.42</v>
      </c>
      <c r="D129" s="141" t="s">
        <v>24</v>
      </c>
      <c r="E129" s="90">
        <v>126.43000590296529</v>
      </c>
      <c r="F129" s="104">
        <f>E129*C129</f>
        <v>201329.67</v>
      </c>
    </row>
    <row r="130" spans="1:6" s="23" customFormat="1" ht="6.75" customHeight="1" x14ac:dyDescent="0.2">
      <c r="A130" s="89"/>
      <c r="B130" s="91"/>
      <c r="C130" s="85"/>
      <c r="D130" s="83"/>
      <c r="E130" s="102"/>
      <c r="F130" s="104"/>
    </row>
    <row r="131" spans="1:6" s="23" customFormat="1" x14ac:dyDescent="0.2">
      <c r="A131" s="115">
        <v>3</v>
      </c>
      <c r="B131" s="99" t="s">
        <v>28</v>
      </c>
      <c r="C131" s="85"/>
      <c r="D131" s="83"/>
      <c r="E131" s="102"/>
      <c r="F131" s="104"/>
    </row>
    <row r="132" spans="1:6" s="23" customFormat="1" ht="13.5" customHeight="1" x14ac:dyDescent="0.2">
      <c r="A132" s="89">
        <v>3.1</v>
      </c>
      <c r="B132" s="140" t="s">
        <v>34</v>
      </c>
      <c r="C132" s="85">
        <v>8896.76</v>
      </c>
      <c r="D132" s="111" t="s">
        <v>21</v>
      </c>
      <c r="E132" s="144">
        <v>145.66250410261716</v>
      </c>
      <c r="F132" s="142">
        <f>C132*E132</f>
        <v>1295924.3400000003</v>
      </c>
    </row>
    <row r="133" spans="1:6" s="23" customFormat="1" ht="13.5" customHeight="1" x14ac:dyDescent="0.2">
      <c r="A133" s="89">
        <v>3.2</v>
      </c>
      <c r="B133" s="140" t="s">
        <v>33</v>
      </c>
      <c r="C133" s="85">
        <v>614.53</v>
      </c>
      <c r="D133" s="111" t="s">
        <v>21</v>
      </c>
      <c r="E133" s="144">
        <v>239.42905960652857</v>
      </c>
      <c r="F133" s="142">
        <f>C133*E133</f>
        <v>147136.34</v>
      </c>
    </row>
    <row r="134" spans="1:6" s="23" customFormat="1" ht="13.5" customHeight="1" x14ac:dyDescent="0.2">
      <c r="A134" s="89">
        <v>3.3</v>
      </c>
      <c r="B134" s="140" t="s">
        <v>32</v>
      </c>
      <c r="C134" s="85">
        <v>3464.81</v>
      </c>
      <c r="D134" s="111" t="s">
        <v>21</v>
      </c>
      <c r="E134" s="144">
        <v>518.42877675832153</v>
      </c>
      <c r="F134" s="142">
        <f>C134*E134</f>
        <v>1796257.21</v>
      </c>
    </row>
    <row r="135" spans="1:6" s="23" customFormat="1" ht="13.5" customHeight="1" x14ac:dyDescent="0.2">
      <c r="A135" s="89">
        <v>3.4</v>
      </c>
      <c r="B135" s="140" t="s">
        <v>31</v>
      </c>
      <c r="C135" s="85">
        <v>219.34</v>
      </c>
      <c r="D135" s="111" t="s">
        <v>21</v>
      </c>
      <c r="E135" s="144">
        <v>878.17388529224036</v>
      </c>
      <c r="F135" s="142">
        <f>C135*E135</f>
        <v>192618.66</v>
      </c>
    </row>
    <row r="136" spans="1:6" s="23" customFormat="1" ht="7.5" customHeight="1" x14ac:dyDescent="0.2">
      <c r="A136" s="89"/>
      <c r="B136" s="140"/>
      <c r="C136" s="85"/>
      <c r="D136" s="111"/>
      <c r="E136" s="90"/>
      <c r="F136" s="142"/>
    </row>
    <row r="137" spans="1:6" s="23" customFormat="1" x14ac:dyDescent="0.2">
      <c r="A137" s="115">
        <v>4</v>
      </c>
      <c r="B137" s="99" t="s">
        <v>35</v>
      </c>
      <c r="C137" s="85"/>
      <c r="D137" s="83"/>
      <c r="E137" s="90"/>
      <c r="F137" s="104"/>
    </row>
    <row r="138" spans="1:6" s="23" customFormat="1" x14ac:dyDescent="0.2">
      <c r="A138" s="89">
        <v>4.3</v>
      </c>
      <c r="B138" s="140" t="s">
        <v>34</v>
      </c>
      <c r="C138" s="85">
        <v>8896.76</v>
      </c>
      <c r="D138" s="111" t="s">
        <v>21</v>
      </c>
      <c r="E138" s="90">
        <v>14.570000764323192</v>
      </c>
      <c r="F138" s="142">
        <f>C138*E138</f>
        <v>129625.8</v>
      </c>
    </row>
    <row r="139" spans="1:6" s="23" customFormat="1" x14ac:dyDescent="0.2">
      <c r="A139" s="89">
        <v>4.4000000000000004</v>
      </c>
      <c r="B139" s="140" t="s">
        <v>33</v>
      </c>
      <c r="C139" s="85">
        <v>614.53</v>
      </c>
      <c r="D139" s="111" t="s">
        <v>21</v>
      </c>
      <c r="E139" s="90">
        <v>17.21001415716076</v>
      </c>
      <c r="F139" s="142">
        <f>C139*E139</f>
        <v>10576.070000000002</v>
      </c>
    </row>
    <row r="140" spans="1:6" s="23" customFormat="1" x14ac:dyDescent="0.2">
      <c r="A140" s="89">
        <v>4.5</v>
      </c>
      <c r="B140" s="140" t="s">
        <v>32</v>
      </c>
      <c r="C140" s="85">
        <v>3464.81</v>
      </c>
      <c r="D140" s="111" t="s">
        <v>21</v>
      </c>
      <c r="E140" s="90">
        <v>21.040002193482472</v>
      </c>
      <c r="F140" s="142">
        <f>C140*E140</f>
        <v>72899.61</v>
      </c>
    </row>
    <row r="141" spans="1:6" s="23" customFormat="1" x14ac:dyDescent="0.2">
      <c r="A141" s="89">
        <v>4.5999999999999996</v>
      </c>
      <c r="B141" s="140" t="s">
        <v>31</v>
      </c>
      <c r="C141" s="85">
        <v>219.34</v>
      </c>
      <c r="D141" s="111" t="s">
        <v>21</v>
      </c>
      <c r="E141" s="90">
        <v>27.540029178444424</v>
      </c>
      <c r="F141" s="142">
        <f>C141*E141</f>
        <v>6040.63</v>
      </c>
    </row>
    <row r="142" spans="1:6" s="23" customFormat="1" ht="8.25" customHeight="1" x14ac:dyDescent="0.2">
      <c r="A142" s="138"/>
      <c r="B142" s="140"/>
      <c r="C142" s="98"/>
      <c r="D142" s="105"/>
      <c r="E142" s="110"/>
      <c r="F142" s="250"/>
    </row>
    <row r="143" spans="1:6" s="23" customFormat="1" x14ac:dyDescent="0.2">
      <c r="A143" s="126">
        <v>5</v>
      </c>
      <c r="B143" s="112" t="s">
        <v>36</v>
      </c>
      <c r="C143" s="85"/>
      <c r="D143" s="111"/>
      <c r="E143" s="102"/>
      <c r="F143" s="142"/>
    </row>
    <row r="144" spans="1:6" s="23" customFormat="1" x14ac:dyDescent="0.2">
      <c r="A144" s="138">
        <v>5.0999999999999996</v>
      </c>
      <c r="B144" s="91" t="s">
        <v>111</v>
      </c>
      <c r="C144" s="85">
        <v>3</v>
      </c>
      <c r="D144" s="83" t="s">
        <v>38</v>
      </c>
      <c r="E144" s="90">
        <v>2838.25</v>
      </c>
      <c r="F144" s="104">
        <f t="shared" ref="F144:F167" si="6">C144*E144</f>
        <v>8514.75</v>
      </c>
    </row>
    <row r="145" spans="1:6" s="23" customFormat="1" x14ac:dyDescent="0.2">
      <c r="A145" s="89">
        <f t="shared" ref="A145:A152" si="7">+A144+0.1</f>
        <v>5.1999999999999993</v>
      </c>
      <c r="B145" s="91" t="s">
        <v>39</v>
      </c>
      <c r="C145" s="85">
        <v>1</v>
      </c>
      <c r="D145" s="83" t="s">
        <v>38</v>
      </c>
      <c r="E145" s="170">
        <v>1065.3354999999999</v>
      </c>
      <c r="F145" s="104">
        <f t="shared" si="6"/>
        <v>1065.3354999999999</v>
      </c>
    </row>
    <row r="146" spans="1:6" s="23" customFormat="1" x14ac:dyDescent="0.2">
      <c r="A146" s="89">
        <f t="shared" si="7"/>
        <v>5.2999999999999989</v>
      </c>
      <c r="B146" s="91" t="s">
        <v>40</v>
      </c>
      <c r="C146" s="85">
        <v>5</v>
      </c>
      <c r="D146" s="83" t="s">
        <v>38</v>
      </c>
      <c r="E146" s="170">
        <v>1749.3344999999999</v>
      </c>
      <c r="F146" s="104">
        <f t="shared" si="6"/>
        <v>8746.6725000000006</v>
      </c>
    </row>
    <row r="147" spans="1:6" s="23" customFormat="1" x14ac:dyDescent="0.2">
      <c r="A147" s="89">
        <f t="shared" si="7"/>
        <v>5.3999999999999986</v>
      </c>
      <c r="B147" s="91" t="s">
        <v>112</v>
      </c>
      <c r="C147" s="85">
        <v>1</v>
      </c>
      <c r="D147" s="83" t="s">
        <v>38</v>
      </c>
      <c r="E147" s="170">
        <v>1059.3145</v>
      </c>
      <c r="F147" s="104">
        <f t="shared" si="6"/>
        <v>1059.3145</v>
      </c>
    </row>
    <row r="148" spans="1:6" s="23" customFormat="1" x14ac:dyDescent="0.2">
      <c r="A148" s="89">
        <f t="shared" si="7"/>
        <v>5.4999999999999982</v>
      </c>
      <c r="B148" s="91" t="s">
        <v>113</v>
      </c>
      <c r="C148" s="85">
        <v>1</v>
      </c>
      <c r="D148" s="83" t="s">
        <v>38</v>
      </c>
      <c r="E148" s="144">
        <v>228.6045</v>
      </c>
      <c r="F148" s="104">
        <f t="shared" si="6"/>
        <v>228.6045</v>
      </c>
    </row>
    <row r="149" spans="1:6" s="23" customFormat="1" x14ac:dyDescent="0.2">
      <c r="A149" s="130">
        <f t="shared" si="7"/>
        <v>5.5999999999999979</v>
      </c>
      <c r="B149" s="91" t="s">
        <v>42</v>
      </c>
      <c r="C149" s="85">
        <v>1</v>
      </c>
      <c r="D149" s="83" t="s">
        <v>38</v>
      </c>
      <c r="E149" s="90">
        <v>2339.3355000000001</v>
      </c>
      <c r="F149" s="104">
        <f t="shared" si="6"/>
        <v>2339.3355000000001</v>
      </c>
    </row>
    <row r="150" spans="1:6" s="23" customFormat="1" x14ac:dyDescent="0.2">
      <c r="A150" s="97">
        <f t="shared" si="7"/>
        <v>5.6999999999999975</v>
      </c>
      <c r="B150" s="96" t="s">
        <v>44</v>
      </c>
      <c r="C150" s="95">
        <v>1</v>
      </c>
      <c r="D150" s="94" t="s">
        <v>38</v>
      </c>
      <c r="E150" s="93">
        <v>2339.335</v>
      </c>
      <c r="F150" s="251">
        <f t="shared" si="6"/>
        <v>2339.335</v>
      </c>
    </row>
    <row r="151" spans="1:6" s="23" customFormat="1" x14ac:dyDescent="0.2">
      <c r="A151" s="130">
        <f t="shared" si="7"/>
        <v>5.7999999999999972</v>
      </c>
      <c r="B151" s="91" t="s">
        <v>48</v>
      </c>
      <c r="C151" s="85">
        <v>6</v>
      </c>
      <c r="D151" s="83" t="s">
        <v>38</v>
      </c>
      <c r="E151" s="144">
        <v>143.3133</v>
      </c>
      <c r="F151" s="104">
        <f t="shared" si="6"/>
        <v>859.87979999999993</v>
      </c>
    </row>
    <row r="152" spans="1:6" s="23" customFormat="1" x14ac:dyDescent="0.2">
      <c r="A152" s="130">
        <f t="shared" si="7"/>
        <v>5.8999999999999968</v>
      </c>
      <c r="B152" s="91" t="s">
        <v>49</v>
      </c>
      <c r="C152" s="85">
        <v>14</v>
      </c>
      <c r="D152" s="83" t="s">
        <v>38</v>
      </c>
      <c r="E152" s="144">
        <v>184.31321</v>
      </c>
      <c r="F152" s="104">
        <f t="shared" si="6"/>
        <v>2580.3849399999999</v>
      </c>
    </row>
    <row r="153" spans="1:6" s="23" customFormat="1" x14ac:dyDescent="0.2">
      <c r="A153" s="89">
        <v>5.0999999999999996</v>
      </c>
      <c r="B153" s="91" t="s">
        <v>50</v>
      </c>
      <c r="C153" s="85">
        <v>6</v>
      </c>
      <c r="D153" s="83" t="s">
        <v>38</v>
      </c>
      <c r="E153" s="144">
        <v>306.20049999999998</v>
      </c>
      <c r="F153" s="104">
        <f t="shared" si="6"/>
        <v>1837.203</v>
      </c>
    </row>
    <row r="154" spans="1:6" s="23" customFormat="1" x14ac:dyDescent="0.2">
      <c r="A154" s="89">
        <f>+A153+0.1</f>
        <v>5.1999999999999993</v>
      </c>
      <c r="B154" s="91" t="s">
        <v>114</v>
      </c>
      <c r="C154" s="85">
        <v>1</v>
      </c>
      <c r="D154" s="83" t="s">
        <v>38</v>
      </c>
      <c r="E154" s="170">
        <v>4800.6745600000004</v>
      </c>
      <c r="F154" s="104">
        <f t="shared" si="6"/>
        <v>4800.6745600000004</v>
      </c>
    </row>
    <row r="155" spans="1:6" s="23" customFormat="1" x14ac:dyDescent="0.2">
      <c r="A155" s="89">
        <f>+A154+0.1</f>
        <v>5.2999999999999989</v>
      </c>
      <c r="B155" s="91" t="s">
        <v>52</v>
      </c>
      <c r="C155" s="85">
        <v>3</v>
      </c>
      <c r="D155" s="83" t="s">
        <v>38</v>
      </c>
      <c r="E155" s="170">
        <v>3696.3348700000001</v>
      </c>
      <c r="F155" s="104">
        <f t="shared" si="6"/>
        <v>11089.00461</v>
      </c>
    </row>
    <row r="156" spans="1:6" s="23" customFormat="1" x14ac:dyDescent="0.2">
      <c r="A156" s="89">
        <f>+A155+0.1</f>
        <v>5.3999999999999986</v>
      </c>
      <c r="B156" s="91" t="s">
        <v>53</v>
      </c>
      <c r="C156" s="85">
        <v>1</v>
      </c>
      <c r="D156" s="83" t="s">
        <v>38</v>
      </c>
      <c r="E156" s="170">
        <v>3914.6359699999998</v>
      </c>
      <c r="F156" s="104">
        <f t="shared" si="6"/>
        <v>3914.6359699999998</v>
      </c>
    </row>
    <row r="157" spans="1:6" s="23" customFormat="1" x14ac:dyDescent="0.2">
      <c r="A157" s="89">
        <f>+A156+0.1</f>
        <v>5.4999999999999982</v>
      </c>
      <c r="B157" s="91" t="s">
        <v>54</v>
      </c>
      <c r="C157" s="85">
        <v>7</v>
      </c>
      <c r="D157" s="83" t="s">
        <v>38</v>
      </c>
      <c r="E157" s="170">
        <v>3017.83464</v>
      </c>
      <c r="F157" s="104">
        <f t="shared" si="6"/>
        <v>21124.842479999999</v>
      </c>
    </row>
    <row r="158" spans="1:6" s="23" customFormat="1" x14ac:dyDescent="0.2">
      <c r="A158" s="89">
        <f>+A157+0.1</f>
        <v>5.5999999999999979</v>
      </c>
      <c r="B158" s="91" t="s">
        <v>115</v>
      </c>
      <c r="C158" s="85">
        <v>2</v>
      </c>
      <c r="D158" s="83" t="s">
        <v>38</v>
      </c>
      <c r="E158" s="90">
        <v>920</v>
      </c>
      <c r="F158" s="104">
        <f t="shared" si="6"/>
        <v>1840</v>
      </c>
    </row>
    <row r="159" spans="1:6" s="23" customFormat="1" x14ac:dyDescent="0.2">
      <c r="A159" s="139">
        <f t="shared" ref="A159:A167" si="8">+A158+0.01</f>
        <v>5.6099999999999977</v>
      </c>
      <c r="B159" s="91" t="s">
        <v>116</v>
      </c>
      <c r="C159" s="85">
        <v>15</v>
      </c>
      <c r="D159" s="83" t="s">
        <v>38</v>
      </c>
      <c r="E159" s="90">
        <v>713.5</v>
      </c>
      <c r="F159" s="104">
        <f t="shared" si="6"/>
        <v>10702.5</v>
      </c>
    </row>
    <row r="160" spans="1:6" s="23" customFormat="1" x14ac:dyDescent="0.2">
      <c r="A160" s="139">
        <f t="shared" si="8"/>
        <v>5.6199999999999974</v>
      </c>
      <c r="B160" s="91" t="s">
        <v>117</v>
      </c>
      <c r="C160" s="85">
        <v>1</v>
      </c>
      <c r="D160" s="83" t="s">
        <v>38</v>
      </c>
      <c r="E160" s="170">
        <v>4018.2545559999999</v>
      </c>
      <c r="F160" s="104">
        <f t="shared" si="6"/>
        <v>4018.2545559999999</v>
      </c>
    </row>
    <row r="161" spans="1:6" s="23" customFormat="1" x14ac:dyDescent="0.2">
      <c r="A161" s="139">
        <f t="shared" si="8"/>
        <v>5.6299999999999972</v>
      </c>
      <c r="B161" s="91" t="s">
        <v>57</v>
      </c>
      <c r="C161" s="85">
        <v>1</v>
      </c>
      <c r="D161" s="83" t="s">
        <v>38</v>
      </c>
      <c r="E161" s="170">
        <v>2838.254359</v>
      </c>
      <c r="F161" s="104">
        <f t="shared" si="6"/>
        <v>2838.254359</v>
      </c>
    </row>
    <row r="162" spans="1:6" s="23" customFormat="1" x14ac:dyDescent="0.2">
      <c r="A162" s="139">
        <f t="shared" si="8"/>
        <v>5.639999999999997</v>
      </c>
      <c r="B162" s="91" t="s">
        <v>58</v>
      </c>
      <c r="C162" s="85">
        <v>3</v>
      </c>
      <c r="D162" s="83" t="s">
        <v>38</v>
      </c>
      <c r="E162" s="170">
        <v>1392.3843999999999</v>
      </c>
      <c r="F162" s="104">
        <f t="shared" si="6"/>
        <v>4177.1531999999997</v>
      </c>
    </row>
    <row r="163" spans="1:6" s="23" customFormat="1" x14ac:dyDescent="0.2">
      <c r="A163" s="139">
        <f t="shared" si="8"/>
        <v>5.6499999999999968</v>
      </c>
      <c r="B163" s="91" t="s">
        <v>118</v>
      </c>
      <c r="C163" s="85">
        <v>1</v>
      </c>
      <c r="D163" s="83" t="s">
        <v>38</v>
      </c>
      <c r="E163" s="170">
        <v>274.70299999999997</v>
      </c>
      <c r="F163" s="104">
        <f t="shared" si="6"/>
        <v>274.70299999999997</v>
      </c>
    </row>
    <row r="164" spans="1:6" s="23" customFormat="1" x14ac:dyDescent="0.2">
      <c r="A164" s="139">
        <f t="shared" si="8"/>
        <v>5.6599999999999966</v>
      </c>
      <c r="B164" s="91" t="s">
        <v>119</v>
      </c>
      <c r="C164" s="85">
        <v>2</v>
      </c>
      <c r="D164" s="83" t="s">
        <v>38</v>
      </c>
      <c r="E164" s="90">
        <v>274.7</v>
      </c>
      <c r="F164" s="104">
        <f t="shared" si="6"/>
        <v>549.4</v>
      </c>
    </row>
    <row r="165" spans="1:6" s="23" customFormat="1" x14ac:dyDescent="0.2">
      <c r="A165" s="139">
        <f t="shared" si="8"/>
        <v>5.6699999999999964</v>
      </c>
      <c r="B165" s="91" t="s">
        <v>120</v>
      </c>
      <c r="C165" s="85">
        <v>20</v>
      </c>
      <c r="D165" s="83" t="s">
        <v>38</v>
      </c>
      <c r="E165" s="144">
        <v>169.31229999999999</v>
      </c>
      <c r="F165" s="104">
        <f t="shared" si="6"/>
        <v>3386.2460000000001</v>
      </c>
    </row>
    <row r="166" spans="1:6" s="23" customFormat="1" x14ac:dyDescent="0.2">
      <c r="A166" s="139">
        <f t="shared" si="8"/>
        <v>5.6799999999999962</v>
      </c>
      <c r="B166" s="91" t="s">
        <v>121</v>
      </c>
      <c r="C166" s="85">
        <v>1</v>
      </c>
      <c r="D166" s="83" t="s">
        <v>38</v>
      </c>
      <c r="E166" s="90">
        <v>3519.3353999999999</v>
      </c>
      <c r="F166" s="104">
        <f t="shared" si="6"/>
        <v>3519.3353999999999</v>
      </c>
    </row>
    <row r="167" spans="1:6" s="23" customFormat="1" x14ac:dyDescent="0.2">
      <c r="A167" s="139">
        <f t="shared" si="8"/>
        <v>5.6899999999999959</v>
      </c>
      <c r="B167" s="91" t="s">
        <v>64</v>
      </c>
      <c r="C167" s="85">
        <v>8</v>
      </c>
      <c r="D167" s="83" t="s">
        <v>38</v>
      </c>
      <c r="E167" s="90">
        <v>70.31</v>
      </c>
      <c r="F167" s="104">
        <f t="shared" si="6"/>
        <v>562.48</v>
      </c>
    </row>
    <row r="168" spans="1:6" s="23" customFormat="1" ht="5.25" customHeight="1" x14ac:dyDescent="0.2">
      <c r="A168" s="139"/>
      <c r="B168" s="91"/>
      <c r="C168" s="85"/>
      <c r="D168" s="83"/>
      <c r="E168" s="102"/>
      <c r="F168" s="250"/>
    </row>
    <row r="169" spans="1:6" s="23" customFormat="1" x14ac:dyDescent="0.2">
      <c r="A169" s="100">
        <v>6</v>
      </c>
      <c r="B169" s="99" t="s">
        <v>65</v>
      </c>
      <c r="C169" s="85"/>
      <c r="D169" s="83"/>
      <c r="E169" s="102"/>
      <c r="F169" s="250"/>
    </row>
    <row r="170" spans="1:6" s="23" customFormat="1" x14ac:dyDescent="0.2">
      <c r="A170" s="89">
        <v>6.1</v>
      </c>
      <c r="B170" s="101" t="s">
        <v>122</v>
      </c>
      <c r="C170" s="85">
        <v>23</v>
      </c>
      <c r="D170" s="83" t="s">
        <v>38</v>
      </c>
      <c r="E170" s="144">
        <v>158.82826086956524</v>
      </c>
      <c r="F170" s="104">
        <f>C170*E170</f>
        <v>3653.0500000000006</v>
      </c>
    </row>
    <row r="171" spans="1:6" s="23" customFormat="1" ht="14.25" customHeight="1" x14ac:dyDescent="0.2">
      <c r="A171" s="89">
        <v>6.2</v>
      </c>
      <c r="B171" s="101" t="s">
        <v>123</v>
      </c>
      <c r="C171" s="85">
        <v>6</v>
      </c>
      <c r="D171" s="83" t="s">
        <v>38</v>
      </c>
      <c r="E171" s="144">
        <v>266.83166666666665</v>
      </c>
      <c r="F171" s="104">
        <f>C171*E171</f>
        <v>1600.9899999999998</v>
      </c>
    </row>
    <row r="172" spans="1:6" s="23" customFormat="1" ht="12" customHeight="1" x14ac:dyDescent="0.2">
      <c r="A172" s="89">
        <v>6.3</v>
      </c>
      <c r="B172" s="91" t="s">
        <v>124</v>
      </c>
      <c r="C172" s="85">
        <v>8</v>
      </c>
      <c r="D172" s="83" t="s">
        <v>38</v>
      </c>
      <c r="E172" s="90">
        <v>75</v>
      </c>
      <c r="F172" s="104">
        <f>C172*E172</f>
        <v>600</v>
      </c>
    </row>
    <row r="173" spans="1:6" s="23" customFormat="1" ht="8.25" customHeight="1" x14ac:dyDescent="0.2">
      <c r="A173" s="89"/>
      <c r="B173" s="91"/>
      <c r="C173" s="85"/>
      <c r="D173" s="83"/>
      <c r="E173" s="90"/>
      <c r="F173" s="250"/>
    </row>
    <row r="174" spans="1:6" s="23" customFormat="1" x14ac:dyDescent="0.2">
      <c r="A174" s="100">
        <v>7</v>
      </c>
      <c r="B174" s="99" t="s">
        <v>70</v>
      </c>
      <c r="C174" s="85"/>
      <c r="D174" s="83"/>
      <c r="E174" s="90"/>
      <c r="F174" s="250"/>
    </row>
    <row r="175" spans="1:6" s="23" customFormat="1" x14ac:dyDescent="0.2">
      <c r="A175" s="89">
        <v>7.1</v>
      </c>
      <c r="B175" s="91" t="s">
        <v>72</v>
      </c>
      <c r="C175" s="85">
        <v>6</v>
      </c>
      <c r="D175" s="83" t="s">
        <v>38</v>
      </c>
      <c r="E175" s="102">
        <v>1912.8</v>
      </c>
      <c r="F175" s="104">
        <f>E175*C175</f>
        <v>11476.8</v>
      </c>
    </row>
    <row r="176" spans="1:6" s="23" customFormat="1" x14ac:dyDescent="0.2">
      <c r="A176" s="89">
        <v>7.2</v>
      </c>
      <c r="B176" s="91" t="s">
        <v>73</v>
      </c>
      <c r="C176" s="85">
        <v>68</v>
      </c>
      <c r="D176" s="83" t="s">
        <v>38</v>
      </c>
      <c r="E176" s="102">
        <v>1535</v>
      </c>
      <c r="F176" s="104">
        <f>E176*C176</f>
        <v>104380</v>
      </c>
    </row>
    <row r="177" spans="1:6" s="23" customFormat="1" x14ac:dyDescent="0.2">
      <c r="A177" s="89">
        <v>7.3</v>
      </c>
      <c r="B177" s="91" t="s">
        <v>74</v>
      </c>
      <c r="C177" s="85">
        <v>2</v>
      </c>
      <c r="D177" s="83" t="s">
        <v>38</v>
      </c>
      <c r="E177" s="102">
        <v>928</v>
      </c>
      <c r="F177" s="104">
        <f>E177*C177</f>
        <v>1856</v>
      </c>
    </row>
    <row r="178" spans="1:6" s="23" customFormat="1" x14ac:dyDescent="0.2">
      <c r="A178" s="89">
        <v>7.4</v>
      </c>
      <c r="B178" s="91" t="s">
        <v>75</v>
      </c>
      <c r="C178" s="85">
        <v>39</v>
      </c>
      <c r="D178" s="83" t="s">
        <v>38</v>
      </c>
      <c r="E178" s="102">
        <v>708.6</v>
      </c>
      <c r="F178" s="104">
        <f>E178*C178</f>
        <v>27635.4</v>
      </c>
    </row>
    <row r="179" spans="1:6" s="23" customFormat="1" ht="7.5" customHeight="1" x14ac:dyDescent="0.2">
      <c r="A179" s="89"/>
      <c r="B179" s="91"/>
      <c r="C179" s="85"/>
      <c r="D179" s="83"/>
      <c r="E179" s="90"/>
      <c r="F179" s="250"/>
    </row>
    <row r="180" spans="1:6" s="23" customFormat="1" x14ac:dyDescent="0.2">
      <c r="A180" s="126">
        <v>8</v>
      </c>
      <c r="B180" s="99" t="s">
        <v>76</v>
      </c>
      <c r="C180" s="85"/>
      <c r="D180" s="83"/>
      <c r="E180" s="90"/>
      <c r="F180" s="250"/>
    </row>
    <row r="181" spans="1:6" s="23" customFormat="1" x14ac:dyDescent="0.2">
      <c r="A181" s="138">
        <v>8.1</v>
      </c>
      <c r="B181" s="91" t="s">
        <v>77</v>
      </c>
      <c r="C181" s="85">
        <v>5</v>
      </c>
      <c r="D181" s="83" t="s">
        <v>38</v>
      </c>
      <c r="E181" s="90">
        <v>23547.5</v>
      </c>
      <c r="F181" s="104">
        <f>E181*C181</f>
        <v>117737.5</v>
      </c>
    </row>
    <row r="182" spans="1:6" s="23" customFormat="1" x14ac:dyDescent="0.2">
      <c r="A182" s="138">
        <v>8.1999999999999993</v>
      </c>
      <c r="B182" s="91" t="s">
        <v>78</v>
      </c>
      <c r="C182" s="85">
        <v>1</v>
      </c>
      <c r="D182" s="83" t="s">
        <v>38</v>
      </c>
      <c r="E182" s="90">
        <v>17906.8</v>
      </c>
      <c r="F182" s="104">
        <f>E182*C182</f>
        <v>17906.8</v>
      </c>
    </row>
    <row r="183" spans="1:6" s="23" customFormat="1" x14ac:dyDescent="0.2">
      <c r="A183" s="138">
        <v>8.3000000000000007</v>
      </c>
      <c r="B183" s="91" t="s">
        <v>79</v>
      </c>
      <c r="C183" s="85">
        <v>7</v>
      </c>
      <c r="D183" s="83" t="s">
        <v>38</v>
      </c>
      <c r="E183" s="90">
        <v>14572.545714285716</v>
      </c>
      <c r="F183" s="104">
        <f>E183*C183</f>
        <v>102007.82</v>
      </c>
    </row>
    <row r="184" spans="1:6" s="23" customFormat="1" ht="6.75" customHeight="1" x14ac:dyDescent="0.2">
      <c r="A184" s="138"/>
      <c r="B184" s="91"/>
      <c r="C184" s="85"/>
      <c r="D184" s="83"/>
      <c r="E184" s="90"/>
      <c r="F184" s="104"/>
    </row>
    <row r="185" spans="1:6" s="23" customFormat="1" ht="12" customHeight="1" x14ac:dyDescent="0.2">
      <c r="A185" s="100">
        <v>9</v>
      </c>
      <c r="B185" s="99" t="s">
        <v>80</v>
      </c>
      <c r="C185" s="85"/>
      <c r="D185" s="83"/>
      <c r="E185" s="90"/>
      <c r="F185" s="250"/>
    </row>
    <row r="186" spans="1:6" s="23" customFormat="1" x14ac:dyDescent="0.2">
      <c r="A186" s="89">
        <v>9.1</v>
      </c>
      <c r="B186" s="91" t="s">
        <v>80</v>
      </c>
      <c r="C186" s="85">
        <v>13</v>
      </c>
      <c r="D186" s="83" t="s">
        <v>38</v>
      </c>
      <c r="E186" s="90">
        <v>2041.07</v>
      </c>
      <c r="F186" s="104">
        <f>E186*C186</f>
        <v>26533.91</v>
      </c>
    </row>
    <row r="187" spans="1:6" s="23" customFormat="1" ht="8.25" customHeight="1" x14ac:dyDescent="0.2">
      <c r="A187" s="89"/>
      <c r="B187" s="91"/>
      <c r="C187" s="85"/>
      <c r="D187" s="83"/>
      <c r="E187" s="102"/>
      <c r="F187" s="250"/>
    </row>
    <row r="188" spans="1:6" s="23" customFormat="1" x14ac:dyDescent="0.2">
      <c r="A188" s="100">
        <v>10</v>
      </c>
      <c r="B188" s="99" t="s">
        <v>81</v>
      </c>
      <c r="C188" s="85"/>
      <c r="D188" s="83"/>
      <c r="E188" s="102"/>
      <c r="F188" s="250"/>
    </row>
    <row r="189" spans="1:6" s="23" customFormat="1" x14ac:dyDescent="0.2">
      <c r="A189" s="89">
        <v>10.1</v>
      </c>
      <c r="B189" s="91" t="s">
        <v>82</v>
      </c>
      <c r="C189" s="85">
        <v>1</v>
      </c>
      <c r="D189" s="83" t="s">
        <v>38</v>
      </c>
      <c r="E189" s="102">
        <v>107937.43</v>
      </c>
      <c r="F189" s="104">
        <f>E189*C189</f>
        <v>107937.43</v>
      </c>
    </row>
    <row r="190" spans="1:6" s="23" customFormat="1" x14ac:dyDescent="0.2">
      <c r="A190" s="89">
        <v>10.199999999999999</v>
      </c>
      <c r="B190" s="91" t="s">
        <v>84</v>
      </c>
      <c r="C190" s="85">
        <v>1</v>
      </c>
      <c r="D190" s="83" t="s">
        <v>38</v>
      </c>
      <c r="E190" s="102">
        <v>101348.834</v>
      </c>
      <c r="F190" s="104">
        <f>E190*C190</f>
        <v>101348.834</v>
      </c>
    </row>
    <row r="191" spans="1:6" s="23" customFormat="1" ht="6" customHeight="1" x14ac:dyDescent="0.2">
      <c r="A191" s="89"/>
      <c r="B191" s="91"/>
      <c r="C191" s="85"/>
      <c r="D191" s="83"/>
      <c r="E191" s="102"/>
      <c r="F191" s="104"/>
    </row>
    <row r="192" spans="1:6" s="23" customFormat="1" ht="25.5" x14ac:dyDescent="0.2">
      <c r="A192" s="100">
        <v>11</v>
      </c>
      <c r="B192" s="112" t="s">
        <v>125</v>
      </c>
      <c r="C192" s="85"/>
      <c r="D192" s="83"/>
      <c r="E192" s="102"/>
      <c r="F192" s="250"/>
    </row>
    <row r="193" spans="1:6" s="23" customFormat="1" x14ac:dyDescent="0.2">
      <c r="A193" s="89">
        <v>11.1</v>
      </c>
      <c r="B193" s="91" t="s">
        <v>126</v>
      </c>
      <c r="C193" s="85">
        <v>1</v>
      </c>
      <c r="D193" s="83" t="s">
        <v>38</v>
      </c>
      <c r="E193" s="102">
        <v>250</v>
      </c>
      <c r="F193" s="104">
        <f t="shared" ref="F193:F200" si="9">E193*C193</f>
        <v>250</v>
      </c>
    </row>
    <row r="194" spans="1:6" s="23" customFormat="1" x14ac:dyDescent="0.2">
      <c r="A194" s="89">
        <v>11.2</v>
      </c>
      <c r="B194" s="91" t="s">
        <v>127</v>
      </c>
      <c r="C194" s="85">
        <v>12.36</v>
      </c>
      <c r="D194" s="83" t="s">
        <v>21</v>
      </c>
      <c r="E194" s="102">
        <v>3016.230582524272</v>
      </c>
      <c r="F194" s="104">
        <f t="shared" si="9"/>
        <v>37280.61</v>
      </c>
    </row>
    <row r="195" spans="1:6" s="23" customFormat="1" x14ac:dyDescent="0.2">
      <c r="A195" s="89">
        <v>11.3</v>
      </c>
      <c r="B195" s="91" t="s">
        <v>128</v>
      </c>
      <c r="C195" s="85">
        <v>4</v>
      </c>
      <c r="D195" s="83" t="s">
        <v>38</v>
      </c>
      <c r="E195" s="102">
        <v>2339.335</v>
      </c>
      <c r="F195" s="104">
        <f t="shared" si="9"/>
        <v>9357.34</v>
      </c>
    </row>
    <row r="196" spans="1:6" s="23" customFormat="1" x14ac:dyDescent="0.2">
      <c r="A196" s="89">
        <v>11.4</v>
      </c>
      <c r="B196" s="91" t="s">
        <v>129</v>
      </c>
      <c r="C196" s="85">
        <v>2</v>
      </c>
      <c r="D196" s="83" t="s">
        <v>38</v>
      </c>
      <c r="E196" s="102">
        <v>1535</v>
      </c>
      <c r="F196" s="104">
        <f t="shared" si="9"/>
        <v>3070</v>
      </c>
    </row>
    <row r="197" spans="1:6" s="23" customFormat="1" x14ac:dyDescent="0.2">
      <c r="A197" s="89">
        <v>11.5</v>
      </c>
      <c r="B197" s="91" t="s">
        <v>130</v>
      </c>
      <c r="C197" s="85">
        <v>9.7200000000000006</v>
      </c>
      <c r="D197" s="83" t="s">
        <v>24</v>
      </c>
      <c r="E197" s="161">
        <v>340.31069958847741</v>
      </c>
      <c r="F197" s="104">
        <f t="shared" si="9"/>
        <v>3307.8200000000006</v>
      </c>
    </row>
    <row r="198" spans="1:6" s="23" customFormat="1" x14ac:dyDescent="0.2">
      <c r="A198" s="89">
        <v>11.6</v>
      </c>
      <c r="B198" s="91" t="s">
        <v>131</v>
      </c>
      <c r="C198" s="85">
        <v>8.23</v>
      </c>
      <c r="D198" s="83" t="s">
        <v>24</v>
      </c>
      <c r="E198" s="102">
        <v>85.12</v>
      </c>
      <c r="F198" s="104">
        <f t="shared" si="9"/>
        <v>700.53760000000011</v>
      </c>
    </row>
    <row r="199" spans="1:6" s="23" customFormat="1" x14ac:dyDescent="0.2">
      <c r="A199" s="132">
        <v>11.7</v>
      </c>
      <c r="B199" s="96" t="s">
        <v>132</v>
      </c>
      <c r="C199" s="95">
        <v>1.79</v>
      </c>
      <c r="D199" s="94" t="s">
        <v>24</v>
      </c>
      <c r="E199" s="131">
        <v>126.43</v>
      </c>
      <c r="F199" s="251">
        <f t="shared" si="9"/>
        <v>226.30970000000002</v>
      </c>
    </row>
    <row r="200" spans="1:6" s="23" customFormat="1" x14ac:dyDescent="0.2">
      <c r="A200" s="89">
        <v>11.8</v>
      </c>
      <c r="B200" s="91" t="s">
        <v>133</v>
      </c>
      <c r="C200" s="85">
        <v>1</v>
      </c>
      <c r="D200" s="83" t="s">
        <v>38</v>
      </c>
      <c r="E200" s="102">
        <v>18000</v>
      </c>
      <c r="F200" s="104">
        <f t="shared" si="9"/>
        <v>18000</v>
      </c>
    </row>
    <row r="201" spans="1:6" s="23" customFormat="1" ht="8.25" customHeight="1" x14ac:dyDescent="0.2">
      <c r="A201" s="130"/>
      <c r="B201" s="91"/>
      <c r="C201" s="85"/>
      <c r="D201" s="83"/>
      <c r="E201" s="102"/>
      <c r="F201" s="250"/>
    </row>
    <row r="202" spans="1:6" s="23" customFormat="1" ht="16.5" customHeight="1" x14ac:dyDescent="0.2">
      <c r="A202" s="115">
        <v>12</v>
      </c>
      <c r="B202" s="112" t="s">
        <v>85</v>
      </c>
      <c r="C202" s="85"/>
      <c r="D202" s="83"/>
      <c r="E202" s="102"/>
      <c r="F202" s="250"/>
    </row>
    <row r="203" spans="1:6" s="23" customFormat="1" x14ac:dyDescent="0.2">
      <c r="A203" s="89">
        <v>12.1</v>
      </c>
      <c r="B203" s="136" t="s">
        <v>86</v>
      </c>
      <c r="C203" s="85">
        <v>500</v>
      </c>
      <c r="D203" s="83" t="s">
        <v>38</v>
      </c>
      <c r="E203" s="102">
        <v>103.75</v>
      </c>
      <c r="F203" s="142">
        <f t="shared" ref="F203:F214" si="10">E203*C203</f>
        <v>51875</v>
      </c>
    </row>
    <row r="204" spans="1:6" s="23" customFormat="1" ht="25.5" x14ac:dyDescent="0.2">
      <c r="A204" s="89">
        <v>12.2</v>
      </c>
      <c r="B204" s="88" t="s">
        <v>87</v>
      </c>
      <c r="C204" s="85">
        <v>3000</v>
      </c>
      <c r="D204" s="111" t="s">
        <v>21</v>
      </c>
      <c r="E204" s="161">
        <v>14.419600000000001</v>
      </c>
      <c r="F204" s="142">
        <f t="shared" si="10"/>
        <v>43258.8</v>
      </c>
    </row>
    <row r="205" spans="1:6" s="23" customFormat="1" x14ac:dyDescent="0.2">
      <c r="A205" s="89">
        <v>12.3</v>
      </c>
      <c r="B205" s="135" t="s">
        <v>88</v>
      </c>
      <c r="C205" s="85">
        <v>500</v>
      </c>
      <c r="D205" s="83" t="s">
        <v>38</v>
      </c>
      <c r="E205" s="161">
        <v>36.933999999999997</v>
      </c>
      <c r="F205" s="142">
        <f t="shared" si="10"/>
        <v>18467</v>
      </c>
    </row>
    <row r="206" spans="1:6" s="23" customFormat="1" x14ac:dyDescent="0.2">
      <c r="A206" s="89">
        <v>12.4</v>
      </c>
      <c r="B206" s="91" t="s">
        <v>89</v>
      </c>
      <c r="C206" s="85">
        <v>1000</v>
      </c>
      <c r="D206" s="83" t="s">
        <v>38</v>
      </c>
      <c r="E206" s="161">
        <v>45.335599999999999</v>
      </c>
      <c r="F206" s="142">
        <f t="shared" si="10"/>
        <v>45335.6</v>
      </c>
    </row>
    <row r="207" spans="1:6" s="23" customFormat="1" x14ac:dyDescent="0.2">
      <c r="A207" s="89">
        <v>12.5</v>
      </c>
      <c r="B207" s="91" t="s">
        <v>90</v>
      </c>
      <c r="C207" s="85">
        <v>500</v>
      </c>
      <c r="D207" s="83" t="s">
        <v>38</v>
      </c>
      <c r="E207" s="102">
        <v>275</v>
      </c>
      <c r="F207" s="142">
        <f t="shared" si="10"/>
        <v>137500</v>
      </c>
    </row>
    <row r="208" spans="1:6" s="23" customFormat="1" x14ac:dyDescent="0.2">
      <c r="A208" s="89">
        <v>12.6</v>
      </c>
      <c r="B208" s="91" t="s">
        <v>91</v>
      </c>
      <c r="C208" s="85">
        <v>500</v>
      </c>
      <c r="D208" s="83" t="s">
        <v>38</v>
      </c>
      <c r="E208" s="102">
        <v>1239</v>
      </c>
      <c r="F208" s="142">
        <f t="shared" si="10"/>
        <v>619500</v>
      </c>
    </row>
    <row r="209" spans="1:6" s="23" customFormat="1" x14ac:dyDescent="0.2">
      <c r="A209" s="89">
        <v>12.7</v>
      </c>
      <c r="B209" s="91" t="s">
        <v>92</v>
      </c>
      <c r="C209" s="85">
        <v>500</v>
      </c>
      <c r="D209" s="83" t="s">
        <v>21</v>
      </c>
      <c r="E209" s="161">
        <v>29.076139999999999</v>
      </c>
      <c r="F209" s="142">
        <f t="shared" si="10"/>
        <v>14538.07</v>
      </c>
    </row>
    <row r="210" spans="1:6" s="23" customFormat="1" x14ac:dyDescent="0.2">
      <c r="A210" s="89">
        <v>12.8</v>
      </c>
      <c r="B210" s="91" t="s">
        <v>93</v>
      </c>
      <c r="C210" s="85">
        <v>500</v>
      </c>
      <c r="D210" s="83" t="s">
        <v>38</v>
      </c>
      <c r="E210" s="161">
        <v>158.82814000000002</v>
      </c>
      <c r="F210" s="142">
        <f t="shared" si="10"/>
        <v>79414.070000000007</v>
      </c>
    </row>
    <row r="211" spans="1:6" s="23" customFormat="1" x14ac:dyDescent="0.2">
      <c r="A211" s="89">
        <v>12.9</v>
      </c>
      <c r="B211" s="91" t="s">
        <v>94</v>
      </c>
      <c r="C211" s="85">
        <v>500</v>
      </c>
      <c r="D211" s="83" t="s">
        <v>95</v>
      </c>
      <c r="E211" s="102">
        <v>75</v>
      </c>
      <c r="F211" s="142">
        <f t="shared" si="10"/>
        <v>37500</v>
      </c>
    </row>
    <row r="212" spans="1:6" s="23" customFormat="1" x14ac:dyDescent="0.2">
      <c r="A212" s="121">
        <v>12.1</v>
      </c>
      <c r="B212" s="91" t="s">
        <v>96</v>
      </c>
      <c r="C212" s="85">
        <v>500</v>
      </c>
      <c r="D212" s="83" t="s">
        <v>38</v>
      </c>
      <c r="E212" s="102">
        <v>15</v>
      </c>
      <c r="F212" s="142">
        <f t="shared" si="10"/>
        <v>7500</v>
      </c>
    </row>
    <row r="213" spans="1:6" s="23" customFormat="1" x14ac:dyDescent="0.2">
      <c r="A213" s="121">
        <v>12.11</v>
      </c>
      <c r="B213" s="91" t="s">
        <v>97</v>
      </c>
      <c r="C213" s="85">
        <v>990</v>
      </c>
      <c r="D213" s="83" t="s">
        <v>24</v>
      </c>
      <c r="E213" s="102">
        <v>187.82</v>
      </c>
      <c r="F213" s="142">
        <f t="shared" si="10"/>
        <v>185941.8</v>
      </c>
    </row>
    <row r="214" spans="1:6" s="23" customFormat="1" x14ac:dyDescent="0.2">
      <c r="A214" s="121">
        <v>12.13</v>
      </c>
      <c r="B214" s="91" t="s">
        <v>98</v>
      </c>
      <c r="C214" s="85">
        <v>500</v>
      </c>
      <c r="D214" s="83" t="s">
        <v>38</v>
      </c>
      <c r="E214" s="102">
        <v>200</v>
      </c>
      <c r="F214" s="142">
        <f t="shared" si="10"/>
        <v>100000</v>
      </c>
    </row>
    <row r="215" spans="1:6" s="23" customFormat="1" ht="8.25" customHeight="1" x14ac:dyDescent="0.2">
      <c r="A215" s="89"/>
      <c r="B215" s="135"/>
      <c r="C215" s="143"/>
      <c r="D215" s="83"/>
      <c r="E215" s="102"/>
      <c r="F215" s="250"/>
    </row>
    <row r="216" spans="1:6" s="23" customFormat="1" x14ac:dyDescent="0.2">
      <c r="A216" s="100">
        <v>13</v>
      </c>
      <c r="B216" s="133" t="s">
        <v>99</v>
      </c>
      <c r="C216" s="143"/>
      <c r="D216" s="83"/>
      <c r="E216" s="102"/>
      <c r="F216" s="250"/>
    </row>
    <row r="217" spans="1:6" s="23" customFormat="1" x14ac:dyDescent="0.2">
      <c r="A217" s="89">
        <v>13.1</v>
      </c>
      <c r="B217" s="91" t="s">
        <v>100</v>
      </c>
      <c r="C217" s="85">
        <v>1921.7</v>
      </c>
      <c r="D217" s="83" t="s">
        <v>21</v>
      </c>
      <c r="E217" s="186">
        <v>40.928573658739658</v>
      </c>
      <c r="F217" s="142">
        <f>C217*E217</f>
        <v>78652.44</v>
      </c>
    </row>
    <row r="218" spans="1:6" s="23" customFormat="1" x14ac:dyDescent="0.2">
      <c r="A218" s="89">
        <v>13.2</v>
      </c>
      <c r="B218" s="91" t="s">
        <v>101</v>
      </c>
      <c r="C218" s="85">
        <v>1257.8399999999999</v>
      </c>
      <c r="D218" s="83" t="s">
        <v>102</v>
      </c>
      <c r="E218" s="186">
        <v>38.018181962729763</v>
      </c>
      <c r="F218" s="142">
        <f>C218*E218</f>
        <v>47820.79</v>
      </c>
    </row>
    <row r="219" spans="1:6" s="23" customFormat="1" ht="25.5" x14ac:dyDescent="0.2">
      <c r="A219" s="89">
        <v>13.3</v>
      </c>
      <c r="B219" s="101" t="s">
        <v>103</v>
      </c>
      <c r="C219" s="85">
        <v>1698.08</v>
      </c>
      <c r="D219" s="111" t="s">
        <v>24</v>
      </c>
      <c r="E219" s="161">
        <v>126.43000329784228</v>
      </c>
      <c r="F219" s="142">
        <f>C219*E219</f>
        <v>214688.26</v>
      </c>
    </row>
    <row r="220" spans="1:6" s="23" customFormat="1" ht="25.5" x14ac:dyDescent="0.2">
      <c r="A220" s="89">
        <v>13.4</v>
      </c>
      <c r="B220" s="101" t="s">
        <v>104</v>
      </c>
      <c r="C220" s="85">
        <v>301.88</v>
      </c>
      <c r="D220" s="111" t="s">
        <v>24</v>
      </c>
      <c r="E220" s="102">
        <v>415</v>
      </c>
      <c r="F220" s="142">
        <f>C220*E220</f>
        <v>125280.2</v>
      </c>
    </row>
    <row r="221" spans="1:6" s="23" customFormat="1" ht="25.5" x14ac:dyDescent="0.2">
      <c r="A221" s="89">
        <v>13.5</v>
      </c>
      <c r="B221" s="101" t="s">
        <v>105</v>
      </c>
      <c r="C221" s="85">
        <v>238.99</v>
      </c>
      <c r="D221" s="111" t="s">
        <v>24</v>
      </c>
      <c r="E221" s="102">
        <v>85.12</v>
      </c>
      <c r="F221" s="142">
        <f>C221*E221</f>
        <v>20342.828800000003</v>
      </c>
    </row>
    <row r="222" spans="1:6" s="23" customFormat="1" ht="13.5" customHeight="1" x14ac:dyDescent="0.2">
      <c r="A222" s="89"/>
      <c r="B222" s="91"/>
      <c r="C222" s="85"/>
      <c r="D222" s="83"/>
      <c r="E222" s="102"/>
      <c r="F222" s="142"/>
    </row>
    <row r="223" spans="1:6" s="23" customFormat="1" x14ac:dyDescent="0.2">
      <c r="A223" s="100">
        <v>14</v>
      </c>
      <c r="B223" s="99" t="s">
        <v>106</v>
      </c>
      <c r="C223" s="85"/>
      <c r="D223" s="83"/>
      <c r="E223" s="102"/>
      <c r="F223" s="142"/>
    </row>
    <row r="224" spans="1:6" s="23" customFormat="1" ht="25.5" customHeight="1" x14ac:dyDescent="0.2">
      <c r="A224" s="89">
        <v>14.1</v>
      </c>
      <c r="B224" s="101" t="s">
        <v>107</v>
      </c>
      <c r="C224" s="85">
        <v>1572.3</v>
      </c>
      <c r="D224" s="111" t="s">
        <v>102</v>
      </c>
      <c r="E224" s="102">
        <v>581.82689054251739</v>
      </c>
      <c r="F224" s="142">
        <f>C224*E224</f>
        <v>914806.42</v>
      </c>
    </row>
    <row r="225" spans="1:6" s="25" customFormat="1" x14ac:dyDescent="0.2">
      <c r="A225" s="65"/>
      <c r="B225" s="68" t="s">
        <v>134</v>
      </c>
      <c r="C225" s="65"/>
      <c r="D225" s="65"/>
      <c r="E225" s="61"/>
      <c r="F225" s="254">
        <f>SUM(F123:F224)</f>
        <v>9554598.5278750043</v>
      </c>
    </row>
    <row r="226" spans="1:6" s="25" customFormat="1" ht="9.75" customHeight="1" x14ac:dyDescent="0.2">
      <c r="A226" s="60"/>
      <c r="B226" s="128"/>
      <c r="C226" s="172"/>
      <c r="D226" s="60"/>
      <c r="E226" s="66"/>
      <c r="F226" s="255"/>
    </row>
    <row r="227" spans="1:6" s="23" customFormat="1" ht="76.5" x14ac:dyDescent="0.2">
      <c r="A227" s="34" t="s">
        <v>135</v>
      </c>
      <c r="B227" s="112" t="s">
        <v>136</v>
      </c>
      <c r="C227" s="85"/>
      <c r="D227" s="83"/>
      <c r="E227" s="102"/>
      <c r="F227" s="104"/>
    </row>
    <row r="228" spans="1:6" s="23" customFormat="1" ht="8.25" customHeight="1" x14ac:dyDescent="0.2">
      <c r="A228" s="130"/>
      <c r="B228" s="91"/>
      <c r="C228" s="85"/>
      <c r="D228" s="83"/>
      <c r="E228" s="102"/>
      <c r="F228" s="104"/>
    </row>
    <row r="229" spans="1:6" s="23" customFormat="1" x14ac:dyDescent="0.2">
      <c r="A229" s="115">
        <v>1</v>
      </c>
      <c r="B229" s="99" t="s">
        <v>19</v>
      </c>
      <c r="C229" s="85"/>
      <c r="D229" s="83"/>
      <c r="E229" s="102"/>
      <c r="F229" s="104"/>
    </row>
    <row r="230" spans="1:6" s="23" customFormat="1" x14ac:dyDescent="0.2">
      <c r="A230" s="130">
        <v>1.1000000000000001</v>
      </c>
      <c r="B230" s="91" t="s">
        <v>20</v>
      </c>
      <c r="C230" s="85">
        <v>13111.57</v>
      </c>
      <c r="D230" s="83" t="s">
        <v>21</v>
      </c>
      <c r="E230" s="90">
        <v>6.725000133469905</v>
      </c>
      <c r="F230" s="142">
        <f>C230*E230</f>
        <v>88175.31</v>
      </c>
    </row>
    <row r="231" spans="1:6" s="23" customFormat="1" ht="6" customHeight="1" x14ac:dyDescent="0.2">
      <c r="A231" s="130"/>
      <c r="B231" s="91"/>
      <c r="C231" s="85"/>
      <c r="D231" s="83"/>
      <c r="E231" s="90"/>
      <c r="F231" s="104"/>
    </row>
    <row r="232" spans="1:6" s="23" customFormat="1" x14ac:dyDescent="0.2">
      <c r="A232" s="115">
        <v>2</v>
      </c>
      <c r="B232" s="99" t="s">
        <v>22</v>
      </c>
      <c r="C232" s="85"/>
      <c r="D232" s="83"/>
      <c r="E232" s="90"/>
      <c r="F232" s="142"/>
    </row>
    <row r="233" spans="1:6" s="23" customFormat="1" x14ac:dyDescent="0.2">
      <c r="A233" s="73">
        <v>2.1</v>
      </c>
      <c r="B233" s="140" t="s">
        <v>23</v>
      </c>
      <c r="C233" s="142">
        <v>8957.7900000000009</v>
      </c>
      <c r="D233" s="141" t="s">
        <v>24</v>
      </c>
      <c r="E233" s="144">
        <v>102.70000078144274</v>
      </c>
      <c r="F233" s="142">
        <f>C233*E233</f>
        <v>919965.04</v>
      </c>
    </row>
    <row r="234" spans="1:6" s="23" customFormat="1" x14ac:dyDescent="0.2">
      <c r="A234" s="73">
        <v>2.2000000000000002</v>
      </c>
      <c r="B234" s="140" t="s">
        <v>25</v>
      </c>
      <c r="C234" s="85">
        <v>812.03</v>
      </c>
      <c r="D234" s="141" t="s">
        <v>24</v>
      </c>
      <c r="E234" s="144">
        <v>615.88</v>
      </c>
      <c r="F234" s="142">
        <f>C234*E234</f>
        <v>500113.03639999998</v>
      </c>
    </row>
    <row r="235" spans="1:6" s="23" customFormat="1" x14ac:dyDescent="0.2">
      <c r="A235" s="73">
        <v>2.2999999999999998</v>
      </c>
      <c r="B235" s="140" t="s">
        <v>26</v>
      </c>
      <c r="C235" s="85">
        <v>7638.51</v>
      </c>
      <c r="D235" s="141" t="s">
        <v>24</v>
      </c>
      <c r="E235" s="144">
        <v>85.120001152057142</v>
      </c>
      <c r="F235" s="142">
        <f>C235*E235</f>
        <v>650189.98</v>
      </c>
    </row>
    <row r="236" spans="1:6" s="23" customFormat="1" x14ac:dyDescent="0.2">
      <c r="A236" s="73">
        <v>2.4</v>
      </c>
      <c r="B236" s="140" t="s">
        <v>27</v>
      </c>
      <c r="C236" s="85">
        <v>1583.14</v>
      </c>
      <c r="D236" s="141" t="s">
        <v>24</v>
      </c>
      <c r="E236" s="144">
        <v>126.43000619022953</v>
      </c>
      <c r="F236" s="142">
        <f>C236*E236</f>
        <v>200156.4</v>
      </c>
    </row>
    <row r="237" spans="1:6" s="23" customFormat="1" ht="5.25" customHeight="1" x14ac:dyDescent="0.2">
      <c r="A237" s="89"/>
      <c r="B237" s="91"/>
      <c r="C237" s="85"/>
      <c r="D237" s="83"/>
      <c r="E237" s="90"/>
      <c r="F237" s="104"/>
    </row>
    <row r="238" spans="1:6" s="23" customFormat="1" x14ac:dyDescent="0.2">
      <c r="A238" s="115">
        <v>3</v>
      </c>
      <c r="B238" s="99" t="s">
        <v>28</v>
      </c>
      <c r="C238" s="85"/>
      <c r="D238" s="83"/>
      <c r="E238" s="90"/>
      <c r="F238" s="104"/>
    </row>
    <row r="239" spans="1:6" s="23" customFormat="1" x14ac:dyDescent="0.2">
      <c r="A239" s="132">
        <v>3.1</v>
      </c>
      <c r="B239" s="168" t="s">
        <v>34</v>
      </c>
      <c r="C239" s="95">
        <v>7746.92</v>
      </c>
      <c r="D239" s="185" t="s">
        <v>21</v>
      </c>
      <c r="E239" s="166">
        <v>145.66250458246631</v>
      </c>
      <c r="F239" s="256">
        <f>C239*E239</f>
        <v>1128435.77</v>
      </c>
    </row>
    <row r="240" spans="1:6" s="23" customFormat="1" x14ac:dyDescent="0.2">
      <c r="A240" s="89">
        <v>3.2</v>
      </c>
      <c r="B240" s="140" t="s">
        <v>33</v>
      </c>
      <c r="C240" s="85">
        <v>3042.15</v>
      </c>
      <c r="D240" s="111" t="s">
        <v>21</v>
      </c>
      <c r="E240" s="144">
        <v>239.42905839620005</v>
      </c>
      <c r="F240" s="142">
        <f>C240*E240</f>
        <v>728379.11</v>
      </c>
    </row>
    <row r="241" spans="1:6" s="23" customFormat="1" x14ac:dyDescent="0.2">
      <c r="A241" s="89">
        <v>3.3</v>
      </c>
      <c r="B241" s="140" t="s">
        <v>32</v>
      </c>
      <c r="C241" s="85">
        <v>2610.0700000000002</v>
      </c>
      <c r="D241" s="111" t="s">
        <v>21</v>
      </c>
      <c r="E241" s="144">
        <v>518.42877777224362</v>
      </c>
      <c r="F241" s="142">
        <f>C241*E241</f>
        <v>1353135.4</v>
      </c>
    </row>
    <row r="242" spans="1:6" s="23" customFormat="1" ht="6" customHeight="1" x14ac:dyDescent="0.2">
      <c r="A242" s="130"/>
      <c r="B242" s="140"/>
      <c r="C242" s="98"/>
      <c r="D242" s="105"/>
      <c r="E242" s="108"/>
      <c r="F242" s="250"/>
    </row>
    <row r="243" spans="1:6" s="23" customFormat="1" x14ac:dyDescent="0.2">
      <c r="A243" s="115">
        <v>4</v>
      </c>
      <c r="B243" s="99" t="s">
        <v>35</v>
      </c>
      <c r="C243" s="85"/>
      <c r="D243" s="83"/>
      <c r="E243" s="90"/>
      <c r="F243" s="104"/>
    </row>
    <row r="244" spans="1:6" s="23" customFormat="1" x14ac:dyDescent="0.2">
      <c r="A244" s="89">
        <v>4.0999999999999996</v>
      </c>
      <c r="B244" s="140" t="s">
        <v>34</v>
      </c>
      <c r="C244" s="85">
        <v>7746.92</v>
      </c>
      <c r="D244" s="111" t="s">
        <v>21</v>
      </c>
      <c r="E244" s="165">
        <v>14.570000722867928</v>
      </c>
      <c r="F244" s="142">
        <f>C244*E244</f>
        <v>112872.63</v>
      </c>
    </row>
    <row r="245" spans="1:6" s="23" customFormat="1" x14ac:dyDescent="0.2">
      <c r="A245" s="89">
        <v>4.2</v>
      </c>
      <c r="B245" s="140" t="s">
        <v>33</v>
      </c>
      <c r="C245" s="85">
        <v>3042.15</v>
      </c>
      <c r="D245" s="111" t="s">
        <v>21</v>
      </c>
      <c r="E245" s="165">
        <v>17.210002794076559</v>
      </c>
      <c r="F245" s="142">
        <f>C245*E245</f>
        <v>52355.41</v>
      </c>
    </row>
    <row r="246" spans="1:6" s="23" customFormat="1" x14ac:dyDescent="0.2">
      <c r="A246" s="89">
        <v>4.3</v>
      </c>
      <c r="B246" s="140" t="s">
        <v>32</v>
      </c>
      <c r="C246" s="85">
        <v>2610.0700000000002</v>
      </c>
      <c r="D246" s="111" t="s">
        <v>21</v>
      </c>
      <c r="E246" s="165">
        <v>21.040002758546702</v>
      </c>
      <c r="F246" s="142">
        <f>C246*E246</f>
        <v>54915.88</v>
      </c>
    </row>
    <row r="247" spans="1:6" s="23" customFormat="1" ht="9" customHeight="1" x14ac:dyDescent="0.2">
      <c r="A247" s="138"/>
      <c r="B247" s="140"/>
      <c r="C247" s="98"/>
      <c r="D247" s="105"/>
      <c r="E247" s="108"/>
      <c r="F247" s="250"/>
    </row>
    <row r="248" spans="1:6" s="23" customFormat="1" x14ac:dyDescent="0.2">
      <c r="A248" s="126">
        <v>5</v>
      </c>
      <c r="B248" s="112" t="s">
        <v>36</v>
      </c>
      <c r="C248" s="85"/>
      <c r="D248" s="111"/>
      <c r="E248" s="90"/>
      <c r="F248" s="142"/>
    </row>
    <row r="249" spans="1:6" s="23" customFormat="1" x14ac:dyDescent="0.2">
      <c r="A249" s="89">
        <v>5.0999999999999996</v>
      </c>
      <c r="B249" s="91" t="s">
        <v>39</v>
      </c>
      <c r="C249" s="85">
        <v>5</v>
      </c>
      <c r="D249" s="83" t="s">
        <v>38</v>
      </c>
      <c r="E249" s="90">
        <v>1065.3340000000001</v>
      </c>
      <c r="F249" s="142">
        <f t="shared" ref="F249:F273" si="11">C249*E249</f>
        <v>5326.67</v>
      </c>
    </row>
    <row r="250" spans="1:6" s="23" customFormat="1" x14ac:dyDescent="0.2">
      <c r="A250" s="89">
        <f t="shared" ref="A250:A256" si="12">+A249+0.1</f>
        <v>5.1999999999999993</v>
      </c>
      <c r="B250" s="91" t="s">
        <v>40</v>
      </c>
      <c r="C250" s="85">
        <v>3</v>
      </c>
      <c r="D250" s="83" t="s">
        <v>38</v>
      </c>
      <c r="E250" s="90">
        <v>1749.3340000000001</v>
      </c>
      <c r="F250" s="142">
        <f t="shared" si="11"/>
        <v>5248.0020000000004</v>
      </c>
    </row>
    <row r="251" spans="1:6" s="23" customFormat="1" x14ac:dyDescent="0.2">
      <c r="A251" s="89">
        <f t="shared" si="12"/>
        <v>5.2999999999999989</v>
      </c>
      <c r="B251" s="91" t="s">
        <v>112</v>
      </c>
      <c r="C251" s="85">
        <v>1</v>
      </c>
      <c r="D251" s="83" t="s">
        <v>38</v>
      </c>
      <c r="E251" s="90">
        <v>1059.3140000000001</v>
      </c>
      <c r="F251" s="142">
        <f t="shared" si="11"/>
        <v>1059.3140000000001</v>
      </c>
    </row>
    <row r="252" spans="1:6" s="23" customFormat="1" x14ac:dyDescent="0.2">
      <c r="A252" s="89">
        <f t="shared" si="12"/>
        <v>5.3999999999999986</v>
      </c>
      <c r="B252" s="91" t="s">
        <v>113</v>
      </c>
      <c r="C252" s="85">
        <v>5</v>
      </c>
      <c r="D252" s="83" t="s">
        <v>38</v>
      </c>
      <c r="E252" s="90">
        <v>228.6</v>
      </c>
      <c r="F252" s="142">
        <f t="shared" si="11"/>
        <v>1143</v>
      </c>
    </row>
    <row r="253" spans="1:6" s="23" customFormat="1" x14ac:dyDescent="0.2">
      <c r="A253" s="89">
        <f t="shared" si="12"/>
        <v>5.4999999999999982</v>
      </c>
      <c r="B253" s="91" t="s">
        <v>137</v>
      </c>
      <c r="C253" s="85">
        <v>2</v>
      </c>
      <c r="D253" s="83" t="s">
        <v>38</v>
      </c>
      <c r="E253" s="90">
        <v>2339.3344999999999</v>
      </c>
      <c r="F253" s="142">
        <f t="shared" si="11"/>
        <v>4678.6689999999999</v>
      </c>
    </row>
    <row r="254" spans="1:6" s="23" customFormat="1" x14ac:dyDescent="0.2">
      <c r="A254" s="89">
        <f t="shared" si="12"/>
        <v>5.5999999999999979</v>
      </c>
      <c r="B254" s="91" t="s">
        <v>138</v>
      </c>
      <c r="C254" s="85">
        <v>2</v>
      </c>
      <c r="D254" s="83" t="s">
        <v>38</v>
      </c>
      <c r="E254" s="90">
        <v>2339.3344999999999</v>
      </c>
      <c r="F254" s="142">
        <f t="shared" si="11"/>
        <v>4678.6689999999999</v>
      </c>
    </row>
    <row r="255" spans="1:6" s="23" customFormat="1" x14ac:dyDescent="0.2">
      <c r="A255" s="89">
        <f t="shared" si="12"/>
        <v>5.6999999999999975</v>
      </c>
      <c r="B255" s="91" t="s">
        <v>139</v>
      </c>
      <c r="C255" s="85">
        <v>2</v>
      </c>
      <c r="D255" s="83" t="s">
        <v>38</v>
      </c>
      <c r="E255" s="90">
        <v>2339.3344999999999</v>
      </c>
      <c r="F255" s="142">
        <f t="shared" si="11"/>
        <v>4678.6689999999999</v>
      </c>
    </row>
    <row r="256" spans="1:6" s="23" customFormat="1" x14ac:dyDescent="0.2">
      <c r="A256" s="89">
        <f t="shared" si="12"/>
        <v>5.7999999999999972</v>
      </c>
      <c r="B256" s="91" t="s">
        <v>140</v>
      </c>
      <c r="C256" s="85">
        <v>1</v>
      </c>
      <c r="D256" s="83" t="s">
        <v>38</v>
      </c>
      <c r="E256" s="90">
        <v>2339.3440000000001</v>
      </c>
      <c r="F256" s="142">
        <f t="shared" si="11"/>
        <v>2339.3440000000001</v>
      </c>
    </row>
    <row r="257" spans="1:6" s="23" customFormat="1" x14ac:dyDescent="0.2">
      <c r="A257" s="164">
        <v>5.9</v>
      </c>
      <c r="B257" s="91" t="s">
        <v>141</v>
      </c>
      <c r="C257" s="85">
        <v>1</v>
      </c>
      <c r="D257" s="83" t="s">
        <v>38</v>
      </c>
      <c r="E257" s="90">
        <v>2339.34</v>
      </c>
      <c r="F257" s="142">
        <f t="shared" si="11"/>
        <v>2339.34</v>
      </c>
    </row>
    <row r="258" spans="1:6" s="23" customFormat="1" x14ac:dyDescent="0.2">
      <c r="A258" s="121">
        <v>5.0999999999999996</v>
      </c>
      <c r="B258" s="91" t="s">
        <v>142</v>
      </c>
      <c r="C258" s="85">
        <v>4</v>
      </c>
      <c r="D258" s="83" t="s">
        <v>38</v>
      </c>
      <c r="E258" s="90">
        <v>332.7</v>
      </c>
      <c r="F258" s="142">
        <f t="shared" si="11"/>
        <v>1330.8</v>
      </c>
    </row>
    <row r="259" spans="1:6" s="23" customFormat="1" x14ac:dyDescent="0.2">
      <c r="A259" s="121">
        <v>5.1100000000000003</v>
      </c>
      <c r="B259" s="91" t="s">
        <v>143</v>
      </c>
      <c r="C259" s="85">
        <v>19</v>
      </c>
      <c r="D259" s="83" t="s">
        <v>38</v>
      </c>
      <c r="E259" s="90">
        <v>184.3124</v>
      </c>
      <c r="F259" s="142">
        <f t="shared" si="11"/>
        <v>3501.9355999999998</v>
      </c>
    </row>
    <row r="260" spans="1:6" s="23" customFormat="1" x14ac:dyDescent="0.2">
      <c r="A260" s="121">
        <v>5.12</v>
      </c>
      <c r="B260" s="91" t="s">
        <v>144</v>
      </c>
      <c r="C260" s="85">
        <v>1</v>
      </c>
      <c r="D260" s="83" t="s">
        <v>38</v>
      </c>
      <c r="E260" s="90">
        <v>184.32</v>
      </c>
      <c r="F260" s="142">
        <f t="shared" si="11"/>
        <v>184.32</v>
      </c>
    </row>
    <row r="261" spans="1:6" s="23" customFormat="1" x14ac:dyDescent="0.2">
      <c r="A261" s="121">
        <v>5.13</v>
      </c>
      <c r="B261" s="91" t="s">
        <v>52</v>
      </c>
      <c r="C261" s="85">
        <v>1</v>
      </c>
      <c r="D261" s="83" t="s">
        <v>38</v>
      </c>
      <c r="E261" s="90">
        <v>3696.34</v>
      </c>
      <c r="F261" s="142">
        <f t="shared" si="11"/>
        <v>3696.34</v>
      </c>
    </row>
    <row r="262" spans="1:6" s="23" customFormat="1" x14ac:dyDescent="0.2">
      <c r="A262" s="121">
        <v>5.14</v>
      </c>
      <c r="B262" s="91" t="s">
        <v>53</v>
      </c>
      <c r="C262" s="85">
        <v>2</v>
      </c>
      <c r="D262" s="83" t="s">
        <v>38</v>
      </c>
      <c r="E262" s="90">
        <v>3914.6329999999998</v>
      </c>
      <c r="F262" s="142">
        <f t="shared" si="11"/>
        <v>7829.2659999999996</v>
      </c>
    </row>
    <row r="263" spans="1:6" s="23" customFormat="1" x14ac:dyDescent="0.2">
      <c r="A263" s="121">
        <v>5.15</v>
      </c>
      <c r="B263" s="91" t="s">
        <v>54</v>
      </c>
      <c r="C263" s="85">
        <v>2</v>
      </c>
      <c r="D263" s="83" t="s">
        <v>38</v>
      </c>
      <c r="E263" s="90">
        <v>3017.83</v>
      </c>
      <c r="F263" s="142">
        <f t="shared" si="11"/>
        <v>6035.66</v>
      </c>
    </row>
    <row r="264" spans="1:6" s="23" customFormat="1" x14ac:dyDescent="0.2">
      <c r="A264" s="121">
        <v>5.16</v>
      </c>
      <c r="B264" s="91" t="s">
        <v>145</v>
      </c>
      <c r="C264" s="85">
        <v>1</v>
      </c>
      <c r="D264" s="83" t="s">
        <v>38</v>
      </c>
      <c r="E264" s="90">
        <v>920.7</v>
      </c>
      <c r="F264" s="142">
        <f t="shared" si="11"/>
        <v>920.7</v>
      </c>
    </row>
    <row r="265" spans="1:6" s="23" customFormat="1" x14ac:dyDescent="0.2">
      <c r="A265" s="121">
        <v>5.17</v>
      </c>
      <c r="B265" s="91" t="s">
        <v>115</v>
      </c>
      <c r="C265" s="85">
        <v>5</v>
      </c>
      <c r="D265" s="83" t="s">
        <v>38</v>
      </c>
      <c r="E265" s="90">
        <v>920</v>
      </c>
      <c r="F265" s="142">
        <f t="shared" si="11"/>
        <v>4600</v>
      </c>
    </row>
    <row r="266" spans="1:6" s="23" customFormat="1" x14ac:dyDescent="0.2">
      <c r="A266" s="121">
        <v>5.1800000000000104</v>
      </c>
      <c r="B266" s="91" t="s">
        <v>116</v>
      </c>
      <c r="C266" s="85">
        <v>9</v>
      </c>
      <c r="D266" s="83" t="s">
        <v>38</v>
      </c>
      <c r="E266" s="90">
        <v>713.5</v>
      </c>
      <c r="F266" s="142">
        <f t="shared" si="11"/>
        <v>6421.5</v>
      </c>
    </row>
    <row r="267" spans="1:6" s="23" customFormat="1" x14ac:dyDescent="0.2">
      <c r="A267" s="121">
        <v>5.1900000000000102</v>
      </c>
      <c r="B267" s="91" t="s">
        <v>58</v>
      </c>
      <c r="C267" s="85">
        <v>4</v>
      </c>
      <c r="D267" s="83" t="s">
        <v>38</v>
      </c>
      <c r="E267" s="90">
        <v>1392.384</v>
      </c>
      <c r="F267" s="142">
        <f t="shared" si="11"/>
        <v>5569.5360000000001</v>
      </c>
    </row>
    <row r="268" spans="1:6" s="23" customFormat="1" x14ac:dyDescent="0.2">
      <c r="A268" s="121">
        <v>5.2000000000000099</v>
      </c>
      <c r="B268" s="91" t="s">
        <v>59</v>
      </c>
      <c r="C268" s="85">
        <v>14</v>
      </c>
      <c r="D268" s="83" t="s">
        <v>38</v>
      </c>
      <c r="E268" s="90">
        <v>2209.5329999999999</v>
      </c>
      <c r="F268" s="142">
        <f t="shared" si="11"/>
        <v>30933.462</v>
      </c>
    </row>
    <row r="269" spans="1:6" s="23" customFormat="1" x14ac:dyDescent="0.2">
      <c r="A269" s="121">
        <v>5.2100000000000097</v>
      </c>
      <c r="B269" s="91" t="s">
        <v>118</v>
      </c>
      <c r="C269" s="85">
        <v>2</v>
      </c>
      <c r="D269" s="83" t="s">
        <v>38</v>
      </c>
      <c r="E269" s="90">
        <v>274.702</v>
      </c>
      <c r="F269" s="142">
        <f t="shared" si="11"/>
        <v>549.404</v>
      </c>
    </row>
    <row r="270" spans="1:6" s="23" customFormat="1" x14ac:dyDescent="0.2">
      <c r="A270" s="121">
        <v>5.2200000000000104</v>
      </c>
      <c r="B270" s="91" t="s">
        <v>119</v>
      </c>
      <c r="C270" s="85">
        <v>18</v>
      </c>
      <c r="D270" s="83" t="s">
        <v>38</v>
      </c>
      <c r="E270" s="90">
        <v>274.7002</v>
      </c>
      <c r="F270" s="142">
        <f t="shared" si="11"/>
        <v>4944.6036000000004</v>
      </c>
    </row>
    <row r="271" spans="1:6" s="23" customFormat="1" x14ac:dyDescent="0.2">
      <c r="A271" s="121">
        <v>5.2300000000000102</v>
      </c>
      <c r="B271" s="91" t="s">
        <v>120</v>
      </c>
      <c r="C271" s="85">
        <v>32</v>
      </c>
      <c r="D271" s="83" t="s">
        <v>38</v>
      </c>
      <c r="E271" s="90">
        <v>169.31299999999999</v>
      </c>
      <c r="F271" s="142">
        <f t="shared" si="11"/>
        <v>5418.0159999999996</v>
      </c>
    </row>
    <row r="272" spans="1:6" s="23" customFormat="1" x14ac:dyDescent="0.2">
      <c r="A272" s="121">
        <v>5.24000000000001</v>
      </c>
      <c r="B272" s="91" t="s">
        <v>121</v>
      </c>
      <c r="C272" s="85">
        <v>2</v>
      </c>
      <c r="D272" s="83" t="s">
        <v>38</v>
      </c>
      <c r="E272" s="90">
        <v>3519.335</v>
      </c>
      <c r="F272" s="142">
        <f t="shared" si="11"/>
        <v>7038.67</v>
      </c>
    </row>
    <row r="273" spans="1:6" s="23" customFormat="1" x14ac:dyDescent="0.2">
      <c r="A273" s="121">
        <v>5.2500000000000098</v>
      </c>
      <c r="B273" s="91" t="s">
        <v>64</v>
      </c>
      <c r="C273" s="85">
        <v>11</v>
      </c>
      <c r="D273" s="83" t="s">
        <v>38</v>
      </c>
      <c r="E273" s="90">
        <v>70.313000000000002</v>
      </c>
      <c r="F273" s="142">
        <f t="shared" si="11"/>
        <v>773.44299999999998</v>
      </c>
    </row>
    <row r="274" spans="1:6" s="23" customFormat="1" ht="6" customHeight="1" x14ac:dyDescent="0.2">
      <c r="A274" s="121"/>
      <c r="B274" s="91"/>
      <c r="C274" s="85"/>
      <c r="D274" s="83"/>
      <c r="E274" s="102"/>
      <c r="F274" s="142"/>
    </row>
    <row r="275" spans="1:6" s="23" customFormat="1" x14ac:dyDescent="0.2">
      <c r="A275" s="100">
        <v>6</v>
      </c>
      <c r="B275" s="99" t="s">
        <v>65</v>
      </c>
      <c r="C275" s="85"/>
      <c r="D275" s="83"/>
      <c r="E275" s="102"/>
      <c r="F275" s="250"/>
    </row>
    <row r="276" spans="1:6" s="23" customFormat="1" x14ac:dyDescent="0.2">
      <c r="A276" s="89">
        <v>6.1</v>
      </c>
      <c r="B276" s="91" t="s">
        <v>122</v>
      </c>
      <c r="C276" s="85">
        <v>41</v>
      </c>
      <c r="D276" s="83" t="s">
        <v>38</v>
      </c>
      <c r="E276" s="102">
        <v>158.82829268292681</v>
      </c>
      <c r="F276" s="142">
        <f>C276*E276</f>
        <v>6511.9599999999991</v>
      </c>
    </row>
    <row r="277" spans="1:6" s="23" customFormat="1" x14ac:dyDescent="0.2">
      <c r="A277" s="89">
        <v>6.2</v>
      </c>
      <c r="B277" s="91" t="s">
        <v>69</v>
      </c>
      <c r="C277" s="85">
        <v>11</v>
      </c>
      <c r="D277" s="83" t="s">
        <v>38</v>
      </c>
      <c r="E277" s="102">
        <v>75</v>
      </c>
      <c r="F277" s="142">
        <f>C277*E277</f>
        <v>825</v>
      </c>
    </row>
    <row r="278" spans="1:6" s="23" customFormat="1" ht="4.5" customHeight="1" x14ac:dyDescent="0.2">
      <c r="A278" s="89"/>
      <c r="B278" s="91"/>
      <c r="C278" s="85"/>
      <c r="D278" s="83"/>
      <c r="E278" s="102"/>
      <c r="F278" s="250"/>
    </row>
    <row r="279" spans="1:6" s="23" customFormat="1" x14ac:dyDescent="0.2">
      <c r="A279" s="100">
        <v>7</v>
      </c>
      <c r="B279" s="99" t="s">
        <v>70</v>
      </c>
      <c r="C279" s="85"/>
      <c r="D279" s="83"/>
      <c r="E279" s="102"/>
      <c r="F279" s="250"/>
    </row>
    <row r="280" spans="1:6" s="23" customFormat="1" x14ac:dyDescent="0.2">
      <c r="A280" s="89">
        <v>7.1</v>
      </c>
      <c r="B280" s="91" t="s">
        <v>73</v>
      </c>
      <c r="C280" s="85">
        <v>48</v>
      </c>
      <c r="D280" s="83" t="s">
        <v>38</v>
      </c>
      <c r="E280" s="102">
        <v>1535</v>
      </c>
      <c r="F280" s="142">
        <f>C280*E280</f>
        <v>73680</v>
      </c>
    </row>
    <row r="281" spans="1:6" s="23" customFormat="1" x14ac:dyDescent="0.2">
      <c r="A281" s="89">
        <v>7.2</v>
      </c>
      <c r="B281" s="91" t="s">
        <v>74</v>
      </c>
      <c r="C281" s="85">
        <v>7</v>
      </c>
      <c r="D281" s="83" t="s">
        <v>38</v>
      </c>
      <c r="E281" s="102">
        <v>928</v>
      </c>
      <c r="F281" s="142">
        <f>C281*E281</f>
        <v>6496</v>
      </c>
    </row>
    <row r="282" spans="1:6" s="23" customFormat="1" x14ac:dyDescent="0.2">
      <c r="A282" s="89">
        <v>7.3</v>
      </c>
      <c r="B282" s="91" t="s">
        <v>75</v>
      </c>
      <c r="C282" s="85">
        <v>20</v>
      </c>
      <c r="D282" s="83" t="s">
        <v>38</v>
      </c>
      <c r="E282" s="102">
        <v>708.6</v>
      </c>
      <c r="F282" s="142">
        <f>C282*E282</f>
        <v>14172</v>
      </c>
    </row>
    <row r="283" spans="1:6" s="23" customFormat="1" ht="7.5" customHeight="1" x14ac:dyDescent="0.2">
      <c r="A283" s="89"/>
      <c r="B283" s="91"/>
      <c r="C283" s="85"/>
      <c r="D283" s="83"/>
      <c r="E283" s="102"/>
      <c r="F283" s="250"/>
    </row>
    <row r="284" spans="1:6" s="23" customFormat="1" x14ac:dyDescent="0.2">
      <c r="A284" s="126">
        <v>8</v>
      </c>
      <c r="B284" s="99" t="s">
        <v>76</v>
      </c>
      <c r="C284" s="85"/>
      <c r="D284" s="83"/>
      <c r="E284" s="102"/>
      <c r="F284" s="250"/>
    </row>
    <row r="285" spans="1:6" s="23" customFormat="1" x14ac:dyDescent="0.2">
      <c r="A285" s="138">
        <v>8.1</v>
      </c>
      <c r="B285" s="91" t="s">
        <v>77</v>
      </c>
      <c r="C285" s="85">
        <v>5</v>
      </c>
      <c r="D285" s="83" t="s">
        <v>38</v>
      </c>
      <c r="E285" s="102">
        <v>23547.5</v>
      </c>
      <c r="F285" s="142">
        <f>C285*E285</f>
        <v>117737.5</v>
      </c>
    </row>
    <row r="286" spans="1:6" s="23" customFormat="1" x14ac:dyDescent="0.2">
      <c r="A286" s="138">
        <v>8.1999999999999993</v>
      </c>
      <c r="B286" s="91" t="s">
        <v>78</v>
      </c>
      <c r="C286" s="85">
        <v>3</v>
      </c>
      <c r="D286" s="83" t="s">
        <v>38</v>
      </c>
      <c r="E286" s="102">
        <v>17906.8</v>
      </c>
      <c r="F286" s="142">
        <f>C286*E286</f>
        <v>53720.399999999994</v>
      </c>
    </row>
    <row r="287" spans="1:6" s="23" customFormat="1" x14ac:dyDescent="0.2">
      <c r="A287" s="138">
        <v>8.3000000000000007</v>
      </c>
      <c r="B287" s="91" t="s">
        <v>79</v>
      </c>
      <c r="C287" s="85">
        <v>11</v>
      </c>
      <c r="D287" s="83" t="s">
        <v>38</v>
      </c>
      <c r="E287" s="102">
        <v>14572.545454545454</v>
      </c>
      <c r="F287" s="142">
        <f>C287*E287</f>
        <v>160298</v>
      </c>
    </row>
    <row r="288" spans="1:6" s="23" customFormat="1" ht="7.5" customHeight="1" x14ac:dyDescent="0.2">
      <c r="A288" s="89"/>
      <c r="B288" s="91"/>
      <c r="C288" s="85"/>
      <c r="D288" s="83"/>
      <c r="E288" s="102"/>
      <c r="F288" s="250"/>
    </row>
    <row r="289" spans="1:6" s="23" customFormat="1" ht="13.5" customHeight="1" x14ac:dyDescent="0.2">
      <c r="A289" s="100">
        <v>9</v>
      </c>
      <c r="B289" s="99" t="s">
        <v>80</v>
      </c>
      <c r="C289" s="85"/>
      <c r="D289" s="83"/>
      <c r="E289" s="102"/>
      <c r="F289" s="250"/>
    </row>
    <row r="290" spans="1:6" s="23" customFormat="1" x14ac:dyDescent="0.2">
      <c r="A290" s="132">
        <v>9.1</v>
      </c>
      <c r="B290" s="96" t="s">
        <v>80</v>
      </c>
      <c r="C290" s="95">
        <v>19</v>
      </c>
      <c r="D290" s="94" t="s">
        <v>38</v>
      </c>
      <c r="E290" s="131">
        <v>2041.07</v>
      </c>
      <c r="F290" s="256">
        <f>E290*C290</f>
        <v>38780.33</v>
      </c>
    </row>
    <row r="291" spans="1:6" s="23" customFormat="1" ht="6" customHeight="1" x14ac:dyDescent="0.2">
      <c r="A291" s="89"/>
      <c r="B291" s="91"/>
      <c r="C291" s="85"/>
      <c r="D291" s="83"/>
      <c r="E291" s="102"/>
      <c r="F291" s="250"/>
    </row>
    <row r="292" spans="1:6" s="23" customFormat="1" x14ac:dyDescent="0.2">
      <c r="A292" s="100">
        <v>10</v>
      </c>
      <c r="B292" s="99" t="s">
        <v>81</v>
      </c>
      <c r="C292" s="85"/>
      <c r="D292" s="83"/>
      <c r="E292" s="102"/>
      <c r="F292" s="250"/>
    </row>
    <row r="293" spans="1:6" s="23" customFormat="1" x14ac:dyDescent="0.2">
      <c r="A293" s="130">
        <v>10.1</v>
      </c>
      <c r="B293" s="91" t="s">
        <v>82</v>
      </c>
      <c r="C293" s="85">
        <v>1</v>
      </c>
      <c r="D293" s="83" t="s">
        <v>38</v>
      </c>
      <c r="E293" s="102">
        <v>107937.43399999999</v>
      </c>
      <c r="F293" s="142">
        <f>E293*C293</f>
        <v>107937.43399999999</v>
      </c>
    </row>
    <row r="294" spans="1:6" s="23" customFormat="1" x14ac:dyDescent="0.2">
      <c r="A294" s="130">
        <v>10.199999999999999</v>
      </c>
      <c r="B294" s="91" t="s">
        <v>84</v>
      </c>
      <c r="C294" s="85">
        <v>1</v>
      </c>
      <c r="D294" s="83" t="s">
        <v>38</v>
      </c>
      <c r="E294" s="102">
        <v>101348.83</v>
      </c>
      <c r="F294" s="142">
        <f>E294*C294</f>
        <v>101348.83</v>
      </c>
    </row>
    <row r="295" spans="1:6" s="23" customFormat="1" ht="8.25" customHeight="1" x14ac:dyDescent="0.2">
      <c r="A295" s="89"/>
      <c r="B295" s="91"/>
      <c r="C295" s="85"/>
      <c r="D295" s="83"/>
      <c r="E295" s="102"/>
      <c r="F295" s="250"/>
    </row>
    <row r="296" spans="1:6" s="109" customFormat="1" x14ac:dyDescent="0.2">
      <c r="A296" s="100">
        <v>11</v>
      </c>
      <c r="B296" s="99" t="s">
        <v>146</v>
      </c>
      <c r="C296" s="85"/>
      <c r="D296" s="83"/>
      <c r="E296" s="102"/>
      <c r="F296" s="250"/>
    </row>
    <row r="297" spans="1:6" s="23" customFormat="1" x14ac:dyDescent="0.2">
      <c r="A297" s="89">
        <v>11.1</v>
      </c>
      <c r="B297" s="136" t="s">
        <v>86</v>
      </c>
      <c r="C297" s="85">
        <v>700</v>
      </c>
      <c r="D297" s="83" t="s">
        <v>38</v>
      </c>
      <c r="E297" s="102">
        <v>103.75</v>
      </c>
      <c r="F297" s="142">
        <f t="shared" ref="F297:F308" si="13">E297*C297</f>
        <v>72625</v>
      </c>
    </row>
    <row r="298" spans="1:6" s="23" customFormat="1" ht="25.5" x14ac:dyDescent="0.2">
      <c r="A298" s="89">
        <v>11.2</v>
      </c>
      <c r="B298" s="88" t="s">
        <v>87</v>
      </c>
      <c r="C298" s="85">
        <v>4200</v>
      </c>
      <c r="D298" s="111" t="s">
        <v>21</v>
      </c>
      <c r="E298" s="102">
        <v>14.419599999999999</v>
      </c>
      <c r="F298" s="142">
        <f t="shared" si="13"/>
        <v>60562.32</v>
      </c>
    </row>
    <row r="299" spans="1:6" s="23" customFormat="1" x14ac:dyDescent="0.2">
      <c r="A299" s="89">
        <v>11.3</v>
      </c>
      <c r="B299" s="135" t="s">
        <v>88</v>
      </c>
      <c r="C299" s="85">
        <v>700</v>
      </c>
      <c r="D299" s="83" t="s">
        <v>38</v>
      </c>
      <c r="E299" s="161">
        <v>36.933999999999997</v>
      </c>
      <c r="F299" s="142">
        <f t="shared" si="13"/>
        <v>25853.8</v>
      </c>
    </row>
    <row r="300" spans="1:6" s="23" customFormat="1" x14ac:dyDescent="0.2">
      <c r="A300" s="89">
        <v>11.4</v>
      </c>
      <c r="B300" s="91" t="s">
        <v>89</v>
      </c>
      <c r="C300" s="85">
        <v>1400</v>
      </c>
      <c r="D300" s="83" t="s">
        <v>38</v>
      </c>
      <c r="E300" s="161">
        <v>45.335599999999992</v>
      </c>
      <c r="F300" s="142">
        <f t="shared" si="13"/>
        <v>63469.839999999989</v>
      </c>
    </row>
    <row r="301" spans="1:6" s="23" customFormat="1" x14ac:dyDescent="0.2">
      <c r="A301" s="89">
        <v>11.5</v>
      </c>
      <c r="B301" s="91" t="s">
        <v>90</v>
      </c>
      <c r="C301" s="85">
        <v>700</v>
      </c>
      <c r="D301" s="83" t="s">
        <v>38</v>
      </c>
      <c r="E301" s="161">
        <v>275</v>
      </c>
      <c r="F301" s="142">
        <f t="shared" si="13"/>
        <v>192500</v>
      </c>
    </row>
    <row r="302" spans="1:6" s="23" customFormat="1" x14ac:dyDescent="0.2">
      <c r="A302" s="89">
        <v>11.6</v>
      </c>
      <c r="B302" s="91" t="s">
        <v>91</v>
      </c>
      <c r="C302" s="85">
        <v>700</v>
      </c>
      <c r="D302" s="83" t="s">
        <v>38</v>
      </c>
      <c r="E302" s="161">
        <v>1239</v>
      </c>
      <c r="F302" s="142">
        <f t="shared" si="13"/>
        <v>867300</v>
      </c>
    </row>
    <row r="303" spans="1:6" s="23" customFormat="1" x14ac:dyDescent="0.2">
      <c r="A303" s="89">
        <v>11.7</v>
      </c>
      <c r="B303" s="91" t="s">
        <v>92</v>
      </c>
      <c r="C303" s="85">
        <v>700</v>
      </c>
      <c r="D303" s="83" t="s">
        <v>21</v>
      </c>
      <c r="E303" s="161">
        <v>29.076128571428573</v>
      </c>
      <c r="F303" s="142">
        <f t="shared" si="13"/>
        <v>20353.29</v>
      </c>
    </row>
    <row r="304" spans="1:6" s="23" customFormat="1" x14ac:dyDescent="0.2">
      <c r="A304" s="89">
        <v>11.8</v>
      </c>
      <c r="B304" s="91" t="s">
        <v>93</v>
      </c>
      <c r="C304" s="85">
        <v>700</v>
      </c>
      <c r="D304" s="83" t="s">
        <v>38</v>
      </c>
      <c r="E304" s="161">
        <v>158.82812857142858</v>
      </c>
      <c r="F304" s="142">
        <f t="shared" si="13"/>
        <v>111179.69</v>
      </c>
    </row>
    <row r="305" spans="1:6" s="23" customFormat="1" x14ac:dyDescent="0.2">
      <c r="A305" s="89">
        <v>11.9</v>
      </c>
      <c r="B305" s="91" t="s">
        <v>94</v>
      </c>
      <c r="C305" s="85">
        <v>700</v>
      </c>
      <c r="D305" s="83" t="s">
        <v>95</v>
      </c>
      <c r="E305" s="161">
        <v>75</v>
      </c>
      <c r="F305" s="142">
        <f t="shared" si="13"/>
        <v>52500</v>
      </c>
    </row>
    <row r="306" spans="1:6" s="23" customFormat="1" x14ac:dyDescent="0.2">
      <c r="A306" s="139">
        <v>11.1</v>
      </c>
      <c r="B306" s="91" t="s">
        <v>96</v>
      </c>
      <c r="C306" s="85">
        <v>700</v>
      </c>
      <c r="D306" s="83" t="s">
        <v>38</v>
      </c>
      <c r="E306" s="161">
        <v>15</v>
      </c>
      <c r="F306" s="142">
        <f t="shared" si="13"/>
        <v>10500</v>
      </c>
    </row>
    <row r="307" spans="1:6" s="23" customFormat="1" x14ac:dyDescent="0.2">
      <c r="A307" s="139">
        <v>11.11</v>
      </c>
      <c r="B307" s="91" t="s">
        <v>97</v>
      </c>
      <c r="C307" s="85">
        <v>1386</v>
      </c>
      <c r="D307" s="83" t="s">
        <v>24</v>
      </c>
      <c r="E307" s="161">
        <v>187.82</v>
      </c>
      <c r="F307" s="142">
        <f t="shared" si="13"/>
        <v>260318.52</v>
      </c>
    </row>
    <row r="308" spans="1:6" s="23" customFormat="1" x14ac:dyDescent="0.2">
      <c r="A308" s="139">
        <v>11.12</v>
      </c>
      <c r="B308" s="91" t="s">
        <v>98</v>
      </c>
      <c r="C308" s="85">
        <v>700</v>
      </c>
      <c r="D308" s="83" t="s">
        <v>38</v>
      </c>
      <c r="E308" s="161">
        <v>200</v>
      </c>
      <c r="F308" s="142">
        <f t="shared" si="13"/>
        <v>140000</v>
      </c>
    </row>
    <row r="309" spans="1:6" s="23" customFormat="1" ht="8.25" customHeight="1" x14ac:dyDescent="0.2">
      <c r="A309" s="89"/>
      <c r="B309" s="135"/>
      <c r="C309" s="143"/>
      <c r="D309" s="83"/>
      <c r="E309" s="102"/>
      <c r="F309" s="250"/>
    </row>
    <row r="310" spans="1:6" s="23" customFormat="1" x14ac:dyDescent="0.2">
      <c r="A310" s="100">
        <v>12</v>
      </c>
      <c r="B310" s="133" t="s">
        <v>99</v>
      </c>
      <c r="C310" s="143"/>
      <c r="D310" s="83"/>
      <c r="E310" s="102"/>
      <c r="F310" s="250"/>
    </row>
    <row r="311" spans="1:6" s="23" customFormat="1" x14ac:dyDescent="0.2">
      <c r="A311" s="89">
        <v>12.1</v>
      </c>
      <c r="B311" s="91" t="s">
        <v>100</v>
      </c>
      <c r="C311" s="85">
        <v>1262.8499999999999</v>
      </c>
      <c r="D311" s="83" t="s">
        <v>21</v>
      </c>
      <c r="E311" s="161">
        <v>40.928574256641724</v>
      </c>
      <c r="F311" s="142">
        <f>C311*E311</f>
        <v>51686.649999999994</v>
      </c>
    </row>
    <row r="312" spans="1:6" s="23" customFormat="1" x14ac:dyDescent="0.2">
      <c r="A312" s="89">
        <v>12.2</v>
      </c>
      <c r="B312" s="91" t="s">
        <v>101</v>
      </c>
      <c r="C312" s="85">
        <v>841.25</v>
      </c>
      <c r="D312" s="83" t="s">
        <v>102</v>
      </c>
      <c r="E312" s="161">
        <v>38.01818722139673</v>
      </c>
      <c r="F312" s="142">
        <f>C312*E312</f>
        <v>31982.799999999999</v>
      </c>
    </row>
    <row r="313" spans="1:6" s="23" customFormat="1" ht="25.5" x14ac:dyDescent="0.2">
      <c r="A313" s="89">
        <v>12.3</v>
      </c>
      <c r="B313" s="101" t="s">
        <v>103</v>
      </c>
      <c r="C313" s="85">
        <v>56.83</v>
      </c>
      <c r="D313" s="111" t="s">
        <v>24</v>
      </c>
      <c r="E313" s="161">
        <v>126.43</v>
      </c>
      <c r="F313" s="142">
        <f>C313*E313</f>
        <v>7185.0169000000005</v>
      </c>
    </row>
    <row r="314" spans="1:6" s="23" customFormat="1" ht="25.5" x14ac:dyDescent="0.2">
      <c r="A314" s="89">
        <v>12.4</v>
      </c>
      <c r="B314" s="101" t="s">
        <v>104</v>
      </c>
      <c r="C314" s="85">
        <v>202.04</v>
      </c>
      <c r="D314" s="111" t="s">
        <v>24</v>
      </c>
      <c r="E314" s="161">
        <v>415</v>
      </c>
      <c r="F314" s="142">
        <f>C314*E314</f>
        <v>83846.599999999991</v>
      </c>
    </row>
    <row r="315" spans="1:6" s="23" customFormat="1" ht="25.5" x14ac:dyDescent="0.2">
      <c r="A315" s="89">
        <v>12.5</v>
      </c>
      <c r="B315" s="101" t="s">
        <v>105</v>
      </c>
      <c r="C315" s="85">
        <v>159.94999999999999</v>
      </c>
      <c r="D315" s="111" t="s">
        <v>24</v>
      </c>
      <c r="E315" s="161">
        <v>85.12003751172243</v>
      </c>
      <c r="F315" s="142">
        <f>C315*E315</f>
        <v>13614.950000000003</v>
      </c>
    </row>
    <row r="316" spans="1:6" s="23" customFormat="1" ht="8.25" customHeight="1" x14ac:dyDescent="0.2">
      <c r="A316" s="89"/>
      <c r="B316" s="91"/>
      <c r="C316" s="85"/>
      <c r="D316" s="83"/>
      <c r="E316" s="102"/>
      <c r="F316" s="142"/>
    </row>
    <row r="317" spans="1:6" s="23" customFormat="1" x14ac:dyDescent="0.2">
      <c r="A317" s="100">
        <v>13</v>
      </c>
      <c r="B317" s="99" t="s">
        <v>106</v>
      </c>
      <c r="C317" s="85"/>
      <c r="D317" s="83"/>
      <c r="E317" s="102"/>
      <c r="F317" s="142"/>
    </row>
    <row r="318" spans="1:6" s="23" customFormat="1" ht="25.5" x14ac:dyDescent="0.2">
      <c r="A318" s="89">
        <v>13.1</v>
      </c>
      <c r="B318" s="101" t="s">
        <v>107</v>
      </c>
      <c r="C318" s="85">
        <v>1051.56</v>
      </c>
      <c r="D318" s="111" t="s">
        <v>102</v>
      </c>
      <c r="E318" s="102">
        <v>581.82689527939442</v>
      </c>
      <c r="F318" s="142">
        <f>C318*E318</f>
        <v>611825.89</v>
      </c>
    </row>
    <row r="319" spans="1:6" s="25" customFormat="1" x14ac:dyDescent="0.2">
      <c r="A319" s="65"/>
      <c r="B319" s="68" t="s">
        <v>147</v>
      </c>
      <c r="C319" s="65"/>
      <c r="D319" s="65"/>
      <c r="E319" s="61"/>
      <c r="F319" s="254">
        <f>SUM(F230:F318)</f>
        <v>9268745.1205000002</v>
      </c>
    </row>
    <row r="320" spans="1:6" ht="14.25" customHeight="1" x14ac:dyDescent="0.2">
      <c r="A320" s="128" t="s">
        <v>148</v>
      </c>
      <c r="B320" s="184" t="s">
        <v>149</v>
      </c>
      <c r="C320" s="30"/>
      <c r="D320" s="183"/>
      <c r="E320" s="30"/>
      <c r="F320" s="257"/>
    </row>
    <row r="321" spans="1:6" ht="14.25" customHeight="1" x14ac:dyDescent="0.2">
      <c r="A321" s="32">
        <v>1</v>
      </c>
      <c r="B321" s="182" t="s">
        <v>150</v>
      </c>
      <c r="C321" s="29">
        <v>1</v>
      </c>
      <c r="D321" s="181" t="s">
        <v>151</v>
      </c>
      <c r="E321" s="29">
        <v>40000.004549999998</v>
      </c>
      <c r="F321" s="142">
        <f>C321*E321</f>
        <v>40000.004549999998</v>
      </c>
    </row>
    <row r="322" spans="1:6" ht="11.25" customHeight="1" x14ac:dyDescent="0.2">
      <c r="A322" s="32">
        <v>2</v>
      </c>
      <c r="B322" s="182" t="s">
        <v>152</v>
      </c>
      <c r="C322" s="29">
        <v>1</v>
      </c>
      <c r="D322" s="181" t="s">
        <v>151</v>
      </c>
      <c r="E322" s="29">
        <v>15000.004499999999</v>
      </c>
      <c r="F322" s="142">
        <f>C322*E322</f>
        <v>15000.004499999999</v>
      </c>
    </row>
    <row r="323" spans="1:6" s="25" customFormat="1" ht="14.25" customHeight="1" x14ac:dyDescent="0.2">
      <c r="A323" s="26"/>
      <c r="B323" s="56" t="s">
        <v>153</v>
      </c>
      <c r="C323" s="26"/>
      <c r="D323" s="26"/>
      <c r="E323" s="159"/>
      <c r="F323" s="258">
        <f>F321+F322</f>
        <v>55000.009049999993</v>
      </c>
    </row>
    <row r="324" spans="1:6" s="25" customFormat="1" x14ac:dyDescent="0.2">
      <c r="A324" s="179"/>
      <c r="B324" s="180" t="s">
        <v>154</v>
      </c>
      <c r="C324" s="179"/>
      <c r="D324" s="179"/>
      <c r="E324" s="178"/>
      <c r="F324" s="259">
        <f>F323+F319+F225+F118</f>
        <v>30086805.618592519</v>
      </c>
    </row>
    <row r="325" spans="1:6" s="23" customFormat="1" ht="9" customHeight="1" x14ac:dyDescent="0.2">
      <c r="A325" s="60"/>
      <c r="B325" s="59"/>
      <c r="C325" s="60"/>
      <c r="D325" s="60"/>
      <c r="E325" s="66"/>
      <c r="F325" s="255"/>
    </row>
    <row r="326" spans="1:6" x14ac:dyDescent="0.2">
      <c r="A326" s="60"/>
      <c r="B326" s="59" t="s">
        <v>155</v>
      </c>
      <c r="C326" s="60"/>
      <c r="D326" s="60"/>
      <c r="E326" s="66"/>
      <c r="F326" s="255"/>
    </row>
    <row r="327" spans="1:6" ht="5.25" customHeight="1" x14ac:dyDescent="0.2">
      <c r="A327" s="60"/>
      <c r="B327" s="59"/>
      <c r="C327" s="60"/>
      <c r="D327" s="60"/>
      <c r="E327" s="66"/>
      <c r="F327" s="255"/>
    </row>
    <row r="328" spans="1:6" x14ac:dyDescent="0.2">
      <c r="A328" s="60"/>
      <c r="B328" s="177" t="s">
        <v>156</v>
      </c>
      <c r="C328" s="60"/>
      <c r="D328" s="60"/>
      <c r="E328" s="66"/>
      <c r="F328" s="255"/>
    </row>
    <row r="329" spans="1:6" ht="6.75" customHeight="1" x14ac:dyDescent="0.2">
      <c r="A329" s="60"/>
      <c r="B329" s="177"/>
      <c r="C329" s="60"/>
      <c r="D329" s="60"/>
      <c r="E329" s="66"/>
      <c r="F329" s="255"/>
    </row>
    <row r="330" spans="1:6" ht="63.75" x14ac:dyDescent="0.2">
      <c r="A330" s="34" t="s">
        <v>17</v>
      </c>
      <c r="B330" s="112" t="s">
        <v>157</v>
      </c>
      <c r="C330" s="157"/>
      <c r="D330" s="60"/>
      <c r="E330" s="66"/>
      <c r="F330" s="255"/>
    </row>
    <row r="331" spans="1:6" ht="9.75" customHeight="1" x14ac:dyDescent="0.2">
      <c r="A331" s="34"/>
      <c r="B331" s="112"/>
      <c r="C331" s="157"/>
      <c r="D331" s="60"/>
      <c r="E331" s="66"/>
      <c r="F331" s="255"/>
    </row>
    <row r="332" spans="1:6" ht="13.5" customHeight="1" x14ac:dyDescent="0.2">
      <c r="A332" s="126">
        <v>1</v>
      </c>
      <c r="B332" s="112" t="s">
        <v>19</v>
      </c>
      <c r="C332" s="157"/>
      <c r="D332" s="60"/>
      <c r="E332" s="66"/>
      <c r="F332" s="255"/>
    </row>
    <row r="333" spans="1:6" s="174" customFormat="1" ht="14.25" customHeight="1" x14ac:dyDescent="0.2">
      <c r="A333" s="132">
        <v>1.1000000000000001</v>
      </c>
      <c r="B333" s="96" t="s">
        <v>20</v>
      </c>
      <c r="C333" s="95">
        <v>-14662.14</v>
      </c>
      <c r="D333" s="94" t="s">
        <v>21</v>
      </c>
      <c r="E333" s="176">
        <v>6.7250005797243784</v>
      </c>
      <c r="F333" s="175">
        <f>C333*E333</f>
        <v>-98602.9</v>
      </c>
    </row>
    <row r="334" spans="1:6" ht="9.75" customHeight="1" x14ac:dyDescent="0.2">
      <c r="A334" s="127"/>
      <c r="B334" s="112"/>
      <c r="C334" s="157"/>
      <c r="D334" s="60"/>
      <c r="E334" s="66"/>
      <c r="F334" s="255"/>
    </row>
    <row r="335" spans="1:6" x14ac:dyDescent="0.2">
      <c r="A335" s="126">
        <v>5</v>
      </c>
      <c r="B335" s="112" t="s">
        <v>36</v>
      </c>
      <c r="C335" s="85"/>
      <c r="D335" s="111"/>
      <c r="E335" s="90"/>
      <c r="F335" s="104"/>
    </row>
    <row r="336" spans="1:6" s="69" customFormat="1" x14ac:dyDescent="0.2">
      <c r="A336" s="138">
        <v>5.0999999999999996</v>
      </c>
      <c r="B336" s="91" t="s">
        <v>37</v>
      </c>
      <c r="C336" s="85">
        <v>-1</v>
      </c>
      <c r="D336" s="83" t="s">
        <v>38</v>
      </c>
      <c r="E336" s="90">
        <v>2470.6044999999999</v>
      </c>
      <c r="F336" s="104">
        <f t="shared" ref="F336:F351" si="14">C336*E336</f>
        <v>-2470.6044999999999</v>
      </c>
    </row>
    <row r="337" spans="1:6" s="69" customFormat="1" x14ac:dyDescent="0.2">
      <c r="A337" s="89">
        <f t="shared" ref="A337:A344" si="15">+A336+0.1</f>
        <v>5.1999999999999993</v>
      </c>
      <c r="B337" s="91" t="s">
        <v>39</v>
      </c>
      <c r="C337" s="85">
        <v>-1</v>
      </c>
      <c r="D337" s="83" t="s">
        <v>38</v>
      </c>
      <c r="E337" s="90">
        <v>1065.3444999999999</v>
      </c>
      <c r="F337" s="104">
        <f t="shared" si="14"/>
        <v>-1065.3444999999999</v>
      </c>
    </row>
    <row r="338" spans="1:6" s="69" customFormat="1" x14ac:dyDescent="0.2">
      <c r="A338" s="89">
        <f t="shared" si="15"/>
        <v>5.2999999999999989</v>
      </c>
      <c r="B338" s="91" t="s">
        <v>40</v>
      </c>
      <c r="C338" s="85">
        <v>-2</v>
      </c>
      <c r="D338" s="83" t="s">
        <v>38</v>
      </c>
      <c r="E338" s="90">
        <v>1749.335</v>
      </c>
      <c r="F338" s="104">
        <f t="shared" si="14"/>
        <v>-3498.67</v>
      </c>
    </row>
    <row r="339" spans="1:6" s="69" customFormat="1" x14ac:dyDescent="0.2">
      <c r="A339" s="89">
        <f t="shared" si="15"/>
        <v>5.3999999999999986</v>
      </c>
      <c r="B339" s="91" t="s">
        <v>41</v>
      </c>
      <c r="C339" s="85">
        <v>-1</v>
      </c>
      <c r="D339" s="83" t="s">
        <v>38</v>
      </c>
      <c r="E339" s="90">
        <v>3910.2040000000002</v>
      </c>
      <c r="F339" s="104">
        <f t="shared" si="14"/>
        <v>-3910.2040000000002</v>
      </c>
    </row>
    <row r="340" spans="1:6" s="69" customFormat="1" x14ac:dyDescent="0.2">
      <c r="A340" s="89">
        <f t="shared" si="15"/>
        <v>5.4999999999999982</v>
      </c>
      <c r="B340" s="91" t="s">
        <v>42</v>
      </c>
      <c r="C340" s="85">
        <v>-2</v>
      </c>
      <c r="D340" s="83" t="s">
        <v>38</v>
      </c>
      <c r="E340" s="90">
        <v>2339.3337999999999</v>
      </c>
      <c r="F340" s="104">
        <f t="shared" si="14"/>
        <v>-4678.6675999999998</v>
      </c>
    </row>
    <row r="341" spans="1:6" s="69" customFormat="1" x14ac:dyDescent="0.2">
      <c r="A341" s="89">
        <f t="shared" si="15"/>
        <v>5.5999999999999979</v>
      </c>
      <c r="B341" s="91" t="s">
        <v>43</v>
      </c>
      <c r="C341" s="85">
        <v>-2</v>
      </c>
      <c r="D341" s="83" t="s">
        <v>38</v>
      </c>
      <c r="E341" s="90">
        <v>2339.3337999999999</v>
      </c>
      <c r="F341" s="104">
        <f t="shared" si="14"/>
        <v>-4678.6675999999998</v>
      </c>
    </row>
    <row r="342" spans="1:6" s="69" customFormat="1" x14ac:dyDescent="0.2">
      <c r="A342" s="89">
        <f t="shared" si="15"/>
        <v>5.6999999999999975</v>
      </c>
      <c r="B342" s="91" t="s">
        <v>44</v>
      </c>
      <c r="C342" s="85">
        <v>-2</v>
      </c>
      <c r="D342" s="83" t="s">
        <v>38</v>
      </c>
      <c r="E342" s="90">
        <v>2339.3337999999999</v>
      </c>
      <c r="F342" s="104">
        <f t="shared" si="14"/>
        <v>-4678.6675999999998</v>
      </c>
    </row>
    <row r="343" spans="1:6" s="69" customFormat="1" x14ac:dyDescent="0.2">
      <c r="A343" s="89">
        <f t="shared" si="15"/>
        <v>5.7999999999999972</v>
      </c>
      <c r="B343" s="91" t="s">
        <v>45</v>
      </c>
      <c r="C343" s="85">
        <v>-2</v>
      </c>
      <c r="D343" s="83" t="s">
        <v>38</v>
      </c>
      <c r="E343" s="90">
        <v>2339.3337999999999</v>
      </c>
      <c r="F343" s="104">
        <f t="shared" si="14"/>
        <v>-4678.6675999999998</v>
      </c>
    </row>
    <row r="344" spans="1:6" s="69" customFormat="1" x14ac:dyDescent="0.2">
      <c r="A344" s="89">
        <f t="shared" si="15"/>
        <v>5.8999999999999968</v>
      </c>
      <c r="B344" s="91" t="s">
        <v>46</v>
      </c>
      <c r="C344" s="85">
        <v>-2</v>
      </c>
      <c r="D344" s="83" t="s">
        <v>38</v>
      </c>
      <c r="E344" s="170">
        <v>332.702</v>
      </c>
      <c r="F344" s="104">
        <f t="shared" si="14"/>
        <v>-665.404</v>
      </c>
    </row>
    <row r="345" spans="1:6" s="69" customFormat="1" x14ac:dyDescent="0.2">
      <c r="A345" s="139">
        <v>5.0999999999999996</v>
      </c>
      <c r="B345" s="91" t="s">
        <v>47</v>
      </c>
      <c r="C345" s="85">
        <v>-4</v>
      </c>
      <c r="D345" s="83" t="s">
        <v>38</v>
      </c>
      <c r="E345" s="170">
        <v>332.69900000000001</v>
      </c>
      <c r="F345" s="104">
        <f t="shared" si="14"/>
        <v>-1330.796</v>
      </c>
    </row>
    <row r="346" spans="1:6" s="69" customFormat="1" x14ac:dyDescent="0.2">
      <c r="A346" s="139">
        <f t="shared" ref="A346:A362" si="16">+A345+0.01</f>
        <v>5.1099999999999994</v>
      </c>
      <c r="B346" s="91" t="s">
        <v>48</v>
      </c>
      <c r="C346" s="85">
        <v>-4</v>
      </c>
      <c r="D346" s="83" t="s">
        <v>38</v>
      </c>
      <c r="E346" s="170">
        <v>143.31200000000001</v>
      </c>
      <c r="F346" s="104">
        <f t="shared" si="14"/>
        <v>-573.24800000000005</v>
      </c>
    </row>
    <row r="347" spans="1:6" s="69" customFormat="1" x14ac:dyDescent="0.2">
      <c r="A347" s="139">
        <f t="shared" si="16"/>
        <v>5.1199999999999992</v>
      </c>
      <c r="B347" s="91" t="s">
        <v>49</v>
      </c>
      <c r="C347" s="85">
        <v>-21</v>
      </c>
      <c r="D347" s="83" t="s">
        <v>38</v>
      </c>
      <c r="E347" s="170">
        <v>184.31229999999999</v>
      </c>
      <c r="F347" s="104">
        <f t="shared" si="14"/>
        <v>-3870.5582999999997</v>
      </c>
    </row>
    <row r="348" spans="1:6" s="69" customFormat="1" x14ac:dyDescent="0.2">
      <c r="A348" s="139">
        <f t="shared" si="16"/>
        <v>5.129999999999999</v>
      </c>
      <c r="B348" s="91" t="s">
        <v>50</v>
      </c>
      <c r="C348" s="85">
        <v>-1</v>
      </c>
      <c r="D348" s="83" t="s">
        <v>38</v>
      </c>
      <c r="E348" s="170">
        <v>306.2045</v>
      </c>
      <c r="F348" s="104">
        <f t="shared" si="14"/>
        <v>-306.2045</v>
      </c>
    </row>
    <row r="349" spans="1:6" s="69" customFormat="1" x14ac:dyDescent="0.2">
      <c r="A349" s="139">
        <f t="shared" si="16"/>
        <v>5.1399999999999988</v>
      </c>
      <c r="B349" s="91" t="s">
        <v>51</v>
      </c>
      <c r="C349" s="85">
        <v>-1</v>
      </c>
      <c r="D349" s="83" t="s">
        <v>38</v>
      </c>
      <c r="E349" s="170">
        <v>306.2045</v>
      </c>
      <c r="F349" s="104">
        <f t="shared" si="14"/>
        <v>-306.2045</v>
      </c>
    </row>
    <row r="350" spans="1:6" s="69" customFormat="1" x14ac:dyDescent="0.2">
      <c r="A350" s="139">
        <f t="shared" si="16"/>
        <v>5.1499999999999986</v>
      </c>
      <c r="B350" s="91" t="s">
        <v>52</v>
      </c>
      <c r="C350" s="85">
        <v>-2</v>
      </c>
      <c r="D350" s="83" t="s">
        <v>38</v>
      </c>
      <c r="E350" s="170">
        <v>3696.3345599999998</v>
      </c>
      <c r="F350" s="104">
        <f t="shared" si="14"/>
        <v>-7392.6691199999996</v>
      </c>
    </row>
    <row r="351" spans="1:6" s="69" customFormat="1" x14ac:dyDescent="0.2">
      <c r="A351" s="139">
        <f t="shared" si="16"/>
        <v>5.1599999999999984</v>
      </c>
      <c r="B351" s="91" t="s">
        <v>53</v>
      </c>
      <c r="C351" s="85">
        <v>-1</v>
      </c>
      <c r="D351" s="83" t="s">
        <v>38</v>
      </c>
      <c r="E351" s="170">
        <v>3914.6439999999998</v>
      </c>
      <c r="F351" s="104">
        <f t="shared" si="14"/>
        <v>-3914.6439999999998</v>
      </c>
    </row>
    <row r="352" spans="1:6" s="69" customFormat="1" x14ac:dyDescent="0.2">
      <c r="A352" s="139">
        <f t="shared" si="16"/>
        <v>5.1699999999999982</v>
      </c>
      <c r="B352" s="91" t="s">
        <v>54</v>
      </c>
      <c r="C352" s="85">
        <v>-2</v>
      </c>
      <c r="D352" s="83" t="s">
        <v>38</v>
      </c>
      <c r="E352" s="170">
        <v>3017.8330000000001</v>
      </c>
      <c r="F352" s="104">
        <f>+C352*E352</f>
        <v>-6035.6660000000002</v>
      </c>
    </row>
    <row r="353" spans="1:6" s="69" customFormat="1" x14ac:dyDescent="0.2">
      <c r="A353" s="139">
        <f t="shared" si="16"/>
        <v>5.1799999999999979</v>
      </c>
      <c r="B353" s="91" t="s">
        <v>55</v>
      </c>
      <c r="C353" s="85">
        <v>-7</v>
      </c>
      <c r="D353" s="83" t="s">
        <v>38</v>
      </c>
      <c r="E353" s="170">
        <v>920</v>
      </c>
      <c r="F353" s="104">
        <f t="shared" ref="F353:F362" si="17">C353*E353</f>
        <v>-6440</v>
      </c>
    </row>
    <row r="354" spans="1:6" s="69" customFormat="1" x14ac:dyDescent="0.2">
      <c r="A354" s="139">
        <f t="shared" si="16"/>
        <v>5.1899999999999977</v>
      </c>
      <c r="B354" s="91" t="s">
        <v>56</v>
      </c>
      <c r="C354" s="85">
        <v>-15</v>
      </c>
      <c r="D354" s="83" t="s">
        <v>38</v>
      </c>
      <c r="E354" s="170">
        <v>713.5</v>
      </c>
      <c r="F354" s="104">
        <f t="shared" si="17"/>
        <v>-10702.5</v>
      </c>
    </row>
    <row r="355" spans="1:6" s="69" customFormat="1" x14ac:dyDescent="0.2">
      <c r="A355" s="139">
        <f t="shared" si="16"/>
        <v>5.1999999999999975</v>
      </c>
      <c r="B355" s="91" t="s">
        <v>57</v>
      </c>
      <c r="C355" s="85">
        <v>-1</v>
      </c>
      <c r="D355" s="83" t="s">
        <v>38</v>
      </c>
      <c r="E355" s="170">
        <v>2838.2539999999999</v>
      </c>
      <c r="F355" s="104">
        <f t="shared" si="17"/>
        <v>-2838.2539999999999</v>
      </c>
    </row>
    <row r="356" spans="1:6" s="69" customFormat="1" x14ac:dyDescent="0.2">
      <c r="A356" s="139">
        <f t="shared" si="16"/>
        <v>5.2099999999999973</v>
      </c>
      <c r="B356" s="91" t="s">
        <v>58</v>
      </c>
      <c r="C356" s="85">
        <v>-2</v>
      </c>
      <c r="D356" s="83" t="s">
        <v>38</v>
      </c>
      <c r="E356" s="170">
        <v>1392.3846000000001</v>
      </c>
      <c r="F356" s="104">
        <f t="shared" si="17"/>
        <v>-2784.7692000000002</v>
      </c>
    </row>
    <row r="357" spans="1:6" s="69" customFormat="1" x14ac:dyDescent="0.2">
      <c r="A357" s="139">
        <f t="shared" si="16"/>
        <v>5.2199999999999971</v>
      </c>
      <c r="B357" s="91" t="s">
        <v>59</v>
      </c>
      <c r="C357" s="85">
        <v>-14</v>
      </c>
      <c r="D357" s="83" t="s">
        <v>38</v>
      </c>
      <c r="E357" s="170">
        <v>2209.5335</v>
      </c>
      <c r="F357" s="104">
        <f t="shared" si="17"/>
        <v>-30933.469000000001</v>
      </c>
    </row>
    <row r="358" spans="1:6" s="69" customFormat="1" x14ac:dyDescent="0.2">
      <c r="A358" s="139">
        <f t="shared" si="16"/>
        <v>5.2299999999999969</v>
      </c>
      <c r="B358" s="91" t="s">
        <v>60</v>
      </c>
      <c r="C358" s="85">
        <v>-1</v>
      </c>
      <c r="D358" s="83" t="s">
        <v>38</v>
      </c>
      <c r="E358" s="170">
        <v>274.70456899999999</v>
      </c>
      <c r="F358" s="104">
        <f t="shared" si="17"/>
        <v>-274.70456899999999</v>
      </c>
    </row>
    <row r="359" spans="1:6" s="69" customFormat="1" x14ac:dyDescent="0.2">
      <c r="A359" s="139">
        <f t="shared" si="16"/>
        <v>5.2399999999999967</v>
      </c>
      <c r="B359" s="91" t="s">
        <v>61</v>
      </c>
      <c r="C359" s="85">
        <v>-2</v>
      </c>
      <c r="D359" s="83" t="s">
        <v>38</v>
      </c>
      <c r="E359" s="170">
        <v>274.7</v>
      </c>
      <c r="F359" s="104">
        <f t="shared" si="17"/>
        <v>-549.4</v>
      </c>
    </row>
    <row r="360" spans="1:6" s="69" customFormat="1" x14ac:dyDescent="0.2">
      <c r="A360" s="139">
        <f t="shared" si="16"/>
        <v>5.2499999999999964</v>
      </c>
      <c r="B360" s="91" t="s">
        <v>62</v>
      </c>
      <c r="C360" s="85">
        <v>-30</v>
      </c>
      <c r="D360" s="83" t="s">
        <v>38</v>
      </c>
      <c r="E360" s="170">
        <v>169.3125</v>
      </c>
      <c r="F360" s="104">
        <f t="shared" si="17"/>
        <v>-5079.375</v>
      </c>
    </row>
    <row r="361" spans="1:6" s="69" customFormat="1" x14ac:dyDescent="0.2">
      <c r="A361" s="139">
        <f t="shared" si="16"/>
        <v>5.2599999999999962</v>
      </c>
      <c r="B361" s="91" t="s">
        <v>63</v>
      </c>
      <c r="C361" s="85">
        <v>-1</v>
      </c>
      <c r="D361" s="83" t="s">
        <v>38</v>
      </c>
      <c r="E361" s="170">
        <v>6516</v>
      </c>
      <c r="F361" s="104">
        <f t="shared" si="17"/>
        <v>-6516</v>
      </c>
    </row>
    <row r="362" spans="1:6" s="69" customFormat="1" x14ac:dyDescent="0.2">
      <c r="A362" s="139">
        <f t="shared" si="16"/>
        <v>5.269999999999996</v>
      </c>
      <c r="B362" s="91" t="s">
        <v>64</v>
      </c>
      <c r="C362" s="85">
        <v>-8</v>
      </c>
      <c r="D362" s="83" t="s">
        <v>38</v>
      </c>
      <c r="E362" s="170">
        <v>70.313000000000002</v>
      </c>
      <c r="F362" s="104">
        <f t="shared" si="17"/>
        <v>-562.50400000000002</v>
      </c>
    </row>
    <row r="363" spans="1:6" s="69" customFormat="1" ht="6.75" customHeight="1" x14ac:dyDescent="0.2">
      <c r="A363" s="139"/>
      <c r="B363" s="91"/>
      <c r="C363" s="85"/>
      <c r="D363" s="83"/>
      <c r="E363" s="170"/>
      <c r="F363" s="104"/>
    </row>
    <row r="364" spans="1:6" s="69" customFormat="1" x14ac:dyDescent="0.2">
      <c r="A364" s="100">
        <v>7</v>
      </c>
      <c r="B364" s="99" t="s">
        <v>70</v>
      </c>
      <c r="C364" s="85"/>
      <c r="D364" s="83"/>
      <c r="E364" s="90"/>
      <c r="F364" s="250"/>
    </row>
    <row r="365" spans="1:6" s="69" customFormat="1" x14ac:dyDescent="0.2">
      <c r="A365" s="89">
        <v>7.1</v>
      </c>
      <c r="B365" s="91" t="s">
        <v>71</v>
      </c>
      <c r="C365" s="85">
        <v>-1</v>
      </c>
      <c r="D365" s="83" t="s">
        <v>38</v>
      </c>
      <c r="E365" s="90">
        <v>2800</v>
      </c>
      <c r="F365" s="104">
        <f>E365*C365</f>
        <v>-2800</v>
      </c>
    </row>
    <row r="366" spans="1:6" s="69" customFormat="1" x14ac:dyDescent="0.2">
      <c r="A366" s="89">
        <v>7.2</v>
      </c>
      <c r="B366" s="91" t="s">
        <v>72</v>
      </c>
      <c r="C366" s="85">
        <v>-2</v>
      </c>
      <c r="D366" s="83" t="s">
        <v>38</v>
      </c>
      <c r="E366" s="90">
        <v>1912.8</v>
      </c>
      <c r="F366" s="104">
        <f>E366*C366</f>
        <v>-3825.6</v>
      </c>
    </row>
    <row r="367" spans="1:6" s="69" customFormat="1" x14ac:dyDescent="0.2">
      <c r="A367" s="89">
        <v>7.3</v>
      </c>
      <c r="B367" s="91" t="s">
        <v>73</v>
      </c>
      <c r="C367" s="85">
        <v>-44</v>
      </c>
      <c r="D367" s="83" t="s">
        <v>38</v>
      </c>
      <c r="E367" s="90">
        <v>1535</v>
      </c>
      <c r="F367" s="104">
        <f>E367*C367</f>
        <v>-67540</v>
      </c>
    </row>
    <row r="368" spans="1:6" s="69" customFormat="1" x14ac:dyDescent="0.2">
      <c r="A368" s="89">
        <v>7.4</v>
      </c>
      <c r="B368" s="91" t="s">
        <v>74</v>
      </c>
      <c r="C368" s="85">
        <v>-6</v>
      </c>
      <c r="D368" s="83" t="s">
        <v>38</v>
      </c>
      <c r="E368" s="90">
        <v>928</v>
      </c>
      <c r="F368" s="104">
        <f>E368*C368</f>
        <v>-5568</v>
      </c>
    </row>
    <row r="369" spans="1:6" s="69" customFormat="1" x14ac:dyDescent="0.2">
      <c r="A369" s="130">
        <v>7.5</v>
      </c>
      <c r="B369" s="91" t="s">
        <v>75</v>
      </c>
      <c r="C369" s="85">
        <v>-21</v>
      </c>
      <c r="D369" s="83" t="s">
        <v>38</v>
      </c>
      <c r="E369" s="90">
        <v>708.6</v>
      </c>
      <c r="F369" s="104">
        <f>E369*C369</f>
        <v>-14880.6</v>
      </c>
    </row>
    <row r="370" spans="1:6" s="69" customFormat="1" ht="5.25" customHeight="1" x14ac:dyDescent="0.2">
      <c r="A370" s="173"/>
      <c r="B370" s="91"/>
      <c r="C370" s="85"/>
      <c r="D370" s="83"/>
      <c r="E370" s="170"/>
      <c r="F370" s="104"/>
    </row>
    <row r="371" spans="1:6" s="69" customFormat="1" ht="12" customHeight="1" x14ac:dyDescent="0.2">
      <c r="A371" s="115">
        <v>11</v>
      </c>
      <c r="B371" s="112" t="s">
        <v>85</v>
      </c>
      <c r="C371" s="85"/>
      <c r="D371" s="83"/>
      <c r="E371" s="170"/>
      <c r="F371" s="104"/>
    </row>
    <row r="372" spans="1:6" s="69" customFormat="1" ht="25.5" x14ac:dyDescent="0.2">
      <c r="A372" s="89">
        <v>11.2</v>
      </c>
      <c r="B372" s="88" t="s">
        <v>87</v>
      </c>
      <c r="C372" s="85">
        <v>-3000</v>
      </c>
      <c r="D372" s="111" t="s">
        <v>21</v>
      </c>
      <c r="E372" s="144">
        <v>14.419600000000003</v>
      </c>
      <c r="F372" s="142">
        <f>C372*E372</f>
        <v>-43258.80000000001</v>
      </c>
    </row>
    <row r="373" spans="1:6" ht="6.75" customHeight="1" x14ac:dyDescent="0.2">
      <c r="A373" s="60"/>
      <c r="B373" s="128"/>
      <c r="C373" s="172"/>
      <c r="D373" s="60"/>
      <c r="E373" s="66"/>
      <c r="F373" s="255"/>
    </row>
    <row r="374" spans="1:6" s="69" customFormat="1" ht="63.75" x14ac:dyDescent="0.2">
      <c r="A374" s="34" t="s">
        <v>109</v>
      </c>
      <c r="B374" s="112" t="s">
        <v>158</v>
      </c>
      <c r="C374" s="60"/>
      <c r="D374" s="60"/>
      <c r="E374" s="66"/>
      <c r="F374" s="255"/>
    </row>
    <row r="375" spans="1:6" s="69" customFormat="1" ht="9" customHeight="1" x14ac:dyDescent="0.2">
      <c r="A375" s="34"/>
      <c r="B375" s="112"/>
      <c r="C375" s="60"/>
      <c r="D375" s="60"/>
      <c r="E375" s="66"/>
      <c r="F375" s="255"/>
    </row>
    <row r="376" spans="1:6" s="69" customFormat="1" x14ac:dyDescent="0.2">
      <c r="A376" s="115">
        <v>1</v>
      </c>
      <c r="B376" s="99" t="s">
        <v>19</v>
      </c>
      <c r="C376" s="85"/>
      <c r="D376" s="83"/>
      <c r="E376" s="102"/>
      <c r="F376" s="104"/>
    </row>
    <row r="377" spans="1:6" s="69" customFormat="1" x14ac:dyDescent="0.2">
      <c r="A377" s="130">
        <v>1.1000000000000001</v>
      </c>
      <c r="B377" s="91" t="s">
        <v>20</v>
      </c>
      <c r="C377" s="85">
        <v>-12901.63</v>
      </c>
      <c r="D377" s="83" t="s">
        <v>21</v>
      </c>
      <c r="E377" s="171">
        <v>6.7250006394540804</v>
      </c>
      <c r="F377" s="104">
        <f>C377*E377</f>
        <v>-86763.469999999943</v>
      </c>
    </row>
    <row r="378" spans="1:6" s="69" customFormat="1" ht="6.75" customHeight="1" x14ac:dyDescent="0.2">
      <c r="A378" s="132"/>
      <c r="B378" s="96"/>
      <c r="C378" s="95"/>
      <c r="D378" s="94"/>
      <c r="E378" s="93"/>
      <c r="F378" s="251"/>
    </row>
    <row r="379" spans="1:6" s="69" customFormat="1" x14ac:dyDescent="0.2">
      <c r="A379" s="126">
        <v>5</v>
      </c>
      <c r="B379" s="112" t="s">
        <v>36</v>
      </c>
      <c r="C379" s="85"/>
      <c r="D379" s="111"/>
      <c r="E379" s="102"/>
      <c r="F379" s="142"/>
    </row>
    <row r="380" spans="1:6" s="69" customFormat="1" x14ac:dyDescent="0.2">
      <c r="A380" s="138">
        <v>5.0999999999999996</v>
      </c>
      <c r="B380" s="91" t="s">
        <v>111</v>
      </c>
      <c r="C380" s="85">
        <v>-3</v>
      </c>
      <c r="D380" s="83" t="s">
        <v>38</v>
      </c>
      <c r="E380" s="90">
        <v>2838.25</v>
      </c>
      <c r="F380" s="104">
        <f t="shared" ref="F380:F403" si="18">C380*E380</f>
        <v>-8514.75</v>
      </c>
    </row>
    <row r="381" spans="1:6" s="69" customFormat="1" x14ac:dyDescent="0.2">
      <c r="A381" s="89">
        <f t="shared" ref="A381:A388" si="19">+A380+0.1</f>
        <v>5.1999999999999993</v>
      </c>
      <c r="B381" s="91" t="s">
        <v>39</v>
      </c>
      <c r="C381" s="85">
        <v>-1</v>
      </c>
      <c r="D381" s="83" t="s">
        <v>38</v>
      </c>
      <c r="E381" s="170">
        <v>1065.3354999999999</v>
      </c>
      <c r="F381" s="104">
        <f t="shared" si="18"/>
        <v>-1065.3354999999999</v>
      </c>
    </row>
    <row r="382" spans="1:6" s="69" customFormat="1" x14ac:dyDescent="0.2">
      <c r="A382" s="89">
        <f t="shared" si="19"/>
        <v>5.2999999999999989</v>
      </c>
      <c r="B382" s="91" t="s">
        <v>40</v>
      </c>
      <c r="C382" s="85">
        <v>-5</v>
      </c>
      <c r="D382" s="83" t="s">
        <v>38</v>
      </c>
      <c r="E382" s="170">
        <v>1749.3344999999999</v>
      </c>
      <c r="F382" s="104">
        <f t="shared" si="18"/>
        <v>-8746.6725000000006</v>
      </c>
    </row>
    <row r="383" spans="1:6" s="69" customFormat="1" x14ac:dyDescent="0.2">
      <c r="A383" s="89">
        <f t="shared" si="19"/>
        <v>5.3999999999999986</v>
      </c>
      <c r="B383" s="91" t="s">
        <v>112</v>
      </c>
      <c r="C383" s="85">
        <v>-1</v>
      </c>
      <c r="D383" s="83" t="s">
        <v>38</v>
      </c>
      <c r="E383" s="170">
        <v>1059.3145</v>
      </c>
      <c r="F383" s="104">
        <f t="shared" si="18"/>
        <v>-1059.3145</v>
      </c>
    </row>
    <row r="384" spans="1:6" s="69" customFormat="1" x14ac:dyDescent="0.2">
      <c r="A384" s="89">
        <f t="shared" si="19"/>
        <v>5.4999999999999982</v>
      </c>
      <c r="B384" s="91" t="s">
        <v>113</v>
      </c>
      <c r="C384" s="85">
        <v>-1</v>
      </c>
      <c r="D384" s="83" t="s">
        <v>38</v>
      </c>
      <c r="E384" s="144">
        <v>228.6045</v>
      </c>
      <c r="F384" s="104">
        <f t="shared" si="18"/>
        <v>-228.6045</v>
      </c>
    </row>
    <row r="385" spans="1:6" s="69" customFormat="1" x14ac:dyDescent="0.2">
      <c r="A385" s="130">
        <f t="shared" si="19"/>
        <v>5.5999999999999979</v>
      </c>
      <c r="B385" s="91" t="s">
        <v>42</v>
      </c>
      <c r="C385" s="85">
        <v>-1</v>
      </c>
      <c r="D385" s="83" t="s">
        <v>38</v>
      </c>
      <c r="E385" s="90">
        <v>2339.3355000000001</v>
      </c>
      <c r="F385" s="104">
        <f t="shared" si="18"/>
        <v>-2339.3355000000001</v>
      </c>
    </row>
    <row r="386" spans="1:6" s="69" customFormat="1" x14ac:dyDescent="0.2">
      <c r="A386" s="130">
        <f t="shared" si="19"/>
        <v>5.6999999999999975</v>
      </c>
      <c r="B386" s="91" t="s">
        <v>44</v>
      </c>
      <c r="C386" s="85">
        <v>-1</v>
      </c>
      <c r="D386" s="83" t="s">
        <v>38</v>
      </c>
      <c r="E386" s="90">
        <v>2339.335</v>
      </c>
      <c r="F386" s="104">
        <f t="shared" si="18"/>
        <v>-2339.335</v>
      </c>
    </row>
    <row r="387" spans="1:6" s="69" customFormat="1" x14ac:dyDescent="0.2">
      <c r="A387" s="89">
        <f t="shared" si="19"/>
        <v>5.7999999999999972</v>
      </c>
      <c r="B387" s="91" t="s">
        <v>48</v>
      </c>
      <c r="C387" s="85">
        <v>-6</v>
      </c>
      <c r="D387" s="83" t="s">
        <v>38</v>
      </c>
      <c r="E387" s="144">
        <v>143.3133</v>
      </c>
      <c r="F387" s="104">
        <f t="shared" si="18"/>
        <v>-859.87979999999993</v>
      </c>
    </row>
    <row r="388" spans="1:6" s="69" customFormat="1" x14ac:dyDescent="0.2">
      <c r="A388" s="89">
        <f t="shared" si="19"/>
        <v>5.8999999999999968</v>
      </c>
      <c r="B388" s="91" t="s">
        <v>49</v>
      </c>
      <c r="C388" s="85">
        <v>-14</v>
      </c>
      <c r="D388" s="83" t="s">
        <v>38</v>
      </c>
      <c r="E388" s="144">
        <v>184.31321</v>
      </c>
      <c r="F388" s="104">
        <f t="shared" si="18"/>
        <v>-2580.3849399999999</v>
      </c>
    </row>
    <row r="389" spans="1:6" s="69" customFormat="1" x14ac:dyDescent="0.2">
      <c r="A389" s="121">
        <v>5.0999999999999996</v>
      </c>
      <c r="B389" s="91" t="s">
        <v>50</v>
      </c>
      <c r="C389" s="85">
        <v>-6</v>
      </c>
      <c r="D389" s="83" t="s">
        <v>38</v>
      </c>
      <c r="E389" s="144">
        <v>306.20049999999998</v>
      </c>
      <c r="F389" s="104">
        <f t="shared" si="18"/>
        <v>-1837.203</v>
      </c>
    </row>
    <row r="390" spans="1:6" s="69" customFormat="1" x14ac:dyDescent="0.2">
      <c r="A390" s="89">
        <v>5.1100000000000003</v>
      </c>
      <c r="B390" s="91" t="s">
        <v>114</v>
      </c>
      <c r="C390" s="85">
        <v>-1</v>
      </c>
      <c r="D390" s="83" t="s">
        <v>38</v>
      </c>
      <c r="E390" s="170">
        <v>4800.6745600000004</v>
      </c>
      <c r="F390" s="104">
        <f t="shared" si="18"/>
        <v>-4800.6745600000004</v>
      </c>
    </row>
    <row r="391" spans="1:6" s="69" customFormat="1" x14ac:dyDescent="0.2">
      <c r="A391" s="121">
        <v>5.12</v>
      </c>
      <c r="B391" s="91" t="s">
        <v>52</v>
      </c>
      <c r="C391" s="85">
        <v>-3</v>
      </c>
      <c r="D391" s="83" t="s">
        <v>38</v>
      </c>
      <c r="E391" s="170">
        <v>3696.3348700000001</v>
      </c>
      <c r="F391" s="104">
        <f t="shared" si="18"/>
        <v>-11089.00461</v>
      </c>
    </row>
    <row r="392" spans="1:6" s="69" customFormat="1" x14ac:dyDescent="0.2">
      <c r="A392" s="89">
        <v>5.13</v>
      </c>
      <c r="B392" s="91" t="s">
        <v>53</v>
      </c>
      <c r="C392" s="85">
        <v>-1</v>
      </c>
      <c r="D392" s="83" t="s">
        <v>38</v>
      </c>
      <c r="E392" s="170">
        <v>3914.6359699999998</v>
      </c>
      <c r="F392" s="104">
        <f t="shared" si="18"/>
        <v>-3914.6359699999998</v>
      </c>
    </row>
    <row r="393" spans="1:6" s="69" customFormat="1" x14ac:dyDescent="0.2">
      <c r="A393" s="121">
        <v>5.14</v>
      </c>
      <c r="B393" s="91" t="s">
        <v>54</v>
      </c>
      <c r="C393" s="85">
        <v>-7</v>
      </c>
      <c r="D393" s="83" t="s">
        <v>38</v>
      </c>
      <c r="E393" s="170">
        <v>3017.83464</v>
      </c>
      <c r="F393" s="104">
        <f t="shared" si="18"/>
        <v>-21124.842479999999</v>
      </c>
    </row>
    <row r="394" spans="1:6" s="69" customFormat="1" x14ac:dyDescent="0.2">
      <c r="A394" s="89">
        <v>5.15</v>
      </c>
      <c r="B394" s="91" t="s">
        <v>115</v>
      </c>
      <c r="C394" s="85">
        <v>-2</v>
      </c>
      <c r="D394" s="83" t="s">
        <v>38</v>
      </c>
      <c r="E394" s="90">
        <v>920</v>
      </c>
      <c r="F394" s="104">
        <f t="shared" si="18"/>
        <v>-1840</v>
      </c>
    </row>
    <row r="395" spans="1:6" s="69" customFormat="1" x14ac:dyDescent="0.2">
      <c r="A395" s="121">
        <v>5.16</v>
      </c>
      <c r="B395" s="91" t="s">
        <v>116</v>
      </c>
      <c r="C395" s="85">
        <v>-15</v>
      </c>
      <c r="D395" s="83" t="s">
        <v>38</v>
      </c>
      <c r="E395" s="90">
        <v>713.5</v>
      </c>
      <c r="F395" s="104">
        <f t="shared" si="18"/>
        <v>-10702.5</v>
      </c>
    </row>
    <row r="396" spans="1:6" s="69" customFormat="1" x14ac:dyDescent="0.2">
      <c r="A396" s="89">
        <v>5.17</v>
      </c>
      <c r="B396" s="91" t="s">
        <v>117</v>
      </c>
      <c r="C396" s="85">
        <v>-1</v>
      </c>
      <c r="D396" s="83" t="s">
        <v>38</v>
      </c>
      <c r="E396" s="170">
        <v>4018.2545559999999</v>
      </c>
      <c r="F396" s="104">
        <f t="shared" si="18"/>
        <v>-4018.2545559999999</v>
      </c>
    </row>
    <row r="397" spans="1:6" s="69" customFormat="1" x14ac:dyDescent="0.2">
      <c r="A397" s="121">
        <v>5.1800000000000104</v>
      </c>
      <c r="B397" s="91" t="s">
        <v>57</v>
      </c>
      <c r="C397" s="85">
        <v>-1</v>
      </c>
      <c r="D397" s="83" t="s">
        <v>38</v>
      </c>
      <c r="E397" s="170">
        <v>2838.254359</v>
      </c>
      <c r="F397" s="104">
        <f t="shared" si="18"/>
        <v>-2838.254359</v>
      </c>
    </row>
    <row r="398" spans="1:6" s="69" customFormat="1" x14ac:dyDescent="0.2">
      <c r="A398" s="89">
        <v>5.1900000000000102</v>
      </c>
      <c r="B398" s="91" t="s">
        <v>58</v>
      </c>
      <c r="C398" s="85">
        <v>-3</v>
      </c>
      <c r="D398" s="83" t="s">
        <v>38</v>
      </c>
      <c r="E398" s="170">
        <v>1392.3843999999999</v>
      </c>
      <c r="F398" s="104">
        <f t="shared" si="18"/>
        <v>-4177.1531999999997</v>
      </c>
    </row>
    <row r="399" spans="1:6" s="69" customFormat="1" x14ac:dyDescent="0.2">
      <c r="A399" s="121">
        <v>5.2000000000000099</v>
      </c>
      <c r="B399" s="91" t="s">
        <v>118</v>
      </c>
      <c r="C399" s="85">
        <v>-1</v>
      </c>
      <c r="D399" s="83" t="s">
        <v>38</v>
      </c>
      <c r="E399" s="170">
        <v>274.70299999999997</v>
      </c>
      <c r="F399" s="104">
        <f t="shared" si="18"/>
        <v>-274.70299999999997</v>
      </c>
    </row>
    <row r="400" spans="1:6" s="69" customFormat="1" x14ac:dyDescent="0.2">
      <c r="A400" s="89">
        <v>5.2100000000000097</v>
      </c>
      <c r="B400" s="91" t="s">
        <v>119</v>
      </c>
      <c r="C400" s="85">
        <v>-2</v>
      </c>
      <c r="D400" s="83" t="s">
        <v>38</v>
      </c>
      <c r="E400" s="90">
        <v>274.7</v>
      </c>
      <c r="F400" s="104">
        <f t="shared" si="18"/>
        <v>-549.4</v>
      </c>
    </row>
    <row r="401" spans="1:6" s="69" customFormat="1" x14ac:dyDescent="0.2">
      <c r="A401" s="121">
        <v>5.2200000000000104</v>
      </c>
      <c r="B401" s="91" t="s">
        <v>120</v>
      </c>
      <c r="C401" s="85">
        <v>-20</v>
      </c>
      <c r="D401" s="83" t="s">
        <v>38</v>
      </c>
      <c r="E401" s="144">
        <v>169.31229999999999</v>
      </c>
      <c r="F401" s="104">
        <f t="shared" si="18"/>
        <v>-3386.2460000000001</v>
      </c>
    </row>
    <row r="402" spans="1:6" s="69" customFormat="1" x14ac:dyDescent="0.2">
      <c r="A402" s="89">
        <v>5.2300000000000102</v>
      </c>
      <c r="B402" s="91" t="s">
        <v>121</v>
      </c>
      <c r="C402" s="85">
        <v>-1</v>
      </c>
      <c r="D402" s="83" t="s">
        <v>38</v>
      </c>
      <c r="E402" s="90">
        <v>3519.3353999999999</v>
      </c>
      <c r="F402" s="104">
        <f t="shared" si="18"/>
        <v>-3519.3353999999999</v>
      </c>
    </row>
    <row r="403" spans="1:6" s="69" customFormat="1" x14ac:dyDescent="0.2">
      <c r="A403" s="121">
        <v>5.24000000000001</v>
      </c>
      <c r="B403" s="91" t="s">
        <v>64</v>
      </c>
      <c r="C403" s="85">
        <v>-8</v>
      </c>
      <c r="D403" s="83" t="s">
        <v>38</v>
      </c>
      <c r="E403" s="90">
        <v>70.31</v>
      </c>
      <c r="F403" s="104">
        <f t="shared" si="18"/>
        <v>-562.48</v>
      </c>
    </row>
    <row r="404" spans="1:6" s="69" customFormat="1" ht="7.5" customHeight="1" x14ac:dyDescent="0.2">
      <c r="A404" s="121"/>
      <c r="B404" s="91"/>
      <c r="C404" s="85"/>
      <c r="D404" s="83"/>
      <c r="E404" s="90"/>
      <c r="F404" s="104"/>
    </row>
    <row r="405" spans="1:6" s="69" customFormat="1" ht="12.75" customHeight="1" x14ac:dyDescent="0.2">
      <c r="A405" s="100">
        <v>7</v>
      </c>
      <c r="B405" s="99" t="s">
        <v>70</v>
      </c>
      <c r="C405" s="85"/>
      <c r="D405" s="83"/>
      <c r="E405" s="90"/>
      <c r="F405" s="250"/>
    </row>
    <row r="406" spans="1:6" s="69" customFormat="1" ht="12.75" customHeight="1" x14ac:dyDescent="0.2">
      <c r="A406" s="89">
        <v>7.1</v>
      </c>
      <c r="B406" s="91" t="s">
        <v>72</v>
      </c>
      <c r="C406" s="85">
        <v>-6</v>
      </c>
      <c r="D406" s="83" t="s">
        <v>38</v>
      </c>
      <c r="E406" s="102">
        <v>1912.8</v>
      </c>
      <c r="F406" s="104">
        <f>E406*C406</f>
        <v>-11476.8</v>
      </c>
    </row>
    <row r="407" spans="1:6" s="69" customFormat="1" ht="12.75" customHeight="1" x14ac:dyDescent="0.2">
      <c r="A407" s="89">
        <v>7.2</v>
      </c>
      <c r="B407" s="91" t="s">
        <v>73</v>
      </c>
      <c r="C407" s="85">
        <v>-68</v>
      </c>
      <c r="D407" s="83" t="s">
        <v>38</v>
      </c>
      <c r="E407" s="102">
        <v>1535</v>
      </c>
      <c r="F407" s="104">
        <f>E407*C407</f>
        <v>-104380</v>
      </c>
    </row>
    <row r="408" spans="1:6" s="69" customFormat="1" ht="12.75" customHeight="1" x14ac:dyDescent="0.2">
      <c r="A408" s="89">
        <v>7.3</v>
      </c>
      <c r="B408" s="91" t="s">
        <v>74</v>
      </c>
      <c r="C408" s="85">
        <v>-2</v>
      </c>
      <c r="D408" s="83" t="s">
        <v>38</v>
      </c>
      <c r="E408" s="102">
        <v>928</v>
      </c>
      <c r="F408" s="104">
        <f>E408*C408</f>
        <v>-1856</v>
      </c>
    </row>
    <row r="409" spans="1:6" s="69" customFormat="1" ht="12.75" customHeight="1" x14ac:dyDescent="0.2">
      <c r="A409" s="89">
        <v>7.4</v>
      </c>
      <c r="B409" s="91" t="s">
        <v>75</v>
      </c>
      <c r="C409" s="85">
        <v>-39</v>
      </c>
      <c r="D409" s="83" t="s">
        <v>38</v>
      </c>
      <c r="E409" s="102">
        <v>708.6</v>
      </c>
      <c r="F409" s="104">
        <f>E409*C409</f>
        <v>-27635.4</v>
      </c>
    </row>
    <row r="410" spans="1:6" s="69" customFormat="1" ht="9" customHeight="1" x14ac:dyDescent="0.2">
      <c r="A410" s="121"/>
      <c r="B410" s="91"/>
      <c r="C410" s="85"/>
      <c r="D410" s="83"/>
      <c r="E410" s="90"/>
      <c r="F410" s="104"/>
    </row>
    <row r="411" spans="1:6" s="69" customFormat="1" ht="13.5" customHeight="1" x14ac:dyDescent="0.2">
      <c r="A411" s="100">
        <v>12</v>
      </c>
      <c r="B411" s="112" t="s">
        <v>85</v>
      </c>
      <c r="C411" s="85"/>
      <c r="D411" s="83"/>
      <c r="E411" s="90"/>
      <c r="F411" s="104"/>
    </row>
    <row r="412" spans="1:6" s="69" customFormat="1" ht="25.5" x14ac:dyDescent="0.2">
      <c r="A412" s="89">
        <v>12.2</v>
      </c>
      <c r="B412" s="88" t="s">
        <v>87</v>
      </c>
      <c r="C412" s="85">
        <v>-3000</v>
      </c>
      <c r="D412" s="111" t="s">
        <v>21</v>
      </c>
      <c r="E412" s="161">
        <v>14.419600000000001</v>
      </c>
      <c r="F412" s="142">
        <f>E412*C412</f>
        <v>-43258.8</v>
      </c>
    </row>
    <row r="413" spans="1:6" ht="8.25" customHeight="1" x14ac:dyDescent="0.2">
      <c r="A413" s="60"/>
      <c r="B413" s="128"/>
      <c r="C413" s="60"/>
      <c r="D413" s="60"/>
      <c r="E413" s="66"/>
      <c r="F413" s="255"/>
    </row>
    <row r="414" spans="1:6" s="69" customFormat="1" ht="76.5" x14ac:dyDescent="0.2">
      <c r="A414" s="34" t="s">
        <v>135</v>
      </c>
      <c r="B414" s="112" t="s">
        <v>159</v>
      </c>
      <c r="C414" s="60"/>
      <c r="D414" s="60"/>
      <c r="E414" s="66"/>
      <c r="F414" s="255"/>
    </row>
    <row r="415" spans="1:6" s="69" customFormat="1" ht="6.75" customHeight="1" x14ac:dyDescent="0.2">
      <c r="A415" s="34"/>
      <c r="B415" s="112"/>
      <c r="C415" s="60"/>
      <c r="D415" s="60"/>
      <c r="E415" s="66"/>
      <c r="F415" s="255"/>
    </row>
    <row r="416" spans="1:6" s="109" customFormat="1" x14ac:dyDescent="0.2">
      <c r="A416" s="115">
        <v>1</v>
      </c>
      <c r="B416" s="99" t="s">
        <v>19</v>
      </c>
      <c r="C416" s="85"/>
      <c r="D416" s="83"/>
      <c r="E416" s="102"/>
      <c r="F416" s="104"/>
    </row>
    <row r="417" spans="1:6" s="109" customFormat="1" x14ac:dyDescent="0.2">
      <c r="A417" s="130">
        <v>1.1000000000000001</v>
      </c>
      <c r="B417" s="91" t="s">
        <v>20</v>
      </c>
      <c r="C417" s="85">
        <v>-13111.57</v>
      </c>
      <c r="D417" s="83" t="s">
        <v>21</v>
      </c>
      <c r="E417" s="90">
        <v>6.725000133469905</v>
      </c>
      <c r="F417" s="142">
        <f>C417*E417</f>
        <v>-88175.31</v>
      </c>
    </row>
    <row r="418" spans="1:6" s="69" customFormat="1" ht="6" customHeight="1" x14ac:dyDescent="0.2">
      <c r="A418" s="130"/>
      <c r="B418" s="91"/>
      <c r="C418" s="85"/>
      <c r="D418" s="83"/>
      <c r="E418" s="90"/>
      <c r="F418" s="104"/>
    </row>
    <row r="419" spans="1:6" s="69" customFormat="1" x14ac:dyDescent="0.2">
      <c r="A419" s="115">
        <v>2</v>
      </c>
      <c r="B419" s="99" t="s">
        <v>22</v>
      </c>
      <c r="C419" s="85"/>
      <c r="D419" s="83"/>
      <c r="E419" s="90"/>
      <c r="F419" s="142"/>
    </row>
    <row r="420" spans="1:6" s="69" customFormat="1" x14ac:dyDescent="0.2">
      <c r="A420" s="73">
        <v>2.1</v>
      </c>
      <c r="B420" s="140" t="s">
        <v>23</v>
      </c>
      <c r="C420" s="142">
        <v>-8957.7900000000009</v>
      </c>
      <c r="D420" s="141" t="s">
        <v>24</v>
      </c>
      <c r="E420" s="144">
        <v>102.70000078144274</v>
      </c>
      <c r="F420" s="142">
        <f>C420*E420</f>
        <v>-919965.04</v>
      </c>
    </row>
    <row r="421" spans="1:6" s="69" customFormat="1" x14ac:dyDescent="0.2">
      <c r="A421" s="80">
        <v>2.2000000000000002</v>
      </c>
      <c r="B421" s="140" t="s">
        <v>25</v>
      </c>
      <c r="C421" s="85">
        <v>-812.03</v>
      </c>
      <c r="D421" s="111" t="s">
        <v>24</v>
      </c>
      <c r="E421" s="144">
        <v>615.88</v>
      </c>
      <c r="F421" s="142">
        <f>C421*E421</f>
        <v>-500113.03639999998</v>
      </c>
    </row>
    <row r="422" spans="1:6" s="69" customFormat="1" x14ac:dyDescent="0.2">
      <c r="A422" s="169">
        <v>2.2999999999999998</v>
      </c>
      <c r="B422" s="168" t="s">
        <v>26</v>
      </c>
      <c r="C422" s="95">
        <v>-7638.51</v>
      </c>
      <c r="D422" s="167" t="s">
        <v>24</v>
      </c>
      <c r="E422" s="166">
        <v>85.120001152057142</v>
      </c>
      <c r="F422" s="256">
        <f>C422*E422</f>
        <v>-650189.98</v>
      </c>
    </row>
    <row r="423" spans="1:6" s="69" customFormat="1" x14ac:dyDescent="0.2">
      <c r="A423" s="73">
        <v>2.4</v>
      </c>
      <c r="B423" s="140" t="s">
        <v>27</v>
      </c>
      <c r="C423" s="85">
        <v>-1583.14</v>
      </c>
      <c r="D423" s="141" t="s">
        <v>24</v>
      </c>
      <c r="E423" s="144">
        <v>126.43000619022953</v>
      </c>
      <c r="F423" s="142">
        <f>C423*E423</f>
        <v>-200156.4</v>
      </c>
    </row>
    <row r="424" spans="1:6" s="69" customFormat="1" ht="7.5" customHeight="1" x14ac:dyDescent="0.2">
      <c r="A424" s="89"/>
      <c r="B424" s="91"/>
      <c r="C424" s="85"/>
      <c r="D424" s="83"/>
      <c r="E424" s="90"/>
      <c r="F424" s="104"/>
    </row>
    <row r="425" spans="1:6" s="69" customFormat="1" x14ac:dyDescent="0.2">
      <c r="A425" s="115">
        <v>3</v>
      </c>
      <c r="B425" s="99" t="s">
        <v>28</v>
      </c>
      <c r="C425" s="85"/>
      <c r="D425" s="83"/>
      <c r="E425" s="90"/>
      <c r="F425" s="104"/>
    </row>
    <row r="426" spans="1:6" s="69" customFormat="1" x14ac:dyDescent="0.2">
      <c r="A426" s="89">
        <v>3.1</v>
      </c>
      <c r="B426" s="140" t="s">
        <v>34</v>
      </c>
      <c r="C426" s="85">
        <v>-7746.92</v>
      </c>
      <c r="D426" s="111" t="s">
        <v>21</v>
      </c>
      <c r="E426" s="144">
        <v>145.66250458246631</v>
      </c>
      <c r="F426" s="142">
        <f>C426*E426</f>
        <v>-1128435.77</v>
      </c>
    </row>
    <row r="427" spans="1:6" s="69" customFormat="1" x14ac:dyDescent="0.2">
      <c r="A427" s="89">
        <v>3.2</v>
      </c>
      <c r="B427" s="140" t="s">
        <v>33</v>
      </c>
      <c r="C427" s="85">
        <v>-3042.15</v>
      </c>
      <c r="D427" s="111" t="s">
        <v>21</v>
      </c>
      <c r="E427" s="144">
        <v>239.42905839620005</v>
      </c>
      <c r="F427" s="142">
        <f>C427*E427</f>
        <v>-728379.11</v>
      </c>
    </row>
    <row r="428" spans="1:6" s="69" customFormat="1" x14ac:dyDescent="0.2">
      <c r="A428" s="89">
        <v>3.3</v>
      </c>
      <c r="B428" s="140" t="s">
        <v>32</v>
      </c>
      <c r="C428" s="85">
        <v>-2610.0700000000002</v>
      </c>
      <c r="D428" s="111" t="s">
        <v>21</v>
      </c>
      <c r="E428" s="144">
        <v>518.42877777224362</v>
      </c>
      <c r="F428" s="142">
        <f>C428*E428</f>
        <v>-1353135.4</v>
      </c>
    </row>
    <row r="429" spans="1:6" s="69" customFormat="1" ht="6.75" customHeight="1" x14ac:dyDescent="0.2">
      <c r="A429" s="89"/>
      <c r="B429" s="140"/>
      <c r="C429" s="98"/>
      <c r="D429" s="105"/>
      <c r="E429" s="108"/>
      <c r="F429" s="250"/>
    </row>
    <row r="430" spans="1:6" s="69" customFormat="1" x14ac:dyDescent="0.2">
      <c r="A430" s="115">
        <v>4</v>
      </c>
      <c r="B430" s="99" t="s">
        <v>35</v>
      </c>
      <c r="C430" s="85"/>
      <c r="D430" s="83"/>
      <c r="E430" s="90"/>
      <c r="F430" s="104"/>
    </row>
    <row r="431" spans="1:6" s="69" customFormat="1" x14ac:dyDescent="0.2">
      <c r="A431" s="89">
        <v>4.0999999999999996</v>
      </c>
      <c r="B431" s="140" t="s">
        <v>34</v>
      </c>
      <c r="C431" s="85">
        <v>-7746.92</v>
      </c>
      <c r="D431" s="111" t="s">
        <v>21</v>
      </c>
      <c r="E431" s="165">
        <v>14.570000722867928</v>
      </c>
      <c r="F431" s="142">
        <f>C431*E431</f>
        <v>-112872.63</v>
      </c>
    </row>
    <row r="432" spans="1:6" s="69" customFormat="1" x14ac:dyDescent="0.2">
      <c r="A432" s="89">
        <v>4.2</v>
      </c>
      <c r="B432" s="140" t="s">
        <v>33</v>
      </c>
      <c r="C432" s="85">
        <v>-3042.15</v>
      </c>
      <c r="D432" s="111" t="s">
        <v>21</v>
      </c>
      <c r="E432" s="165">
        <v>17.210002794076559</v>
      </c>
      <c r="F432" s="142">
        <f>C432*E432</f>
        <v>-52355.41</v>
      </c>
    </row>
    <row r="433" spans="1:6" s="69" customFormat="1" x14ac:dyDescent="0.2">
      <c r="A433" s="89">
        <v>4.3</v>
      </c>
      <c r="B433" s="140" t="s">
        <v>32</v>
      </c>
      <c r="C433" s="85">
        <v>-2610.0700000000002</v>
      </c>
      <c r="D433" s="111" t="s">
        <v>21</v>
      </c>
      <c r="E433" s="165">
        <v>21.040002758546702</v>
      </c>
      <c r="F433" s="142">
        <f>C433*E433</f>
        <v>-54915.88</v>
      </c>
    </row>
    <row r="434" spans="1:6" s="69" customFormat="1" ht="6.75" customHeight="1" x14ac:dyDescent="0.2">
      <c r="A434" s="138"/>
      <c r="B434" s="140"/>
      <c r="C434" s="98"/>
      <c r="D434" s="105"/>
      <c r="E434" s="108"/>
      <c r="F434" s="250"/>
    </row>
    <row r="435" spans="1:6" s="69" customFormat="1" x14ac:dyDescent="0.2">
      <c r="A435" s="126">
        <v>5</v>
      </c>
      <c r="B435" s="112" t="s">
        <v>36</v>
      </c>
      <c r="C435" s="85"/>
      <c r="D435" s="111"/>
      <c r="E435" s="90"/>
      <c r="F435" s="142"/>
    </row>
    <row r="436" spans="1:6" s="69" customFormat="1" x14ac:dyDescent="0.2">
      <c r="A436" s="89">
        <v>5.0999999999999996</v>
      </c>
      <c r="B436" s="91" t="s">
        <v>39</v>
      </c>
      <c r="C436" s="85">
        <v>-5</v>
      </c>
      <c r="D436" s="83" t="s">
        <v>38</v>
      </c>
      <c r="E436" s="90">
        <v>1065.3340000000001</v>
      </c>
      <c r="F436" s="142">
        <f t="shared" ref="F436:F460" si="20">C436*E436</f>
        <v>-5326.67</v>
      </c>
    </row>
    <row r="437" spans="1:6" s="69" customFormat="1" x14ac:dyDescent="0.2">
      <c r="A437" s="130">
        <f t="shared" ref="A437:A443" si="21">+A436+0.1</f>
        <v>5.1999999999999993</v>
      </c>
      <c r="B437" s="91" t="s">
        <v>40</v>
      </c>
      <c r="C437" s="85">
        <v>-3</v>
      </c>
      <c r="D437" s="83" t="s">
        <v>38</v>
      </c>
      <c r="E437" s="90">
        <v>1749.3340000000001</v>
      </c>
      <c r="F437" s="142">
        <f t="shared" si="20"/>
        <v>-5248.0020000000004</v>
      </c>
    </row>
    <row r="438" spans="1:6" s="69" customFormat="1" x14ac:dyDescent="0.2">
      <c r="A438" s="89">
        <f t="shared" si="21"/>
        <v>5.2999999999999989</v>
      </c>
      <c r="B438" s="91" t="s">
        <v>112</v>
      </c>
      <c r="C438" s="85">
        <v>-1</v>
      </c>
      <c r="D438" s="83" t="s">
        <v>38</v>
      </c>
      <c r="E438" s="90">
        <v>1059.3140000000001</v>
      </c>
      <c r="F438" s="142">
        <f t="shared" si="20"/>
        <v>-1059.3140000000001</v>
      </c>
    </row>
    <row r="439" spans="1:6" s="69" customFormat="1" x14ac:dyDescent="0.2">
      <c r="A439" s="89">
        <f t="shared" si="21"/>
        <v>5.3999999999999986</v>
      </c>
      <c r="B439" s="91" t="s">
        <v>113</v>
      </c>
      <c r="C439" s="85">
        <v>-5</v>
      </c>
      <c r="D439" s="83" t="s">
        <v>38</v>
      </c>
      <c r="E439" s="90">
        <v>228.6</v>
      </c>
      <c r="F439" s="142">
        <f t="shared" si="20"/>
        <v>-1143</v>
      </c>
    </row>
    <row r="440" spans="1:6" s="69" customFormat="1" x14ac:dyDescent="0.2">
      <c r="A440" s="89">
        <f t="shared" si="21"/>
        <v>5.4999999999999982</v>
      </c>
      <c r="B440" s="91" t="s">
        <v>137</v>
      </c>
      <c r="C440" s="85">
        <v>-2</v>
      </c>
      <c r="D440" s="83" t="s">
        <v>38</v>
      </c>
      <c r="E440" s="90">
        <v>2339.3344999999999</v>
      </c>
      <c r="F440" s="142">
        <f t="shared" si="20"/>
        <v>-4678.6689999999999</v>
      </c>
    </row>
    <row r="441" spans="1:6" s="69" customFormat="1" x14ac:dyDescent="0.2">
      <c r="A441" s="89">
        <f t="shared" si="21"/>
        <v>5.5999999999999979</v>
      </c>
      <c r="B441" s="91" t="s">
        <v>138</v>
      </c>
      <c r="C441" s="85">
        <v>-2</v>
      </c>
      <c r="D441" s="83" t="s">
        <v>38</v>
      </c>
      <c r="E441" s="90">
        <v>2339.3344999999999</v>
      </c>
      <c r="F441" s="142">
        <f t="shared" si="20"/>
        <v>-4678.6689999999999</v>
      </c>
    </row>
    <row r="442" spans="1:6" s="69" customFormat="1" x14ac:dyDescent="0.2">
      <c r="A442" s="89">
        <f t="shared" si="21"/>
        <v>5.6999999999999975</v>
      </c>
      <c r="B442" s="91" t="s">
        <v>139</v>
      </c>
      <c r="C442" s="85">
        <v>-2</v>
      </c>
      <c r="D442" s="83" t="s">
        <v>38</v>
      </c>
      <c r="E442" s="90">
        <v>2339.3344999999999</v>
      </c>
      <c r="F442" s="142">
        <f t="shared" si="20"/>
        <v>-4678.6689999999999</v>
      </c>
    </row>
    <row r="443" spans="1:6" s="69" customFormat="1" x14ac:dyDescent="0.2">
      <c r="A443" s="89">
        <f t="shared" si="21"/>
        <v>5.7999999999999972</v>
      </c>
      <c r="B443" s="91" t="s">
        <v>140</v>
      </c>
      <c r="C443" s="85">
        <v>-1</v>
      </c>
      <c r="D443" s="83" t="s">
        <v>38</v>
      </c>
      <c r="E443" s="90">
        <v>2339.3440000000001</v>
      </c>
      <c r="F443" s="142">
        <f t="shared" si="20"/>
        <v>-2339.3440000000001</v>
      </c>
    </row>
    <row r="444" spans="1:6" s="69" customFormat="1" x14ac:dyDescent="0.2">
      <c r="A444" s="164">
        <v>5.9</v>
      </c>
      <c r="B444" s="91" t="s">
        <v>141</v>
      </c>
      <c r="C444" s="85">
        <v>-1</v>
      </c>
      <c r="D444" s="83" t="s">
        <v>38</v>
      </c>
      <c r="E444" s="90">
        <v>2339.34</v>
      </c>
      <c r="F444" s="142">
        <f t="shared" si="20"/>
        <v>-2339.34</v>
      </c>
    </row>
    <row r="445" spans="1:6" s="69" customFormat="1" x14ac:dyDescent="0.2">
      <c r="A445" s="121">
        <v>5.0999999999999996</v>
      </c>
      <c r="B445" s="91" t="s">
        <v>142</v>
      </c>
      <c r="C445" s="85">
        <v>-4</v>
      </c>
      <c r="D445" s="83" t="s">
        <v>38</v>
      </c>
      <c r="E445" s="90">
        <v>332.7</v>
      </c>
      <c r="F445" s="142">
        <f t="shared" si="20"/>
        <v>-1330.8</v>
      </c>
    </row>
    <row r="446" spans="1:6" s="69" customFormat="1" x14ac:dyDescent="0.2">
      <c r="A446" s="121">
        <v>5.1100000000000003</v>
      </c>
      <c r="B446" s="91" t="s">
        <v>143</v>
      </c>
      <c r="C446" s="85">
        <v>-19</v>
      </c>
      <c r="D446" s="83" t="s">
        <v>38</v>
      </c>
      <c r="E446" s="90">
        <v>184.3124</v>
      </c>
      <c r="F446" s="142">
        <f t="shared" si="20"/>
        <v>-3501.9355999999998</v>
      </c>
    </row>
    <row r="447" spans="1:6" s="69" customFormat="1" x14ac:dyDescent="0.2">
      <c r="A447" s="121">
        <v>5.12</v>
      </c>
      <c r="B447" s="91" t="s">
        <v>144</v>
      </c>
      <c r="C447" s="85">
        <v>-1</v>
      </c>
      <c r="D447" s="83" t="s">
        <v>38</v>
      </c>
      <c r="E447" s="90">
        <v>184.32</v>
      </c>
      <c r="F447" s="142">
        <f t="shared" si="20"/>
        <v>-184.32</v>
      </c>
    </row>
    <row r="448" spans="1:6" s="69" customFormat="1" x14ac:dyDescent="0.2">
      <c r="A448" s="121">
        <v>5.13</v>
      </c>
      <c r="B448" s="91" t="s">
        <v>52</v>
      </c>
      <c r="C448" s="85">
        <v>-1</v>
      </c>
      <c r="D448" s="83" t="s">
        <v>38</v>
      </c>
      <c r="E448" s="90">
        <v>3696.34</v>
      </c>
      <c r="F448" s="142">
        <f t="shared" si="20"/>
        <v>-3696.34</v>
      </c>
    </row>
    <row r="449" spans="1:6" s="69" customFormat="1" x14ac:dyDescent="0.2">
      <c r="A449" s="121">
        <v>5.14</v>
      </c>
      <c r="B449" s="91" t="s">
        <v>53</v>
      </c>
      <c r="C449" s="85">
        <v>-2</v>
      </c>
      <c r="D449" s="83" t="s">
        <v>38</v>
      </c>
      <c r="E449" s="90">
        <v>3914.6329999999998</v>
      </c>
      <c r="F449" s="142">
        <f t="shared" si="20"/>
        <v>-7829.2659999999996</v>
      </c>
    </row>
    <row r="450" spans="1:6" s="69" customFormat="1" x14ac:dyDescent="0.2">
      <c r="A450" s="121">
        <v>5.15</v>
      </c>
      <c r="B450" s="91" t="s">
        <v>54</v>
      </c>
      <c r="C450" s="85">
        <v>-2</v>
      </c>
      <c r="D450" s="83" t="s">
        <v>38</v>
      </c>
      <c r="E450" s="90">
        <v>3017.83</v>
      </c>
      <c r="F450" s="142">
        <f t="shared" si="20"/>
        <v>-6035.66</v>
      </c>
    </row>
    <row r="451" spans="1:6" s="69" customFormat="1" x14ac:dyDescent="0.2">
      <c r="A451" s="121">
        <v>5.16</v>
      </c>
      <c r="B451" s="91" t="s">
        <v>145</v>
      </c>
      <c r="C451" s="85">
        <v>-1</v>
      </c>
      <c r="D451" s="83" t="s">
        <v>38</v>
      </c>
      <c r="E451" s="90">
        <v>920.7</v>
      </c>
      <c r="F451" s="142">
        <f t="shared" si="20"/>
        <v>-920.7</v>
      </c>
    </row>
    <row r="452" spans="1:6" s="69" customFormat="1" x14ac:dyDescent="0.2">
      <c r="A452" s="121">
        <v>5.17</v>
      </c>
      <c r="B452" s="91" t="s">
        <v>115</v>
      </c>
      <c r="C452" s="85">
        <v>-5</v>
      </c>
      <c r="D452" s="83" t="s">
        <v>38</v>
      </c>
      <c r="E452" s="90">
        <v>920</v>
      </c>
      <c r="F452" s="142">
        <f t="shared" si="20"/>
        <v>-4600</v>
      </c>
    </row>
    <row r="453" spans="1:6" s="69" customFormat="1" x14ac:dyDescent="0.2">
      <c r="A453" s="121">
        <v>5.1800000000000104</v>
      </c>
      <c r="B453" s="91" t="s">
        <v>116</v>
      </c>
      <c r="C453" s="85">
        <v>-9</v>
      </c>
      <c r="D453" s="83" t="s">
        <v>38</v>
      </c>
      <c r="E453" s="90">
        <v>713.5</v>
      </c>
      <c r="F453" s="142">
        <f t="shared" si="20"/>
        <v>-6421.5</v>
      </c>
    </row>
    <row r="454" spans="1:6" s="69" customFormat="1" x14ac:dyDescent="0.2">
      <c r="A454" s="121">
        <v>5.1900000000000102</v>
      </c>
      <c r="B454" s="91" t="s">
        <v>58</v>
      </c>
      <c r="C454" s="85">
        <v>-4</v>
      </c>
      <c r="D454" s="83" t="s">
        <v>38</v>
      </c>
      <c r="E454" s="90">
        <v>1392.384</v>
      </c>
      <c r="F454" s="142">
        <f t="shared" si="20"/>
        <v>-5569.5360000000001</v>
      </c>
    </row>
    <row r="455" spans="1:6" s="69" customFormat="1" x14ac:dyDescent="0.2">
      <c r="A455" s="121">
        <v>5.2000000000000099</v>
      </c>
      <c r="B455" s="91" t="s">
        <v>59</v>
      </c>
      <c r="C455" s="85">
        <v>-14</v>
      </c>
      <c r="D455" s="83" t="s">
        <v>38</v>
      </c>
      <c r="E455" s="90">
        <v>2209.5329999999999</v>
      </c>
      <c r="F455" s="142">
        <f t="shared" si="20"/>
        <v>-30933.462</v>
      </c>
    </row>
    <row r="456" spans="1:6" s="69" customFormat="1" x14ac:dyDescent="0.2">
      <c r="A456" s="121">
        <v>5.2100000000000097</v>
      </c>
      <c r="B456" s="91" t="s">
        <v>118</v>
      </c>
      <c r="C456" s="85">
        <v>-2</v>
      </c>
      <c r="D456" s="83" t="s">
        <v>38</v>
      </c>
      <c r="E456" s="90">
        <v>274.702</v>
      </c>
      <c r="F456" s="142">
        <f t="shared" si="20"/>
        <v>-549.404</v>
      </c>
    </row>
    <row r="457" spans="1:6" s="69" customFormat="1" x14ac:dyDescent="0.2">
      <c r="A457" s="121">
        <v>5.2200000000000104</v>
      </c>
      <c r="B457" s="91" t="s">
        <v>119</v>
      </c>
      <c r="C457" s="85">
        <v>-18</v>
      </c>
      <c r="D457" s="83" t="s">
        <v>38</v>
      </c>
      <c r="E457" s="90">
        <v>274.7002</v>
      </c>
      <c r="F457" s="142">
        <f t="shared" si="20"/>
        <v>-4944.6036000000004</v>
      </c>
    </row>
    <row r="458" spans="1:6" s="69" customFormat="1" x14ac:dyDescent="0.2">
      <c r="A458" s="163">
        <v>5.2300000000000102</v>
      </c>
      <c r="B458" s="91" t="s">
        <v>120</v>
      </c>
      <c r="C458" s="85">
        <v>-32</v>
      </c>
      <c r="D458" s="83" t="s">
        <v>38</v>
      </c>
      <c r="E458" s="90">
        <v>169.31299999999999</v>
      </c>
      <c r="F458" s="142">
        <f t="shared" si="20"/>
        <v>-5418.0159999999996</v>
      </c>
    </row>
    <row r="459" spans="1:6" s="69" customFormat="1" x14ac:dyDescent="0.2">
      <c r="A459" s="163">
        <v>5.24000000000001</v>
      </c>
      <c r="B459" s="91" t="s">
        <v>121</v>
      </c>
      <c r="C459" s="85">
        <v>-2</v>
      </c>
      <c r="D459" s="83" t="s">
        <v>38</v>
      </c>
      <c r="E459" s="90">
        <v>3519.335</v>
      </c>
      <c r="F459" s="142">
        <f t="shared" si="20"/>
        <v>-7038.67</v>
      </c>
    </row>
    <row r="460" spans="1:6" s="69" customFormat="1" x14ac:dyDescent="0.2">
      <c r="A460" s="121">
        <v>5.2500000000000098</v>
      </c>
      <c r="B460" s="91" t="s">
        <v>64</v>
      </c>
      <c r="C460" s="85">
        <v>-11</v>
      </c>
      <c r="D460" s="83" t="s">
        <v>38</v>
      </c>
      <c r="E460" s="90">
        <v>70.313000000000002</v>
      </c>
      <c r="F460" s="142">
        <f t="shared" si="20"/>
        <v>-773.44299999999998</v>
      </c>
    </row>
    <row r="461" spans="1:6" s="69" customFormat="1" ht="6" customHeight="1" x14ac:dyDescent="0.2">
      <c r="A461" s="121"/>
      <c r="B461" s="91"/>
      <c r="C461" s="85"/>
      <c r="D461" s="83"/>
      <c r="E461" s="102"/>
      <c r="F461" s="142"/>
    </row>
    <row r="462" spans="1:6" s="69" customFormat="1" x14ac:dyDescent="0.2">
      <c r="A462" s="100">
        <v>6</v>
      </c>
      <c r="B462" s="99" t="s">
        <v>65</v>
      </c>
      <c r="C462" s="85"/>
      <c r="D462" s="83"/>
      <c r="E462" s="102"/>
      <c r="F462" s="250"/>
    </row>
    <row r="463" spans="1:6" s="69" customFormat="1" x14ac:dyDescent="0.2">
      <c r="A463" s="89">
        <v>6.1</v>
      </c>
      <c r="B463" s="91" t="s">
        <v>122</v>
      </c>
      <c r="C463" s="85">
        <v>-41</v>
      </c>
      <c r="D463" s="83" t="s">
        <v>38</v>
      </c>
      <c r="E463" s="102">
        <v>158.82829268292681</v>
      </c>
      <c r="F463" s="142">
        <f>C463*E463</f>
        <v>-6511.9599999999991</v>
      </c>
    </row>
    <row r="464" spans="1:6" s="69" customFormat="1" x14ac:dyDescent="0.2">
      <c r="A464" s="89">
        <v>6.2</v>
      </c>
      <c r="B464" s="91" t="s">
        <v>69</v>
      </c>
      <c r="C464" s="85">
        <v>-11</v>
      </c>
      <c r="D464" s="83" t="s">
        <v>38</v>
      </c>
      <c r="E464" s="102">
        <v>75</v>
      </c>
      <c r="F464" s="142">
        <f>C464*E464</f>
        <v>-825</v>
      </c>
    </row>
    <row r="465" spans="1:6" s="69" customFormat="1" ht="6.75" customHeight="1" x14ac:dyDescent="0.2">
      <c r="A465" s="89"/>
      <c r="B465" s="91"/>
      <c r="C465" s="85"/>
      <c r="D465" s="83"/>
      <c r="E465" s="102"/>
      <c r="F465" s="250"/>
    </row>
    <row r="466" spans="1:6" s="69" customFormat="1" x14ac:dyDescent="0.2">
      <c r="A466" s="100">
        <v>7</v>
      </c>
      <c r="B466" s="99" t="s">
        <v>70</v>
      </c>
      <c r="C466" s="85"/>
      <c r="D466" s="83"/>
      <c r="E466" s="102"/>
      <c r="F466" s="250"/>
    </row>
    <row r="467" spans="1:6" s="69" customFormat="1" x14ac:dyDescent="0.2">
      <c r="A467" s="130">
        <v>7.1</v>
      </c>
      <c r="B467" s="91" t="s">
        <v>73</v>
      </c>
      <c r="C467" s="85">
        <v>-48</v>
      </c>
      <c r="D467" s="83" t="s">
        <v>38</v>
      </c>
      <c r="E467" s="102">
        <v>1535</v>
      </c>
      <c r="F467" s="142">
        <f>C467*E467</f>
        <v>-73680</v>
      </c>
    </row>
    <row r="468" spans="1:6" s="69" customFormat="1" x14ac:dyDescent="0.2">
      <c r="A468" s="130">
        <v>7.2</v>
      </c>
      <c r="B468" s="91" t="s">
        <v>74</v>
      </c>
      <c r="C468" s="85">
        <v>-7</v>
      </c>
      <c r="D468" s="83" t="s">
        <v>38</v>
      </c>
      <c r="E468" s="102">
        <v>928</v>
      </c>
      <c r="F468" s="142">
        <f>C468*E468</f>
        <v>-6496</v>
      </c>
    </row>
    <row r="469" spans="1:6" s="69" customFormat="1" x14ac:dyDescent="0.2">
      <c r="A469" s="89">
        <v>7.3</v>
      </c>
      <c r="B469" s="91" t="s">
        <v>75</v>
      </c>
      <c r="C469" s="85">
        <v>-20</v>
      </c>
      <c r="D469" s="83" t="s">
        <v>38</v>
      </c>
      <c r="E469" s="102">
        <v>708.6</v>
      </c>
      <c r="F469" s="142">
        <f>C469*E469</f>
        <v>-14172</v>
      </c>
    </row>
    <row r="470" spans="1:6" s="69" customFormat="1" ht="9" customHeight="1" x14ac:dyDescent="0.2">
      <c r="A470" s="89"/>
      <c r="B470" s="91"/>
      <c r="C470" s="85"/>
      <c r="D470" s="83"/>
      <c r="E470" s="102"/>
      <c r="F470" s="250"/>
    </row>
    <row r="471" spans="1:6" s="69" customFormat="1" x14ac:dyDescent="0.2">
      <c r="A471" s="126">
        <v>8</v>
      </c>
      <c r="B471" s="99" t="s">
        <v>76</v>
      </c>
      <c r="C471" s="85"/>
      <c r="D471" s="83"/>
      <c r="E471" s="102"/>
      <c r="F471" s="250"/>
    </row>
    <row r="472" spans="1:6" s="69" customFormat="1" x14ac:dyDescent="0.2">
      <c r="A472" s="114">
        <v>8.1</v>
      </c>
      <c r="B472" s="91" t="s">
        <v>77</v>
      </c>
      <c r="C472" s="85">
        <v>-5</v>
      </c>
      <c r="D472" s="83" t="s">
        <v>38</v>
      </c>
      <c r="E472" s="102">
        <v>23547.5</v>
      </c>
      <c r="F472" s="142">
        <f>C472*E472</f>
        <v>-117737.5</v>
      </c>
    </row>
    <row r="473" spans="1:6" s="69" customFormat="1" x14ac:dyDescent="0.2">
      <c r="A473" s="162">
        <v>8.1999999999999993</v>
      </c>
      <c r="B473" s="96" t="s">
        <v>78</v>
      </c>
      <c r="C473" s="95">
        <v>-3</v>
      </c>
      <c r="D473" s="94" t="s">
        <v>38</v>
      </c>
      <c r="E473" s="131">
        <v>17906.8</v>
      </c>
      <c r="F473" s="256">
        <f>C473*E473</f>
        <v>-53720.399999999994</v>
      </c>
    </row>
    <row r="474" spans="1:6" s="69" customFormat="1" x14ac:dyDescent="0.2">
      <c r="A474" s="138">
        <v>8.3000000000000007</v>
      </c>
      <c r="B474" s="91" t="s">
        <v>79</v>
      </c>
      <c r="C474" s="85">
        <v>-11</v>
      </c>
      <c r="D474" s="83" t="s">
        <v>38</v>
      </c>
      <c r="E474" s="102">
        <v>14572.545454545454</v>
      </c>
      <c r="F474" s="142">
        <f>C474*E474</f>
        <v>-160298</v>
      </c>
    </row>
    <row r="475" spans="1:6" s="69" customFormat="1" ht="6.75" customHeight="1" x14ac:dyDescent="0.2">
      <c r="A475" s="89"/>
      <c r="B475" s="91"/>
      <c r="C475" s="85"/>
      <c r="D475" s="83"/>
      <c r="E475" s="102"/>
      <c r="F475" s="250"/>
    </row>
    <row r="476" spans="1:6" s="69" customFormat="1" x14ac:dyDescent="0.2">
      <c r="A476" s="100">
        <v>9</v>
      </c>
      <c r="B476" s="99" t="s">
        <v>80</v>
      </c>
      <c r="C476" s="85"/>
      <c r="D476" s="83"/>
      <c r="E476" s="102"/>
      <c r="F476" s="250"/>
    </row>
    <row r="477" spans="1:6" s="69" customFormat="1" x14ac:dyDescent="0.2">
      <c r="A477" s="89">
        <v>9.1</v>
      </c>
      <c r="B477" s="91" t="s">
        <v>80</v>
      </c>
      <c r="C477" s="85">
        <v>-19</v>
      </c>
      <c r="D477" s="83" t="s">
        <v>38</v>
      </c>
      <c r="E477" s="102">
        <v>2041.07</v>
      </c>
      <c r="F477" s="142">
        <f>E477*C477</f>
        <v>-38780.33</v>
      </c>
    </row>
    <row r="478" spans="1:6" s="69" customFormat="1" ht="6" customHeight="1" x14ac:dyDescent="0.2">
      <c r="A478" s="89"/>
      <c r="B478" s="91"/>
      <c r="C478" s="85"/>
      <c r="D478" s="83"/>
      <c r="E478" s="102"/>
      <c r="F478" s="250"/>
    </row>
    <row r="479" spans="1:6" s="69" customFormat="1" x14ac:dyDescent="0.2">
      <c r="A479" s="100">
        <v>10</v>
      </c>
      <c r="B479" s="99" t="s">
        <v>81</v>
      </c>
      <c r="C479" s="85"/>
      <c r="D479" s="83"/>
      <c r="E479" s="102"/>
      <c r="F479" s="250"/>
    </row>
    <row r="480" spans="1:6" s="69" customFormat="1" x14ac:dyDescent="0.2">
      <c r="A480" s="89">
        <v>10.1</v>
      </c>
      <c r="B480" s="91" t="s">
        <v>82</v>
      </c>
      <c r="C480" s="85">
        <v>-1</v>
      </c>
      <c r="D480" s="83" t="s">
        <v>38</v>
      </c>
      <c r="E480" s="102">
        <v>107937.43399999999</v>
      </c>
      <c r="F480" s="142">
        <f>E480*C480</f>
        <v>-107937.43399999999</v>
      </c>
    </row>
    <row r="481" spans="1:6" s="69" customFormat="1" x14ac:dyDescent="0.2">
      <c r="A481" s="89">
        <v>10.199999999999999</v>
      </c>
      <c r="B481" s="91" t="s">
        <v>84</v>
      </c>
      <c r="C481" s="85">
        <v>-1</v>
      </c>
      <c r="D481" s="83" t="s">
        <v>38</v>
      </c>
      <c r="E481" s="102">
        <v>101348.83</v>
      </c>
      <c r="F481" s="142">
        <f>E481*C481</f>
        <v>-101348.83</v>
      </c>
    </row>
    <row r="482" spans="1:6" s="69" customFormat="1" ht="7.5" customHeight="1" x14ac:dyDescent="0.2">
      <c r="A482" s="89"/>
      <c r="B482" s="91"/>
      <c r="C482" s="85"/>
      <c r="D482" s="83"/>
      <c r="E482" s="102"/>
      <c r="F482" s="250"/>
    </row>
    <row r="483" spans="1:6" s="69" customFormat="1" x14ac:dyDescent="0.2">
      <c r="A483" s="100">
        <v>11</v>
      </c>
      <c r="B483" s="99" t="s">
        <v>146</v>
      </c>
      <c r="C483" s="85"/>
      <c r="D483" s="83"/>
      <c r="E483" s="102"/>
      <c r="F483" s="250"/>
    </row>
    <row r="484" spans="1:6" s="69" customFormat="1" x14ac:dyDescent="0.2">
      <c r="A484" s="130">
        <v>11.1</v>
      </c>
      <c r="B484" s="136" t="s">
        <v>86</v>
      </c>
      <c r="C484" s="85">
        <v>-700</v>
      </c>
      <c r="D484" s="83" t="s">
        <v>38</v>
      </c>
      <c r="E484" s="102">
        <v>103.75</v>
      </c>
      <c r="F484" s="142">
        <f t="shared" ref="F484:F495" si="22">E484*C484</f>
        <v>-72625</v>
      </c>
    </row>
    <row r="485" spans="1:6" s="69" customFormat="1" ht="25.5" x14ac:dyDescent="0.2">
      <c r="A485" s="89">
        <v>11.2</v>
      </c>
      <c r="B485" s="88" t="s">
        <v>87</v>
      </c>
      <c r="C485" s="85">
        <v>-4200</v>
      </c>
      <c r="D485" s="111" t="s">
        <v>21</v>
      </c>
      <c r="E485" s="102">
        <v>14.419599999999999</v>
      </c>
      <c r="F485" s="142">
        <f t="shared" si="22"/>
        <v>-60562.32</v>
      </c>
    </row>
    <row r="486" spans="1:6" s="69" customFormat="1" x14ac:dyDescent="0.2">
      <c r="A486" s="130">
        <v>11.3</v>
      </c>
      <c r="B486" s="135" t="s">
        <v>88</v>
      </c>
      <c r="C486" s="85">
        <v>-700</v>
      </c>
      <c r="D486" s="83" t="s">
        <v>38</v>
      </c>
      <c r="E486" s="161">
        <v>36.933999999999997</v>
      </c>
      <c r="F486" s="142">
        <f t="shared" si="22"/>
        <v>-25853.8</v>
      </c>
    </row>
    <row r="487" spans="1:6" s="69" customFormat="1" x14ac:dyDescent="0.2">
      <c r="A487" s="130">
        <v>11.4</v>
      </c>
      <c r="B487" s="91" t="s">
        <v>89</v>
      </c>
      <c r="C487" s="85">
        <v>-1400</v>
      </c>
      <c r="D487" s="83" t="s">
        <v>38</v>
      </c>
      <c r="E487" s="161">
        <v>45.335599999999992</v>
      </c>
      <c r="F487" s="142">
        <f t="shared" si="22"/>
        <v>-63469.839999999989</v>
      </c>
    </row>
    <row r="488" spans="1:6" s="69" customFormat="1" x14ac:dyDescent="0.2">
      <c r="A488" s="89">
        <v>11.5</v>
      </c>
      <c r="B488" s="91" t="s">
        <v>90</v>
      </c>
      <c r="C488" s="85">
        <v>-700</v>
      </c>
      <c r="D488" s="83" t="s">
        <v>38</v>
      </c>
      <c r="E488" s="161">
        <v>275</v>
      </c>
      <c r="F488" s="142">
        <f t="shared" si="22"/>
        <v>-192500</v>
      </c>
    </row>
    <row r="489" spans="1:6" s="69" customFormat="1" x14ac:dyDescent="0.2">
      <c r="A489" s="89">
        <v>11.6</v>
      </c>
      <c r="B489" s="91" t="s">
        <v>91</v>
      </c>
      <c r="C489" s="85">
        <v>-700</v>
      </c>
      <c r="D489" s="83" t="s">
        <v>38</v>
      </c>
      <c r="E489" s="161">
        <v>1239</v>
      </c>
      <c r="F489" s="142">
        <f t="shared" si="22"/>
        <v>-867300</v>
      </c>
    </row>
    <row r="490" spans="1:6" s="69" customFormat="1" x14ac:dyDescent="0.2">
      <c r="A490" s="89">
        <v>11.7</v>
      </c>
      <c r="B490" s="91" t="s">
        <v>92</v>
      </c>
      <c r="C490" s="85">
        <v>-700</v>
      </c>
      <c r="D490" s="83" t="s">
        <v>21</v>
      </c>
      <c r="E490" s="161">
        <v>29.076128571428573</v>
      </c>
      <c r="F490" s="142">
        <f t="shared" si="22"/>
        <v>-20353.29</v>
      </c>
    </row>
    <row r="491" spans="1:6" s="69" customFormat="1" x14ac:dyDescent="0.2">
      <c r="A491" s="89">
        <v>11.8</v>
      </c>
      <c r="B491" s="91" t="s">
        <v>93</v>
      </c>
      <c r="C491" s="85">
        <v>-700</v>
      </c>
      <c r="D491" s="83" t="s">
        <v>38</v>
      </c>
      <c r="E491" s="161">
        <v>158.82812857142858</v>
      </c>
      <c r="F491" s="142">
        <f t="shared" si="22"/>
        <v>-111179.69</v>
      </c>
    </row>
    <row r="492" spans="1:6" s="69" customFormat="1" x14ac:dyDescent="0.2">
      <c r="A492" s="89">
        <v>11.9</v>
      </c>
      <c r="B492" s="91" t="s">
        <v>94</v>
      </c>
      <c r="C492" s="85">
        <v>-700</v>
      </c>
      <c r="D492" s="83" t="s">
        <v>95</v>
      </c>
      <c r="E492" s="161">
        <v>75</v>
      </c>
      <c r="F492" s="142">
        <f t="shared" si="22"/>
        <v>-52500</v>
      </c>
    </row>
    <row r="493" spans="1:6" s="69" customFormat="1" x14ac:dyDescent="0.2">
      <c r="A493" s="139">
        <v>11.1</v>
      </c>
      <c r="B493" s="91" t="s">
        <v>96</v>
      </c>
      <c r="C493" s="85">
        <v>-700</v>
      </c>
      <c r="D493" s="83" t="s">
        <v>38</v>
      </c>
      <c r="E493" s="161">
        <v>15</v>
      </c>
      <c r="F493" s="142">
        <f t="shared" si="22"/>
        <v>-10500</v>
      </c>
    </row>
    <row r="494" spans="1:6" s="69" customFormat="1" x14ac:dyDescent="0.2">
      <c r="A494" s="139">
        <v>11.11</v>
      </c>
      <c r="B494" s="91" t="s">
        <v>97</v>
      </c>
      <c r="C494" s="85">
        <v>-1386</v>
      </c>
      <c r="D494" s="83" t="s">
        <v>24</v>
      </c>
      <c r="E494" s="161">
        <v>187.82</v>
      </c>
      <c r="F494" s="142">
        <f t="shared" si="22"/>
        <v>-260318.52</v>
      </c>
    </row>
    <row r="495" spans="1:6" s="69" customFormat="1" x14ac:dyDescent="0.2">
      <c r="A495" s="139">
        <v>11.12</v>
      </c>
      <c r="B495" s="91" t="s">
        <v>98</v>
      </c>
      <c r="C495" s="85">
        <v>-700</v>
      </c>
      <c r="D495" s="83" t="s">
        <v>38</v>
      </c>
      <c r="E495" s="161">
        <v>200</v>
      </c>
      <c r="F495" s="142">
        <f t="shared" si="22"/>
        <v>-140000</v>
      </c>
    </row>
    <row r="496" spans="1:6" s="69" customFormat="1" ht="6.75" customHeight="1" x14ac:dyDescent="0.2">
      <c r="A496" s="89"/>
      <c r="B496" s="135"/>
      <c r="C496" s="143"/>
      <c r="D496" s="83"/>
      <c r="E496" s="102"/>
      <c r="F496" s="250"/>
    </row>
    <row r="497" spans="1:6" s="69" customFormat="1" x14ac:dyDescent="0.2">
      <c r="A497" s="100">
        <v>12</v>
      </c>
      <c r="B497" s="133" t="s">
        <v>99</v>
      </c>
      <c r="C497" s="143"/>
      <c r="D497" s="83"/>
      <c r="E497" s="102"/>
      <c r="F497" s="250"/>
    </row>
    <row r="498" spans="1:6" s="69" customFormat="1" x14ac:dyDescent="0.2">
      <c r="A498" s="89">
        <v>12.1</v>
      </c>
      <c r="B498" s="91" t="s">
        <v>100</v>
      </c>
      <c r="C498" s="85">
        <v>-1262.8499999999999</v>
      </c>
      <c r="D498" s="83" t="s">
        <v>21</v>
      </c>
      <c r="E498" s="161">
        <v>40.928574256641724</v>
      </c>
      <c r="F498" s="142">
        <f>C498*E498</f>
        <v>-51686.649999999994</v>
      </c>
    </row>
    <row r="499" spans="1:6" s="69" customFormat="1" x14ac:dyDescent="0.2">
      <c r="A499" s="89">
        <v>12.2</v>
      </c>
      <c r="B499" s="91" t="s">
        <v>101</v>
      </c>
      <c r="C499" s="85">
        <v>-841.25</v>
      </c>
      <c r="D499" s="83" t="s">
        <v>102</v>
      </c>
      <c r="E499" s="161">
        <v>38.01818722139673</v>
      </c>
      <c r="F499" s="142">
        <f>C499*E499</f>
        <v>-31982.799999999999</v>
      </c>
    </row>
    <row r="500" spans="1:6" s="69" customFormat="1" ht="25.5" x14ac:dyDescent="0.2">
      <c r="A500" s="89">
        <v>12.3</v>
      </c>
      <c r="B500" s="101" t="s">
        <v>103</v>
      </c>
      <c r="C500" s="85">
        <v>-56.83</v>
      </c>
      <c r="D500" s="111" t="s">
        <v>24</v>
      </c>
      <c r="E500" s="161">
        <v>126.43</v>
      </c>
      <c r="F500" s="142">
        <f>C500*E500</f>
        <v>-7185.0169000000005</v>
      </c>
    </row>
    <row r="501" spans="1:6" s="69" customFormat="1" ht="25.5" x14ac:dyDescent="0.2">
      <c r="A501" s="89">
        <v>12.4</v>
      </c>
      <c r="B501" s="101" t="s">
        <v>104</v>
      </c>
      <c r="C501" s="85">
        <v>-202.04</v>
      </c>
      <c r="D501" s="111" t="s">
        <v>24</v>
      </c>
      <c r="E501" s="161">
        <v>415</v>
      </c>
      <c r="F501" s="142">
        <f>C501*E501</f>
        <v>-83846.599999999991</v>
      </c>
    </row>
    <row r="502" spans="1:6" s="69" customFormat="1" ht="25.5" x14ac:dyDescent="0.2">
      <c r="A502" s="89">
        <v>12.5</v>
      </c>
      <c r="B502" s="101" t="s">
        <v>105</v>
      </c>
      <c r="C502" s="85">
        <v>-159.94999999999999</v>
      </c>
      <c r="D502" s="111" t="s">
        <v>24</v>
      </c>
      <c r="E502" s="161">
        <v>85.12003751172243</v>
      </c>
      <c r="F502" s="142">
        <f>C502*E502</f>
        <v>-13614.950000000003</v>
      </c>
    </row>
    <row r="503" spans="1:6" s="69" customFormat="1" ht="7.5" customHeight="1" x14ac:dyDescent="0.2">
      <c r="A503" s="130"/>
      <c r="B503" s="91"/>
      <c r="C503" s="85"/>
      <c r="D503" s="83"/>
      <c r="E503" s="102"/>
      <c r="F503" s="142"/>
    </row>
    <row r="504" spans="1:6" s="69" customFormat="1" x14ac:dyDescent="0.2">
      <c r="A504" s="115">
        <v>13</v>
      </c>
      <c r="B504" s="99" t="s">
        <v>106</v>
      </c>
      <c r="C504" s="85"/>
      <c r="D504" s="83"/>
      <c r="E504" s="102"/>
      <c r="F504" s="142"/>
    </row>
    <row r="505" spans="1:6" s="69" customFormat="1" ht="26.25" customHeight="1" x14ac:dyDescent="0.2">
      <c r="A505" s="89">
        <v>13.1</v>
      </c>
      <c r="B505" s="101" t="s">
        <v>107</v>
      </c>
      <c r="C505" s="85">
        <v>-1051.56</v>
      </c>
      <c r="D505" s="111" t="s">
        <v>102</v>
      </c>
      <c r="E505" s="102">
        <v>581.82689527939442</v>
      </c>
      <c r="F505" s="142">
        <f>C505*E505</f>
        <v>-611825.89</v>
      </c>
    </row>
    <row r="506" spans="1:6" s="25" customFormat="1" x14ac:dyDescent="0.2">
      <c r="A506" s="65"/>
      <c r="B506" s="68" t="s">
        <v>160</v>
      </c>
      <c r="C506" s="65"/>
      <c r="D506" s="65"/>
      <c r="E506" s="61"/>
      <c r="F506" s="254">
        <f>SUM(F333:F505)</f>
        <v>-10003695.653463999</v>
      </c>
    </row>
    <row r="507" spans="1:6" s="25" customFormat="1" ht="8.25" customHeight="1" x14ac:dyDescent="0.2">
      <c r="A507" s="60"/>
      <c r="B507" s="59"/>
      <c r="C507" s="60"/>
      <c r="D507" s="60"/>
      <c r="E507" s="66"/>
      <c r="F507" s="255"/>
    </row>
    <row r="508" spans="1:6" s="25" customFormat="1" ht="12" customHeight="1" x14ac:dyDescent="0.2">
      <c r="A508" s="60"/>
      <c r="B508" s="59" t="s">
        <v>161</v>
      </c>
      <c r="C508" s="60"/>
      <c r="D508" s="60"/>
      <c r="E508" s="66"/>
      <c r="F508" s="255"/>
    </row>
    <row r="509" spans="1:6" s="25" customFormat="1" ht="69.75" customHeight="1" x14ac:dyDescent="0.2">
      <c r="A509" s="34" t="s">
        <v>109</v>
      </c>
      <c r="B509" s="112" t="s">
        <v>110</v>
      </c>
      <c r="C509" s="85"/>
      <c r="D509" s="83"/>
      <c r="E509" s="102"/>
      <c r="F509" s="104"/>
    </row>
    <row r="510" spans="1:6" s="25" customFormat="1" ht="5.25" customHeight="1" x14ac:dyDescent="0.2">
      <c r="A510" s="130"/>
      <c r="B510" s="91"/>
      <c r="C510" s="85"/>
      <c r="D510" s="83"/>
      <c r="E510" s="102"/>
      <c r="F510" s="104"/>
    </row>
    <row r="511" spans="1:6" s="25" customFormat="1" ht="12" customHeight="1" x14ac:dyDescent="0.2">
      <c r="A511" s="115">
        <v>3</v>
      </c>
      <c r="B511" s="99" t="s">
        <v>28</v>
      </c>
      <c r="C511" s="85"/>
      <c r="D511" s="83"/>
      <c r="E511" s="102"/>
      <c r="F511" s="260"/>
    </row>
    <row r="512" spans="1:6" s="25" customFormat="1" ht="12" customHeight="1" x14ac:dyDescent="0.2">
      <c r="A512" s="89">
        <v>3.3</v>
      </c>
      <c r="B512" s="140" t="s">
        <v>32</v>
      </c>
      <c r="C512" s="85">
        <v>-1008.63</v>
      </c>
      <c r="D512" s="111" t="s">
        <v>21</v>
      </c>
      <c r="E512" s="102">
        <v>371.53</v>
      </c>
      <c r="F512" s="260">
        <f>ROUND(C512*E512,2)</f>
        <v>-374736.3</v>
      </c>
    </row>
    <row r="513" spans="1:6" s="25" customFormat="1" ht="6" customHeight="1" x14ac:dyDescent="0.2">
      <c r="A513" s="130"/>
      <c r="B513" s="140"/>
      <c r="C513" s="85"/>
      <c r="D513" s="111"/>
      <c r="E513" s="102"/>
      <c r="F513" s="260"/>
    </row>
    <row r="514" spans="1:6" s="25" customFormat="1" ht="12" customHeight="1" x14ac:dyDescent="0.2">
      <c r="A514" s="115">
        <v>4</v>
      </c>
      <c r="B514" s="99" t="s">
        <v>35</v>
      </c>
      <c r="C514" s="85"/>
      <c r="D514" s="83"/>
      <c r="E514" s="102"/>
      <c r="F514" s="260"/>
    </row>
    <row r="515" spans="1:6" s="25" customFormat="1" ht="12" customHeight="1" x14ac:dyDescent="0.2">
      <c r="A515" s="89">
        <v>4.5</v>
      </c>
      <c r="B515" s="140" t="s">
        <v>32</v>
      </c>
      <c r="C515" s="85">
        <v>-1008.63</v>
      </c>
      <c r="D515" s="111" t="s">
        <v>21</v>
      </c>
      <c r="E515" s="102">
        <v>18.260000000000002</v>
      </c>
      <c r="F515" s="260">
        <f>ROUND(C515*E515,2)</f>
        <v>-18417.580000000002</v>
      </c>
    </row>
    <row r="516" spans="1:6" s="25" customFormat="1" ht="4.5" customHeight="1" x14ac:dyDescent="0.2">
      <c r="A516" s="139"/>
      <c r="B516" s="91"/>
      <c r="C516" s="85"/>
      <c r="D516" s="83"/>
      <c r="E516" s="102"/>
      <c r="F516" s="260"/>
    </row>
    <row r="517" spans="1:6" s="25" customFormat="1" ht="12" customHeight="1" x14ac:dyDescent="0.2">
      <c r="A517" s="26"/>
      <c r="B517" s="160" t="s">
        <v>162</v>
      </c>
      <c r="C517" s="26"/>
      <c r="D517" s="26"/>
      <c r="E517" s="159"/>
      <c r="F517" s="258">
        <f>SUM(F512:F516)</f>
        <v>-393153.88</v>
      </c>
    </row>
    <row r="518" spans="1:6" s="23" customFormat="1" ht="7.5" customHeight="1" x14ac:dyDescent="0.2">
      <c r="A518" s="60"/>
      <c r="B518" s="59"/>
      <c r="C518" s="60"/>
      <c r="D518" s="60"/>
      <c r="E518" s="66"/>
      <c r="F518" s="255"/>
    </row>
    <row r="519" spans="1:6" s="23" customFormat="1" ht="12.75" customHeight="1" x14ac:dyDescent="0.2">
      <c r="A519" s="60"/>
      <c r="B519" s="59" t="s">
        <v>163</v>
      </c>
      <c r="C519" s="60"/>
      <c r="D519" s="60"/>
      <c r="E519" s="66"/>
      <c r="F519" s="255"/>
    </row>
    <row r="520" spans="1:6" s="25" customFormat="1" ht="7.5" customHeight="1" x14ac:dyDescent="0.2">
      <c r="A520" s="60"/>
      <c r="B520" s="59"/>
      <c r="C520" s="60"/>
      <c r="D520" s="60"/>
      <c r="E520" s="66"/>
      <c r="F520" s="255"/>
    </row>
    <row r="521" spans="1:6" s="25" customFormat="1" ht="69" customHeight="1" x14ac:dyDescent="0.2">
      <c r="A521" s="34" t="s">
        <v>109</v>
      </c>
      <c r="B521" s="112" t="s">
        <v>110</v>
      </c>
      <c r="C521" s="85"/>
      <c r="D521" s="83"/>
      <c r="E521" s="102"/>
      <c r="F521" s="104"/>
    </row>
    <row r="522" spans="1:6" s="25" customFormat="1" ht="6.75" customHeight="1" x14ac:dyDescent="0.2">
      <c r="A522" s="34"/>
      <c r="B522" s="112"/>
      <c r="C522" s="85"/>
      <c r="D522" s="83"/>
      <c r="E522" s="102"/>
      <c r="F522" s="104"/>
    </row>
    <row r="523" spans="1:6" s="25" customFormat="1" ht="12.75" customHeight="1" x14ac:dyDescent="0.2">
      <c r="A523" s="115">
        <v>1</v>
      </c>
      <c r="B523" s="99" t="s">
        <v>19</v>
      </c>
      <c r="C523" s="60"/>
      <c r="D523" s="60"/>
      <c r="E523" s="66"/>
      <c r="F523" s="255"/>
    </row>
    <row r="524" spans="1:6" s="25" customFormat="1" ht="12.75" customHeight="1" x14ac:dyDescent="0.2">
      <c r="A524" s="114">
        <v>1.2</v>
      </c>
      <c r="B524" s="91" t="s">
        <v>164</v>
      </c>
      <c r="C524" s="85">
        <v>2947.56</v>
      </c>
      <c r="D524" s="83" t="s">
        <v>21</v>
      </c>
      <c r="E524" s="102">
        <v>6.73</v>
      </c>
      <c r="F524" s="260">
        <f>ROUND(C524*E524,2)</f>
        <v>19837.080000000002</v>
      </c>
    </row>
    <row r="525" spans="1:6" s="25" customFormat="1" ht="5.25" customHeight="1" x14ac:dyDescent="0.2">
      <c r="A525" s="130"/>
      <c r="B525" s="91"/>
      <c r="C525" s="85"/>
      <c r="D525" s="83"/>
      <c r="E525" s="102"/>
      <c r="F525" s="104"/>
    </row>
    <row r="526" spans="1:6" s="25" customFormat="1" ht="12.75" customHeight="1" x14ac:dyDescent="0.2">
      <c r="A526" s="115">
        <v>2</v>
      </c>
      <c r="B526" s="99" t="s">
        <v>22</v>
      </c>
      <c r="C526" s="85"/>
      <c r="D526" s="83"/>
      <c r="E526" s="90"/>
      <c r="F526" s="104"/>
    </row>
    <row r="527" spans="1:6" s="25" customFormat="1" ht="12.75" customHeight="1" x14ac:dyDescent="0.2">
      <c r="A527" s="80">
        <v>2.1</v>
      </c>
      <c r="B527" s="140" t="s">
        <v>23</v>
      </c>
      <c r="C527" s="142">
        <v>2006.69</v>
      </c>
      <c r="D527" s="111" t="s">
        <v>24</v>
      </c>
      <c r="E527" s="102">
        <v>102.7</v>
      </c>
      <c r="F527" s="260">
        <f>ROUND(C527*E527,2)</f>
        <v>206087.06</v>
      </c>
    </row>
    <row r="528" spans="1:6" s="25" customFormat="1" ht="12.75" customHeight="1" x14ac:dyDescent="0.2">
      <c r="A528" s="73">
        <v>2.2000000000000002</v>
      </c>
      <c r="B528" s="140" t="s">
        <v>25</v>
      </c>
      <c r="C528" s="85">
        <v>181.9</v>
      </c>
      <c r="D528" s="141" t="s">
        <v>24</v>
      </c>
      <c r="E528" s="102">
        <v>615.88</v>
      </c>
      <c r="F528" s="260">
        <f>ROUND(C528*E528,2)</f>
        <v>112028.57</v>
      </c>
    </row>
    <row r="529" spans="1:6" s="25" customFormat="1" ht="12.75" customHeight="1" x14ac:dyDescent="0.2">
      <c r="A529" s="73">
        <v>2.2999999999999998</v>
      </c>
      <c r="B529" s="140" t="s">
        <v>26</v>
      </c>
      <c r="C529" s="85">
        <v>1707.07</v>
      </c>
      <c r="D529" s="141" t="s">
        <v>24</v>
      </c>
      <c r="E529" s="102">
        <v>85.12</v>
      </c>
      <c r="F529" s="260">
        <f>ROUND(C529*E529,2)</f>
        <v>145305.79999999999</v>
      </c>
    </row>
    <row r="530" spans="1:6" s="25" customFormat="1" ht="12.75" customHeight="1" x14ac:dyDescent="0.2">
      <c r="A530" s="73">
        <v>2.4</v>
      </c>
      <c r="B530" s="140" t="s">
        <v>165</v>
      </c>
      <c r="C530" s="85">
        <v>359.27</v>
      </c>
      <c r="D530" s="141" t="s">
        <v>24</v>
      </c>
      <c r="E530" s="102">
        <v>126.43</v>
      </c>
      <c r="F530" s="260">
        <f>ROUND(C530*E530,2)</f>
        <v>45422.51</v>
      </c>
    </row>
    <row r="531" spans="1:6" s="25" customFormat="1" ht="7.5" customHeight="1" x14ac:dyDescent="0.2">
      <c r="A531" s="73"/>
      <c r="B531" s="140"/>
      <c r="C531" s="85"/>
      <c r="D531" s="141"/>
      <c r="E531" s="102"/>
      <c r="F531" s="260"/>
    </row>
    <row r="532" spans="1:6" s="25" customFormat="1" ht="12.75" customHeight="1" x14ac:dyDescent="0.2">
      <c r="A532" s="115">
        <v>3</v>
      </c>
      <c r="B532" s="99" t="s">
        <v>28</v>
      </c>
      <c r="C532" s="85"/>
      <c r="D532" s="83"/>
      <c r="E532" s="102"/>
      <c r="F532" s="260"/>
    </row>
    <row r="533" spans="1:6" s="25" customFormat="1" ht="12.75" customHeight="1" x14ac:dyDescent="0.2">
      <c r="A533" s="89">
        <v>3.1</v>
      </c>
      <c r="B533" s="140" t="s">
        <v>34</v>
      </c>
      <c r="C533" s="85">
        <v>1938.93</v>
      </c>
      <c r="D533" s="111" t="s">
        <v>21</v>
      </c>
      <c r="E533" s="102">
        <v>145.66</v>
      </c>
      <c r="F533" s="260">
        <f>ROUND(C533*E533,2)</f>
        <v>282424.53999999998</v>
      </c>
    </row>
    <row r="534" spans="1:6" s="25" customFormat="1" ht="12.75" customHeight="1" x14ac:dyDescent="0.2">
      <c r="A534" s="89">
        <v>3.4</v>
      </c>
      <c r="B534" s="140" t="s">
        <v>31</v>
      </c>
      <c r="C534" s="142">
        <v>1038.8900000000001</v>
      </c>
      <c r="D534" s="111" t="s">
        <v>21</v>
      </c>
      <c r="E534" s="102">
        <v>878.17</v>
      </c>
      <c r="F534" s="260">
        <f>ROUND(C534*E534,2)</f>
        <v>912322.03</v>
      </c>
    </row>
    <row r="535" spans="1:6" s="25" customFormat="1" ht="7.5" customHeight="1" x14ac:dyDescent="0.2">
      <c r="A535" s="89"/>
      <c r="B535" s="140"/>
      <c r="C535" s="85"/>
      <c r="D535" s="111"/>
      <c r="E535" s="102"/>
      <c r="F535" s="260"/>
    </row>
    <row r="536" spans="1:6" s="25" customFormat="1" ht="12.75" customHeight="1" x14ac:dyDescent="0.2">
      <c r="A536" s="115">
        <v>4</v>
      </c>
      <c r="B536" s="99" t="s">
        <v>35</v>
      </c>
      <c r="C536" s="85"/>
      <c r="D536" s="83"/>
      <c r="E536" s="102"/>
      <c r="F536" s="260"/>
    </row>
    <row r="537" spans="1:6" s="25" customFormat="1" ht="12.75" customHeight="1" x14ac:dyDescent="0.2">
      <c r="A537" s="89">
        <v>4.3</v>
      </c>
      <c r="B537" s="140" t="s">
        <v>34</v>
      </c>
      <c r="C537" s="85">
        <v>1938.93</v>
      </c>
      <c r="D537" s="111" t="s">
        <v>21</v>
      </c>
      <c r="E537" s="102">
        <v>14.57</v>
      </c>
      <c r="F537" s="260">
        <f>ROUND(C537*E537,2)</f>
        <v>28250.21</v>
      </c>
    </row>
    <row r="538" spans="1:6" s="25" customFormat="1" ht="12.75" customHeight="1" x14ac:dyDescent="0.2">
      <c r="A538" s="89">
        <v>4.5999999999999996</v>
      </c>
      <c r="B538" s="140" t="s">
        <v>31</v>
      </c>
      <c r="C538" s="142">
        <v>1038.8900000000001</v>
      </c>
      <c r="D538" s="111" t="s">
        <v>21</v>
      </c>
      <c r="E538" s="102">
        <v>27.54</v>
      </c>
      <c r="F538" s="260">
        <f>ROUND(C538*E538,2)</f>
        <v>28611.03</v>
      </c>
    </row>
    <row r="539" spans="1:6" s="25" customFormat="1" ht="5.25" customHeight="1" x14ac:dyDescent="0.2">
      <c r="A539" s="139"/>
      <c r="B539" s="91"/>
      <c r="C539" s="85"/>
      <c r="D539" s="83"/>
      <c r="E539" s="102"/>
      <c r="F539" s="260"/>
    </row>
    <row r="540" spans="1:6" s="25" customFormat="1" ht="12.75" customHeight="1" x14ac:dyDescent="0.2">
      <c r="A540" s="65"/>
      <c r="B540" s="68" t="s">
        <v>166</v>
      </c>
      <c r="C540" s="65"/>
      <c r="D540" s="65"/>
      <c r="E540" s="67"/>
      <c r="F540" s="254">
        <f>SUM(F524:F539)</f>
        <v>1780288.83</v>
      </c>
    </row>
    <row r="541" spans="1:6" s="25" customFormat="1" ht="8.25" customHeight="1" x14ac:dyDescent="0.2">
      <c r="A541" s="60"/>
      <c r="B541" s="128"/>
      <c r="C541" s="60"/>
      <c r="D541" s="60"/>
      <c r="E541" s="66"/>
      <c r="F541" s="255"/>
    </row>
    <row r="542" spans="1:6" s="23" customFormat="1" x14ac:dyDescent="0.2">
      <c r="A542" s="60"/>
      <c r="B542" s="128" t="s">
        <v>167</v>
      </c>
      <c r="C542" s="60"/>
      <c r="D542" s="60"/>
      <c r="E542" s="57"/>
      <c r="F542" s="255"/>
    </row>
    <row r="543" spans="1:6" s="23" customFormat="1" ht="7.5" customHeight="1" x14ac:dyDescent="0.2">
      <c r="A543" s="60"/>
      <c r="B543" s="128"/>
      <c r="C543" s="60"/>
      <c r="D543" s="60"/>
      <c r="E543" s="57"/>
      <c r="F543" s="255"/>
    </row>
    <row r="544" spans="1:6" ht="63.75" x14ac:dyDescent="0.2">
      <c r="A544" s="158" t="s">
        <v>17</v>
      </c>
      <c r="B544" s="112" t="s">
        <v>18</v>
      </c>
      <c r="C544" s="157"/>
      <c r="D544" s="156"/>
      <c r="E544" s="90"/>
      <c r="F544" s="261"/>
    </row>
    <row r="545" spans="1:6" ht="7.5" customHeight="1" x14ac:dyDescent="0.2">
      <c r="A545" s="158"/>
      <c r="B545" s="112"/>
      <c r="C545" s="157"/>
      <c r="D545" s="156"/>
      <c r="E545" s="90"/>
      <c r="F545" s="249"/>
    </row>
    <row r="546" spans="1:6" x14ac:dyDescent="0.2">
      <c r="A546" s="155">
        <v>2</v>
      </c>
      <c r="B546" s="99" t="s">
        <v>22</v>
      </c>
      <c r="C546" s="85"/>
      <c r="D546" s="83"/>
      <c r="E546" s="102"/>
      <c r="F546" s="262"/>
    </row>
    <row r="547" spans="1:6" s="69" customFormat="1" x14ac:dyDescent="0.2">
      <c r="A547" s="73">
        <v>2.1</v>
      </c>
      <c r="B547" s="140" t="s">
        <v>23</v>
      </c>
      <c r="C547" s="142">
        <v>8535.92</v>
      </c>
      <c r="D547" s="141" t="s">
        <v>24</v>
      </c>
      <c r="E547" s="90">
        <v>49.5</v>
      </c>
      <c r="F547" s="260">
        <f>ROUND(C547*E547,2)</f>
        <v>422528.04</v>
      </c>
    </row>
    <row r="548" spans="1:6" s="69" customFormat="1" x14ac:dyDescent="0.2">
      <c r="A548" s="73">
        <v>2.2000000000000002</v>
      </c>
      <c r="B548" s="140" t="s">
        <v>25</v>
      </c>
      <c r="C548" s="85">
        <v>770.47</v>
      </c>
      <c r="D548" s="141" t="s">
        <v>24</v>
      </c>
      <c r="E548" s="90">
        <v>434.12</v>
      </c>
      <c r="F548" s="260">
        <f>ROUND(C548*E548,2)</f>
        <v>334476.44</v>
      </c>
    </row>
    <row r="549" spans="1:6" s="69" customFormat="1" x14ac:dyDescent="0.2">
      <c r="A549" s="73">
        <v>2.2999999999999998</v>
      </c>
      <c r="B549" s="140" t="s">
        <v>26</v>
      </c>
      <c r="C549" s="85">
        <v>7270.15</v>
      </c>
      <c r="D549" s="141" t="s">
        <v>24</v>
      </c>
      <c r="E549" s="90">
        <v>37.33</v>
      </c>
      <c r="F549" s="260">
        <f>ROUND(C549*E549,2)</f>
        <v>271394.7</v>
      </c>
    </row>
    <row r="550" spans="1:6" s="69" customFormat="1" x14ac:dyDescent="0.2">
      <c r="A550" s="73">
        <v>2.4</v>
      </c>
      <c r="B550" s="140" t="s">
        <v>168</v>
      </c>
      <c r="C550" s="85">
        <v>1518.92</v>
      </c>
      <c r="D550" s="141" t="s">
        <v>24</v>
      </c>
      <c r="E550" s="90">
        <v>38.57</v>
      </c>
      <c r="F550" s="260">
        <f>ROUND(C550*E550,2)</f>
        <v>58584.74</v>
      </c>
    </row>
    <row r="551" spans="1:6" s="69" customFormat="1" ht="6" customHeight="1" x14ac:dyDescent="0.2">
      <c r="A551" s="73"/>
      <c r="B551" s="140"/>
      <c r="C551" s="85"/>
      <c r="D551" s="141"/>
      <c r="E551" s="144"/>
      <c r="F551" s="260"/>
    </row>
    <row r="552" spans="1:6" x14ac:dyDescent="0.2">
      <c r="A552" s="115">
        <v>3</v>
      </c>
      <c r="B552" s="99" t="s">
        <v>28</v>
      </c>
      <c r="C552" s="85"/>
      <c r="D552" s="83"/>
      <c r="E552" s="90"/>
      <c r="F552" s="260"/>
    </row>
    <row r="553" spans="1:6" s="69" customFormat="1" x14ac:dyDescent="0.2">
      <c r="A553" s="89">
        <v>3.1</v>
      </c>
      <c r="B553" s="140" t="s">
        <v>29</v>
      </c>
      <c r="C553" s="85">
        <v>193.47</v>
      </c>
      <c r="D553" s="141" t="s">
        <v>21</v>
      </c>
      <c r="E553" s="90">
        <v>1305.6500000000001</v>
      </c>
      <c r="F553" s="260">
        <f t="shared" ref="F553:F558" si="23">ROUND(C553*E553,2)</f>
        <v>252604.11</v>
      </c>
    </row>
    <row r="554" spans="1:6" s="69" customFormat="1" x14ac:dyDescent="0.2">
      <c r="A554" s="89">
        <v>3.2</v>
      </c>
      <c r="B554" s="140" t="s">
        <v>30</v>
      </c>
      <c r="C554" s="85">
        <v>1850</v>
      </c>
      <c r="D554" s="111" t="s">
        <v>21</v>
      </c>
      <c r="E554" s="90">
        <v>979.25</v>
      </c>
      <c r="F554" s="260">
        <f t="shared" si="23"/>
        <v>1811612.5</v>
      </c>
    </row>
    <row r="555" spans="1:6" s="69" customFormat="1" x14ac:dyDescent="0.2">
      <c r="A555" s="89">
        <v>3.3</v>
      </c>
      <c r="B555" s="140" t="s">
        <v>31</v>
      </c>
      <c r="C555" s="98">
        <v>417.27</v>
      </c>
      <c r="D555" s="105" t="s">
        <v>21</v>
      </c>
      <c r="E555" s="108">
        <v>645.65</v>
      </c>
      <c r="F555" s="260">
        <f t="shared" si="23"/>
        <v>269410.38</v>
      </c>
    </row>
    <row r="556" spans="1:6" s="69" customFormat="1" x14ac:dyDescent="0.2">
      <c r="A556" s="89">
        <v>3.4</v>
      </c>
      <c r="B556" s="140" t="s">
        <v>32</v>
      </c>
      <c r="C556" s="98">
        <v>2167.2600000000002</v>
      </c>
      <c r="D556" s="105" t="s">
        <v>21</v>
      </c>
      <c r="E556" s="108">
        <v>371.53</v>
      </c>
      <c r="F556" s="260">
        <f t="shared" si="23"/>
        <v>805202.11</v>
      </c>
    </row>
    <row r="557" spans="1:6" s="69" customFormat="1" x14ac:dyDescent="0.2">
      <c r="A557" s="89">
        <v>3.5</v>
      </c>
      <c r="B557" s="140" t="s">
        <v>33</v>
      </c>
      <c r="C557" s="85">
        <v>996.67</v>
      </c>
      <c r="D557" s="111" t="s">
        <v>21</v>
      </c>
      <c r="E557" s="90">
        <v>166.25</v>
      </c>
      <c r="F557" s="260">
        <f t="shared" si="23"/>
        <v>165696.39000000001</v>
      </c>
    </row>
    <row r="558" spans="1:6" s="69" customFormat="1" x14ac:dyDescent="0.2">
      <c r="A558" s="130">
        <v>3.6</v>
      </c>
      <c r="B558" s="140" t="s">
        <v>34</v>
      </c>
      <c r="C558" s="98">
        <v>8812.11</v>
      </c>
      <c r="D558" s="105" t="s">
        <v>21</v>
      </c>
      <c r="E558" s="108">
        <v>107.07</v>
      </c>
      <c r="F558" s="260">
        <f t="shared" si="23"/>
        <v>943512.62</v>
      </c>
    </row>
    <row r="559" spans="1:6" ht="6" customHeight="1" x14ac:dyDescent="0.2">
      <c r="A559" s="130"/>
      <c r="B559" s="140"/>
      <c r="C559" s="98"/>
      <c r="D559" s="105"/>
      <c r="E559" s="154"/>
      <c r="F559" s="260"/>
    </row>
    <row r="560" spans="1:6" x14ac:dyDescent="0.2">
      <c r="A560" s="115">
        <v>4</v>
      </c>
      <c r="B560" s="99" t="s">
        <v>35</v>
      </c>
      <c r="C560" s="85"/>
      <c r="D560" s="83"/>
      <c r="E560" s="90"/>
      <c r="F560" s="260"/>
    </row>
    <row r="561" spans="1:6" x14ac:dyDescent="0.2">
      <c r="A561" s="89">
        <v>4.0999999999999996</v>
      </c>
      <c r="B561" s="140" t="s">
        <v>29</v>
      </c>
      <c r="C561" s="85">
        <v>193.47</v>
      </c>
      <c r="D561" s="111" t="s">
        <v>21</v>
      </c>
      <c r="E561" s="90">
        <v>21.53</v>
      </c>
      <c r="F561" s="260">
        <f t="shared" ref="F561:F566" si="24">ROUND(C561*E561,2)</f>
        <v>4165.41</v>
      </c>
    </row>
    <row r="562" spans="1:6" x14ac:dyDescent="0.2">
      <c r="A562" s="153">
        <v>4.2</v>
      </c>
      <c r="B562" s="140" t="s">
        <v>169</v>
      </c>
      <c r="C562" s="152">
        <v>1850</v>
      </c>
      <c r="D562" s="111" t="s">
        <v>21</v>
      </c>
      <c r="E562" s="151">
        <v>20.56</v>
      </c>
      <c r="F562" s="260">
        <f t="shared" si="24"/>
        <v>38036</v>
      </c>
    </row>
    <row r="563" spans="1:6" x14ac:dyDescent="0.2">
      <c r="A563" s="150">
        <v>4.3</v>
      </c>
      <c r="B563" s="149" t="s">
        <v>31</v>
      </c>
      <c r="C563" s="148">
        <v>417.27</v>
      </c>
      <c r="D563" s="147" t="s">
        <v>21</v>
      </c>
      <c r="E563" s="146">
        <v>15.5</v>
      </c>
      <c r="F563" s="263">
        <f t="shared" si="24"/>
        <v>6467.69</v>
      </c>
    </row>
    <row r="564" spans="1:6" x14ac:dyDescent="0.2">
      <c r="A564" s="89">
        <v>4.4000000000000004</v>
      </c>
      <c r="B564" s="140" t="s">
        <v>32</v>
      </c>
      <c r="C564" s="98">
        <v>2167.2600000000002</v>
      </c>
      <c r="D564" s="105" t="s">
        <v>21</v>
      </c>
      <c r="E564" s="108">
        <v>18.260000000000002</v>
      </c>
      <c r="F564" s="260">
        <f t="shared" si="24"/>
        <v>39574.17</v>
      </c>
    </row>
    <row r="565" spans="1:6" x14ac:dyDescent="0.2">
      <c r="A565" s="89">
        <v>4.5</v>
      </c>
      <c r="B565" s="140" t="s">
        <v>33</v>
      </c>
      <c r="C565" s="85">
        <v>996.67</v>
      </c>
      <c r="D565" s="111" t="s">
        <v>21</v>
      </c>
      <c r="E565" s="90">
        <v>15.06</v>
      </c>
      <c r="F565" s="260">
        <f t="shared" si="24"/>
        <v>15009.85</v>
      </c>
    </row>
    <row r="566" spans="1:6" x14ac:dyDescent="0.2">
      <c r="A566" s="89">
        <v>4.5999999999999996</v>
      </c>
      <c r="B566" s="140" t="s">
        <v>34</v>
      </c>
      <c r="C566" s="98">
        <v>8812.11</v>
      </c>
      <c r="D566" s="105" t="s">
        <v>21</v>
      </c>
      <c r="E566" s="108">
        <v>13.41</v>
      </c>
      <c r="F566" s="260">
        <f t="shared" si="24"/>
        <v>118170.4</v>
      </c>
    </row>
    <row r="567" spans="1:6" ht="4.5" customHeight="1" x14ac:dyDescent="0.2">
      <c r="A567" s="139"/>
      <c r="B567" s="91"/>
      <c r="C567" s="85"/>
      <c r="D567" s="83"/>
      <c r="E567" s="102"/>
      <c r="F567" s="260"/>
    </row>
    <row r="568" spans="1:6" x14ac:dyDescent="0.2">
      <c r="A568" s="100">
        <v>6</v>
      </c>
      <c r="B568" s="99" t="s">
        <v>65</v>
      </c>
      <c r="C568" s="85"/>
      <c r="D568" s="83"/>
      <c r="E568" s="102"/>
      <c r="F568" s="260"/>
    </row>
    <row r="569" spans="1:6" s="69" customFormat="1" x14ac:dyDescent="0.2">
      <c r="A569" s="89">
        <v>6.1</v>
      </c>
      <c r="B569" s="101" t="s">
        <v>66</v>
      </c>
      <c r="C569" s="85">
        <v>32</v>
      </c>
      <c r="D569" s="83" t="s">
        <v>38</v>
      </c>
      <c r="E569" s="90">
        <v>241.17</v>
      </c>
      <c r="F569" s="260">
        <f>ROUND(C569*E569,2)</f>
        <v>7717.44</v>
      </c>
    </row>
    <row r="570" spans="1:6" s="69" customFormat="1" x14ac:dyDescent="0.2">
      <c r="A570" s="89">
        <v>6.2</v>
      </c>
      <c r="B570" s="101" t="s">
        <v>67</v>
      </c>
      <c r="C570" s="85">
        <v>2</v>
      </c>
      <c r="D570" s="83" t="s">
        <v>38</v>
      </c>
      <c r="E570" s="90">
        <v>233.17</v>
      </c>
      <c r="F570" s="260">
        <f>ROUND(C570*E570,2)</f>
        <v>466.34</v>
      </c>
    </row>
    <row r="571" spans="1:6" s="69" customFormat="1" x14ac:dyDescent="0.2">
      <c r="A571" s="130">
        <v>6.4</v>
      </c>
      <c r="B571" s="101" t="s">
        <v>69</v>
      </c>
      <c r="C571" s="85">
        <v>8</v>
      </c>
      <c r="D571" s="83" t="s">
        <v>38</v>
      </c>
      <c r="E571" s="90">
        <v>125</v>
      </c>
      <c r="F571" s="260">
        <f>ROUND(C571*E571,2)</f>
        <v>1000</v>
      </c>
    </row>
    <row r="572" spans="1:6" s="69" customFormat="1" ht="9.75" customHeight="1" x14ac:dyDescent="0.2">
      <c r="A572" s="130"/>
      <c r="B572" s="101"/>
      <c r="C572" s="85"/>
      <c r="D572" s="83"/>
      <c r="E572" s="90"/>
      <c r="F572" s="260"/>
    </row>
    <row r="573" spans="1:6" s="69" customFormat="1" x14ac:dyDescent="0.2">
      <c r="A573" s="126">
        <v>8</v>
      </c>
      <c r="B573" s="99" t="s">
        <v>76</v>
      </c>
      <c r="C573" s="85"/>
      <c r="D573" s="83"/>
      <c r="E573" s="102"/>
      <c r="F573" s="260"/>
    </row>
    <row r="574" spans="1:6" s="69" customFormat="1" ht="25.5" x14ac:dyDescent="0.2">
      <c r="A574" s="138">
        <v>8.1</v>
      </c>
      <c r="B574" s="101" t="s">
        <v>170</v>
      </c>
      <c r="C574" s="29">
        <v>3</v>
      </c>
      <c r="D574" s="83" t="s">
        <v>38</v>
      </c>
      <c r="E574" s="87">
        <v>23149.24</v>
      </c>
      <c r="F574" s="260">
        <f>ROUND(C574*E574,2)</f>
        <v>69447.72</v>
      </c>
    </row>
    <row r="575" spans="1:6" s="69" customFormat="1" ht="25.5" x14ac:dyDescent="0.2">
      <c r="A575" s="138">
        <v>8.1999999999999993</v>
      </c>
      <c r="B575" s="101" t="s">
        <v>171</v>
      </c>
      <c r="C575" s="29">
        <v>1</v>
      </c>
      <c r="D575" s="83" t="s">
        <v>38</v>
      </c>
      <c r="E575" s="87">
        <v>16537.77</v>
      </c>
      <c r="F575" s="260">
        <f>ROUND(C575*E575,2)</f>
        <v>16537.77</v>
      </c>
    </row>
    <row r="576" spans="1:6" s="69" customFormat="1" ht="25.5" x14ac:dyDescent="0.2">
      <c r="A576" s="138">
        <v>8.3000000000000007</v>
      </c>
      <c r="B576" s="101" t="s">
        <v>172</v>
      </c>
      <c r="C576" s="29">
        <v>4</v>
      </c>
      <c r="D576" s="83" t="s">
        <v>38</v>
      </c>
      <c r="E576" s="87">
        <v>13272.05</v>
      </c>
      <c r="F576" s="260">
        <f>ROUND(C576*E576,2)</f>
        <v>53088.2</v>
      </c>
    </row>
    <row r="577" spans="1:6" s="69" customFormat="1" ht="9.75" customHeight="1" x14ac:dyDescent="0.2">
      <c r="A577" s="114"/>
      <c r="B577" s="101"/>
      <c r="C577" s="85"/>
      <c r="D577" s="83"/>
      <c r="E577" s="129"/>
      <c r="F577" s="260"/>
    </row>
    <row r="578" spans="1:6" s="69" customFormat="1" x14ac:dyDescent="0.2">
      <c r="A578" s="113">
        <v>9</v>
      </c>
      <c r="B578" s="112" t="s">
        <v>80</v>
      </c>
      <c r="C578" s="85"/>
      <c r="D578" s="83"/>
      <c r="E578" s="129"/>
      <c r="F578" s="260"/>
    </row>
    <row r="579" spans="1:6" s="69" customFormat="1" x14ac:dyDescent="0.2">
      <c r="A579" s="89">
        <v>9.1</v>
      </c>
      <c r="B579" s="91" t="s">
        <v>80</v>
      </c>
      <c r="C579" s="85">
        <v>6</v>
      </c>
      <c r="D579" s="83" t="s">
        <v>38</v>
      </c>
      <c r="E579" s="90">
        <v>1333.93</v>
      </c>
      <c r="F579" s="260">
        <f>ROUND(C579*E579,2)</f>
        <v>8003.58</v>
      </c>
    </row>
    <row r="580" spans="1:6" s="69" customFormat="1" ht="9" customHeight="1" x14ac:dyDescent="0.2">
      <c r="A580" s="89"/>
      <c r="B580" s="91"/>
      <c r="C580" s="85"/>
      <c r="D580" s="83"/>
      <c r="E580" s="102"/>
      <c r="F580" s="260"/>
    </row>
    <row r="581" spans="1:6" s="69" customFormat="1" x14ac:dyDescent="0.2">
      <c r="A581" s="100">
        <v>10</v>
      </c>
      <c r="B581" s="99" t="s">
        <v>81</v>
      </c>
      <c r="C581" s="85"/>
      <c r="D581" s="83"/>
      <c r="E581" s="102"/>
      <c r="F581" s="260"/>
    </row>
    <row r="582" spans="1:6" s="69" customFormat="1" x14ac:dyDescent="0.2">
      <c r="A582" s="89">
        <v>10.1</v>
      </c>
      <c r="B582" s="91" t="s">
        <v>82</v>
      </c>
      <c r="C582" s="85">
        <v>1</v>
      </c>
      <c r="D582" s="83" t="s">
        <v>38</v>
      </c>
      <c r="E582" s="90">
        <v>29788.12</v>
      </c>
      <c r="F582" s="260">
        <f>ROUND(C582*E582,2)</f>
        <v>29788.12</v>
      </c>
    </row>
    <row r="583" spans="1:6" s="69" customFormat="1" x14ac:dyDescent="0.2">
      <c r="A583" s="89">
        <v>10.199999999999999</v>
      </c>
      <c r="B583" s="91" t="s">
        <v>83</v>
      </c>
      <c r="C583" s="85">
        <v>1</v>
      </c>
      <c r="D583" s="83" t="s">
        <v>38</v>
      </c>
      <c r="E583" s="90">
        <v>30719.1</v>
      </c>
      <c r="F583" s="260">
        <f>ROUND(C583*E583,2)</f>
        <v>30719.1</v>
      </c>
    </row>
    <row r="584" spans="1:6" s="69" customFormat="1" x14ac:dyDescent="0.2">
      <c r="A584" s="89">
        <v>10.3</v>
      </c>
      <c r="B584" s="91" t="s">
        <v>84</v>
      </c>
      <c r="C584" s="85">
        <v>1</v>
      </c>
      <c r="D584" s="83" t="s">
        <v>38</v>
      </c>
      <c r="E584" s="90">
        <v>31988.7</v>
      </c>
      <c r="F584" s="260">
        <f>ROUND(C584*E584,2)</f>
        <v>31988.7</v>
      </c>
    </row>
    <row r="585" spans="1:6" s="69" customFormat="1" ht="8.25" customHeight="1" x14ac:dyDescent="0.2">
      <c r="A585" s="89"/>
      <c r="B585" s="91"/>
      <c r="C585" s="85"/>
      <c r="D585" s="83"/>
      <c r="E585" s="90"/>
      <c r="F585" s="260"/>
    </row>
    <row r="586" spans="1:6" s="69" customFormat="1" x14ac:dyDescent="0.2">
      <c r="A586" s="100">
        <v>11</v>
      </c>
      <c r="B586" s="112" t="s">
        <v>85</v>
      </c>
      <c r="C586" s="85"/>
      <c r="D586" s="83"/>
      <c r="E586" s="90"/>
      <c r="F586" s="260"/>
    </row>
    <row r="587" spans="1:6" s="109" customFormat="1" x14ac:dyDescent="0.2">
      <c r="A587" s="89">
        <v>11.1</v>
      </c>
      <c r="B587" s="136" t="s">
        <v>86</v>
      </c>
      <c r="C587" s="85">
        <v>500</v>
      </c>
      <c r="D587" s="83" t="s">
        <v>38</v>
      </c>
      <c r="E587" s="90">
        <v>70.94</v>
      </c>
      <c r="F587" s="260">
        <f>ROUND(C587*E587,2)</f>
        <v>35470</v>
      </c>
    </row>
    <row r="588" spans="1:6" s="23" customFormat="1" ht="25.5" x14ac:dyDescent="0.2">
      <c r="A588" s="89">
        <v>11.2</v>
      </c>
      <c r="B588" s="88" t="s">
        <v>87</v>
      </c>
      <c r="C588" s="85">
        <v>3000</v>
      </c>
      <c r="D588" s="111" t="s">
        <v>21</v>
      </c>
      <c r="E588" s="90">
        <v>16.71</v>
      </c>
      <c r="F588" s="260">
        <f>ROUND(C588*E588,2)</f>
        <v>50130</v>
      </c>
    </row>
    <row r="589" spans="1:6" s="109" customFormat="1" x14ac:dyDescent="0.2">
      <c r="A589" s="89">
        <v>11.3</v>
      </c>
      <c r="B589" s="135" t="s">
        <v>88</v>
      </c>
      <c r="C589" s="85">
        <v>500</v>
      </c>
      <c r="D589" s="83" t="s">
        <v>38</v>
      </c>
      <c r="E589" s="90">
        <v>33.229999999999997</v>
      </c>
      <c r="F589" s="260">
        <f>ROUND(C589*E589,2)</f>
        <v>16615</v>
      </c>
    </row>
    <row r="590" spans="1:6" s="69" customFormat="1" x14ac:dyDescent="0.2">
      <c r="A590" s="89">
        <v>11.6</v>
      </c>
      <c r="B590" s="135" t="s">
        <v>91</v>
      </c>
      <c r="C590" s="85">
        <v>500</v>
      </c>
      <c r="D590" s="83" t="s">
        <v>38</v>
      </c>
      <c r="E590" s="90">
        <v>135</v>
      </c>
      <c r="F590" s="260">
        <f>ROUND(C590*E590,2)</f>
        <v>67500</v>
      </c>
    </row>
    <row r="591" spans="1:6" s="109" customFormat="1" x14ac:dyDescent="0.2">
      <c r="A591" s="89">
        <v>11.7</v>
      </c>
      <c r="B591" s="135" t="s">
        <v>92</v>
      </c>
      <c r="C591" s="85">
        <v>500</v>
      </c>
      <c r="D591" s="83" t="s">
        <v>21</v>
      </c>
      <c r="E591" s="90">
        <v>0.97</v>
      </c>
      <c r="F591" s="260">
        <f>ROUND(C591*E591,2)</f>
        <v>485</v>
      </c>
    </row>
    <row r="592" spans="1:6" ht="7.5" customHeight="1" x14ac:dyDescent="0.2">
      <c r="A592" s="89"/>
      <c r="B592" s="135"/>
      <c r="C592" s="145"/>
      <c r="D592" s="83"/>
      <c r="E592" s="144"/>
      <c r="F592" s="260"/>
    </row>
    <row r="593" spans="1:6" x14ac:dyDescent="0.2">
      <c r="A593" s="100">
        <v>12</v>
      </c>
      <c r="B593" s="133" t="s">
        <v>99</v>
      </c>
      <c r="C593" s="143"/>
      <c r="D593" s="83"/>
      <c r="E593" s="102"/>
      <c r="F593" s="260"/>
    </row>
    <row r="594" spans="1:6" s="69" customFormat="1" x14ac:dyDescent="0.2">
      <c r="A594" s="89">
        <v>12.1</v>
      </c>
      <c r="B594" s="91" t="s">
        <v>100</v>
      </c>
      <c r="C594" s="85">
        <v>810.1</v>
      </c>
      <c r="D594" s="83" t="s">
        <v>21</v>
      </c>
      <c r="E594" s="90">
        <v>33.92</v>
      </c>
      <c r="F594" s="260">
        <f>C594*E594</f>
        <v>27478.592000000001</v>
      </c>
    </row>
    <row r="595" spans="1:6" s="69" customFormat="1" x14ac:dyDescent="0.2">
      <c r="A595" s="89">
        <v>12.2</v>
      </c>
      <c r="B595" s="91" t="s">
        <v>101</v>
      </c>
      <c r="C595" s="85">
        <v>789.85</v>
      </c>
      <c r="D595" s="83" t="s">
        <v>102</v>
      </c>
      <c r="E595" s="90">
        <v>4.07</v>
      </c>
      <c r="F595" s="260">
        <f>C595*E595</f>
        <v>3214.6895000000004</v>
      </c>
    </row>
    <row r="596" spans="1:6" s="69" customFormat="1" ht="25.5" x14ac:dyDescent="0.2">
      <c r="A596" s="89">
        <v>12.3</v>
      </c>
      <c r="B596" s="101" t="s">
        <v>103</v>
      </c>
      <c r="C596" s="85">
        <v>39.49</v>
      </c>
      <c r="D596" s="111" t="s">
        <v>24</v>
      </c>
      <c r="E596" s="90">
        <v>38.57</v>
      </c>
      <c r="F596" s="264">
        <f>C596*E596</f>
        <v>1523.1293000000001</v>
      </c>
    </row>
    <row r="597" spans="1:6" s="69" customFormat="1" ht="25.5" x14ac:dyDescent="0.2">
      <c r="A597" s="89">
        <v>12.4</v>
      </c>
      <c r="B597" s="101" t="s">
        <v>104</v>
      </c>
      <c r="C597" s="85">
        <v>189.56</v>
      </c>
      <c r="D597" s="111" t="s">
        <v>24</v>
      </c>
      <c r="E597" s="90">
        <v>141.96</v>
      </c>
      <c r="F597" s="264">
        <f>C597*E597</f>
        <v>26909.937600000001</v>
      </c>
    </row>
    <row r="598" spans="1:6" s="69" customFormat="1" ht="26.25" customHeight="1" x14ac:dyDescent="0.2">
      <c r="A598" s="89">
        <v>12.5</v>
      </c>
      <c r="B598" s="101" t="s">
        <v>105</v>
      </c>
      <c r="C598" s="85">
        <v>150.07</v>
      </c>
      <c r="D598" s="111" t="s">
        <v>24</v>
      </c>
      <c r="E598" s="90">
        <v>98.56</v>
      </c>
      <c r="F598" s="264">
        <f>C598*E598</f>
        <v>14790.8992</v>
      </c>
    </row>
    <row r="599" spans="1:6" ht="6" customHeight="1" x14ac:dyDescent="0.2">
      <c r="A599" s="89"/>
      <c r="B599" s="91"/>
      <c r="C599" s="85"/>
      <c r="D599" s="83"/>
      <c r="E599" s="90"/>
      <c r="F599" s="264"/>
    </row>
    <row r="600" spans="1:6" x14ac:dyDescent="0.2">
      <c r="A600" s="100">
        <v>13</v>
      </c>
      <c r="B600" s="99" t="s">
        <v>106</v>
      </c>
      <c r="C600" s="77"/>
      <c r="D600" s="77"/>
      <c r="E600" s="77"/>
      <c r="F600" s="264"/>
    </row>
    <row r="601" spans="1:6" s="69" customFormat="1" ht="25.5" x14ac:dyDescent="0.2">
      <c r="A601" s="89">
        <v>13.1</v>
      </c>
      <c r="B601" s="101" t="s">
        <v>107</v>
      </c>
      <c r="C601" s="29">
        <v>987.31</v>
      </c>
      <c r="D601" s="83" t="s">
        <v>102</v>
      </c>
      <c r="E601" s="87">
        <v>185.42</v>
      </c>
      <c r="F601" s="260">
        <f>C601*E601</f>
        <v>183067.02019999997</v>
      </c>
    </row>
    <row r="602" spans="1:6" s="23" customFormat="1" ht="9" customHeight="1" x14ac:dyDescent="0.2">
      <c r="A602" s="97"/>
      <c r="B602" s="120"/>
      <c r="C602" s="95"/>
      <c r="D602" s="94"/>
      <c r="E602" s="131"/>
      <c r="F602" s="265"/>
    </row>
    <row r="603" spans="1:6" ht="66.75" customHeight="1" x14ac:dyDescent="0.2">
      <c r="A603" s="34" t="s">
        <v>109</v>
      </c>
      <c r="B603" s="112" t="s">
        <v>110</v>
      </c>
      <c r="C603" s="85"/>
      <c r="D603" s="83"/>
      <c r="E603" s="102"/>
      <c r="F603" s="104"/>
    </row>
    <row r="604" spans="1:6" ht="6" customHeight="1" x14ac:dyDescent="0.2">
      <c r="A604" s="130"/>
      <c r="B604" s="91"/>
      <c r="C604" s="85"/>
      <c r="D604" s="83"/>
      <c r="E604" s="102"/>
      <c r="F604" s="104"/>
    </row>
    <row r="605" spans="1:6" ht="12" customHeight="1" x14ac:dyDescent="0.2">
      <c r="A605" s="115">
        <v>2</v>
      </c>
      <c r="B605" s="99" t="s">
        <v>22</v>
      </c>
      <c r="C605" s="85"/>
      <c r="D605" s="83"/>
      <c r="E605" s="90"/>
      <c r="F605" s="104"/>
    </row>
    <row r="606" spans="1:6" s="69" customFormat="1" ht="12" customHeight="1" x14ac:dyDescent="0.2">
      <c r="A606" s="80">
        <v>2.1</v>
      </c>
      <c r="B606" s="140" t="s">
        <v>23</v>
      </c>
      <c r="C606" s="142">
        <v>10519.37</v>
      </c>
      <c r="D606" s="111" t="s">
        <v>24</v>
      </c>
      <c r="E606" s="102">
        <v>49.5</v>
      </c>
      <c r="F606" s="260">
        <f>ROUND(C606*E606,2)</f>
        <v>520708.82</v>
      </c>
    </row>
    <row r="607" spans="1:6" s="69" customFormat="1" ht="12" customHeight="1" x14ac:dyDescent="0.2">
      <c r="A607" s="73">
        <v>2.2000000000000002</v>
      </c>
      <c r="B607" s="140" t="s">
        <v>25</v>
      </c>
      <c r="C607" s="85">
        <v>930.63</v>
      </c>
      <c r="D607" s="141" t="s">
        <v>24</v>
      </c>
      <c r="E607" s="102">
        <v>434.12</v>
      </c>
      <c r="F607" s="260">
        <f>ROUND(C607*E607,2)</f>
        <v>404005.1</v>
      </c>
    </row>
    <row r="608" spans="1:6" s="69" customFormat="1" ht="12" customHeight="1" x14ac:dyDescent="0.2">
      <c r="A608" s="80">
        <v>2.2999999999999998</v>
      </c>
      <c r="B608" s="140" t="s">
        <v>26</v>
      </c>
      <c r="C608" s="85">
        <v>8979.84</v>
      </c>
      <c r="D608" s="111" t="s">
        <v>24</v>
      </c>
      <c r="E608" s="102">
        <v>37.33</v>
      </c>
      <c r="F608" s="260">
        <f>ROUND(C608*E608,2)</f>
        <v>335217.43</v>
      </c>
    </row>
    <row r="609" spans="1:6" s="69" customFormat="1" ht="12" customHeight="1" x14ac:dyDescent="0.2">
      <c r="A609" s="80">
        <v>2.4</v>
      </c>
      <c r="B609" s="140" t="s">
        <v>165</v>
      </c>
      <c r="C609" s="85">
        <v>1847.44</v>
      </c>
      <c r="D609" s="111" t="s">
        <v>24</v>
      </c>
      <c r="E609" s="102">
        <v>38.57</v>
      </c>
      <c r="F609" s="260">
        <f>ROUND(C609*E609,2)</f>
        <v>71255.759999999995</v>
      </c>
    </row>
    <row r="610" spans="1:6" s="69" customFormat="1" ht="6.75" customHeight="1" x14ac:dyDescent="0.2">
      <c r="A610" s="73"/>
      <c r="B610" s="140"/>
      <c r="C610" s="85"/>
      <c r="D610" s="141"/>
      <c r="E610" s="90"/>
      <c r="F610" s="260"/>
    </row>
    <row r="611" spans="1:6" ht="12" customHeight="1" x14ac:dyDescent="0.2">
      <c r="A611" s="115">
        <v>3</v>
      </c>
      <c r="B611" s="99" t="s">
        <v>28</v>
      </c>
      <c r="C611" s="85"/>
      <c r="D611" s="83"/>
      <c r="E611" s="102"/>
      <c r="F611" s="260"/>
    </row>
    <row r="612" spans="1:6" s="69" customFormat="1" ht="12" customHeight="1" x14ac:dyDescent="0.2">
      <c r="A612" s="89">
        <v>3.1</v>
      </c>
      <c r="B612" s="140" t="s">
        <v>34</v>
      </c>
      <c r="C612" s="85">
        <v>10833.66</v>
      </c>
      <c r="D612" s="111" t="s">
        <v>21</v>
      </c>
      <c r="E612" s="102">
        <v>107.07</v>
      </c>
      <c r="F612" s="260">
        <f>C612*E612</f>
        <v>1159959.9761999999</v>
      </c>
    </row>
    <row r="613" spans="1:6" s="69" customFormat="1" ht="12" customHeight="1" x14ac:dyDescent="0.2">
      <c r="A613" s="89">
        <v>3.2</v>
      </c>
      <c r="B613" s="140" t="s">
        <v>33</v>
      </c>
      <c r="C613" s="85">
        <v>626.82000000000005</v>
      </c>
      <c r="D613" s="111" t="s">
        <v>21</v>
      </c>
      <c r="E613" s="102">
        <v>166.25</v>
      </c>
      <c r="F613" s="260">
        <f>ROUND(C613*E613,2)</f>
        <v>104208.83</v>
      </c>
    </row>
    <row r="614" spans="1:6" s="69" customFormat="1" ht="12" customHeight="1" x14ac:dyDescent="0.2">
      <c r="A614" s="89">
        <v>3.3</v>
      </c>
      <c r="B614" s="140" t="s">
        <v>32</v>
      </c>
      <c r="C614" s="85">
        <v>2425.92</v>
      </c>
      <c r="D614" s="111" t="s">
        <v>21</v>
      </c>
      <c r="E614" s="102">
        <v>371.53</v>
      </c>
      <c r="F614" s="260">
        <f>ROUND(C614*E614,2)</f>
        <v>901302.06</v>
      </c>
    </row>
    <row r="615" spans="1:6" s="69" customFormat="1" ht="12" customHeight="1" x14ac:dyDescent="0.2">
      <c r="A615" s="89">
        <v>3.4</v>
      </c>
      <c r="B615" s="140" t="s">
        <v>31</v>
      </c>
      <c r="C615" s="85">
        <v>1038.8900000000001</v>
      </c>
      <c r="D615" s="111" t="s">
        <v>21</v>
      </c>
      <c r="E615" s="102">
        <v>645.65</v>
      </c>
      <c r="F615" s="260">
        <f>ROUND(C615*E615,2)</f>
        <v>670759.32999999996</v>
      </c>
    </row>
    <row r="616" spans="1:6" s="69" customFormat="1" ht="4.5" customHeight="1" x14ac:dyDescent="0.2">
      <c r="A616" s="89"/>
      <c r="B616" s="140"/>
      <c r="C616" s="85"/>
      <c r="D616" s="111"/>
      <c r="E616" s="90"/>
      <c r="F616" s="260"/>
    </row>
    <row r="617" spans="1:6" ht="12" customHeight="1" x14ac:dyDescent="0.2">
      <c r="A617" s="115">
        <v>4</v>
      </c>
      <c r="B617" s="99" t="s">
        <v>35</v>
      </c>
      <c r="C617" s="85"/>
      <c r="D617" s="83"/>
      <c r="E617" s="90"/>
      <c r="F617" s="260"/>
    </row>
    <row r="618" spans="1:6" s="69" customFormat="1" ht="12" customHeight="1" x14ac:dyDescent="0.2">
      <c r="A618" s="89">
        <v>4.3</v>
      </c>
      <c r="B618" s="140" t="s">
        <v>34</v>
      </c>
      <c r="C618" s="85">
        <v>10833.66</v>
      </c>
      <c r="D618" s="111" t="s">
        <v>21</v>
      </c>
      <c r="E618" s="102">
        <v>13.41</v>
      </c>
      <c r="F618" s="260">
        <f>C618*E618</f>
        <v>145279.3806</v>
      </c>
    </row>
    <row r="619" spans="1:6" s="69" customFormat="1" ht="12" customHeight="1" x14ac:dyDescent="0.2">
      <c r="A619" s="130">
        <v>4.4000000000000004</v>
      </c>
      <c r="B619" s="140" t="s">
        <v>33</v>
      </c>
      <c r="C619" s="85">
        <v>626.82000000000005</v>
      </c>
      <c r="D619" s="111" t="s">
        <v>21</v>
      </c>
      <c r="E619" s="102">
        <v>15.06</v>
      </c>
      <c r="F619" s="260">
        <f>ROUND(C619*E619,2)</f>
        <v>9439.91</v>
      </c>
    </row>
    <row r="620" spans="1:6" s="69" customFormat="1" ht="12" customHeight="1" x14ac:dyDescent="0.2">
      <c r="A620" s="130">
        <v>4.5</v>
      </c>
      <c r="B620" s="140" t="s">
        <v>32</v>
      </c>
      <c r="C620" s="85">
        <v>2425.92</v>
      </c>
      <c r="D620" s="111" t="s">
        <v>21</v>
      </c>
      <c r="E620" s="102">
        <v>18.260000000000002</v>
      </c>
      <c r="F620" s="260">
        <f>ROUND(C620*E620,2)</f>
        <v>44297.3</v>
      </c>
    </row>
    <row r="621" spans="1:6" s="69" customFormat="1" ht="12" customHeight="1" x14ac:dyDescent="0.2">
      <c r="A621" s="130">
        <v>4.5999999999999996</v>
      </c>
      <c r="B621" s="140" t="s">
        <v>31</v>
      </c>
      <c r="C621" s="85">
        <v>1038.8900000000001</v>
      </c>
      <c r="D621" s="111" t="s">
        <v>21</v>
      </c>
      <c r="E621" s="102">
        <v>15.5</v>
      </c>
      <c r="F621" s="260">
        <f>ROUND(C621*E621,2)</f>
        <v>16102.8</v>
      </c>
    </row>
    <row r="622" spans="1:6" ht="5.25" customHeight="1" x14ac:dyDescent="0.2">
      <c r="A622" s="139"/>
      <c r="B622" s="91"/>
      <c r="C622" s="85"/>
      <c r="D622" s="83"/>
      <c r="E622" s="102"/>
      <c r="F622" s="260"/>
    </row>
    <row r="623" spans="1:6" ht="12" customHeight="1" x14ac:dyDescent="0.2">
      <c r="A623" s="100">
        <v>6</v>
      </c>
      <c r="B623" s="99" t="s">
        <v>65</v>
      </c>
      <c r="C623" s="85"/>
      <c r="D623" s="83"/>
      <c r="E623" s="102"/>
      <c r="F623" s="260"/>
    </row>
    <row r="624" spans="1:6" s="69" customFormat="1" ht="12" customHeight="1" x14ac:dyDescent="0.2">
      <c r="A624" s="89">
        <v>6.1</v>
      </c>
      <c r="B624" s="101" t="s">
        <v>122</v>
      </c>
      <c r="C624" s="85">
        <v>23</v>
      </c>
      <c r="D624" s="83" t="s">
        <v>38</v>
      </c>
      <c r="E624" s="90">
        <v>241.17</v>
      </c>
      <c r="F624" s="260">
        <f>ROUND(C624*E624,2)</f>
        <v>5546.91</v>
      </c>
    </row>
    <row r="625" spans="1:6" s="69" customFormat="1" ht="12" customHeight="1" x14ac:dyDescent="0.2">
      <c r="A625" s="89">
        <v>6.2</v>
      </c>
      <c r="B625" s="101" t="s">
        <v>123</v>
      </c>
      <c r="C625" s="85">
        <v>6</v>
      </c>
      <c r="D625" s="83" t="s">
        <v>38</v>
      </c>
      <c r="E625" s="90">
        <v>233.17</v>
      </c>
      <c r="F625" s="260">
        <f>ROUND(C625*E625,2)</f>
        <v>1399.02</v>
      </c>
    </row>
    <row r="626" spans="1:6" s="69" customFormat="1" ht="12" customHeight="1" x14ac:dyDescent="0.2">
      <c r="A626" s="89">
        <v>6.3</v>
      </c>
      <c r="B626" s="91" t="s">
        <v>69</v>
      </c>
      <c r="C626" s="85">
        <v>8</v>
      </c>
      <c r="D626" s="83" t="s">
        <v>38</v>
      </c>
      <c r="E626" s="90">
        <v>125</v>
      </c>
      <c r="F626" s="260">
        <f>ROUND(C626*E626,2)</f>
        <v>1000</v>
      </c>
    </row>
    <row r="627" spans="1:6" s="69" customFormat="1" ht="6" customHeight="1" x14ac:dyDescent="0.2">
      <c r="A627" s="89"/>
      <c r="B627" s="91"/>
      <c r="C627" s="85"/>
      <c r="D627" s="83"/>
      <c r="E627" s="90"/>
      <c r="F627" s="260"/>
    </row>
    <row r="628" spans="1:6" ht="12" customHeight="1" x14ac:dyDescent="0.2">
      <c r="A628" s="126">
        <v>8</v>
      </c>
      <c r="B628" s="99" t="s">
        <v>76</v>
      </c>
      <c r="C628" s="85"/>
      <c r="D628" s="83"/>
      <c r="E628" s="102"/>
      <c r="F628" s="260"/>
    </row>
    <row r="629" spans="1:6" s="69" customFormat="1" ht="12" customHeight="1" x14ac:dyDescent="0.2">
      <c r="A629" s="138">
        <v>8.1</v>
      </c>
      <c r="B629" s="91" t="s">
        <v>77</v>
      </c>
      <c r="C629" s="85">
        <v>5</v>
      </c>
      <c r="D629" s="83" t="s">
        <v>38</v>
      </c>
      <c r="E629" s="90">
        <v>23149.24</v>
      </c>
      <c r="F629" s="260">
        <f>ROUND(C629*E629,2)</f>
        <v>115746.2</v>
      </c>
    </row>
    <row r="630" spans="1:6" s="69" customFormat="1" ht="12" customHeight="1" x14ac:dyDescent="0.2">
      <c r="A630" s="138">
        <v>8.1999999999999993</v>
      </c>
      <c r="B630" s="91" t="s">
        <v>78</v>
      </c>
      <c r="C630" s="85">
        <v>1</v>
      </c>
      <c r="D630" s="83" t="s">
        <v>38</v>
      </c>
      <c r="E630" s="90">
        <v>16537.77</v>
      </c>
      <c r="F630" s="260">
        <f>ROUND(C630*E630,2)</f>
        <v>16537.77</v>
      </c>
    </row>
    <row r="631" spans="1:6" s="69" customFormat="1" ht="12" customHeight="1" x14ac:dyDescent="0.2">
      <c r="A631" s="138">
        <v>8.3000000000000007</v>
      </c>
      <c r="B631" s="91" t="s">
        <v>79</v>
      </c>
      <c r="C631" s="85">
        <v>7</v>
      </c>
      <c r="D631" s="83" t="s">
        <v>38</v>
      </c>
      <c r="E631" s="90">
        <v>13272.05</v>
      </c>
      <c r="F631" s="260">
        <f>ROUND(C631*E631,2)</f>
        <v>92904.35</v>
      </c>
    </row>
    <row r="632" spans="1:6" s="69" customFormat="1" ht="6" customHeight="1" x14ac:dyDescent="0.2">
      <c r="A632" s="138"/>
      <c r="B632" s="91"/>
      <c r="C632" s="85"/>
      <c r="D632" s="83"/>
      <c r="E632" s="90"/>
      <c r="F632" s="260"/>
    </row>
    <row r="633" spans="1:6" s="69" customFormat="1" ht="12" customHeight="1" x14ac:dyDescent="0.2">
      <c r="A633" s="100">
        <v>9</v>
      </c>
      <c r="B633" s="99" t="s">
        <v>80</v>
      </c>
      <c r="C633" s="85"/>
      <c r="D633" s="83"/>
      <c r="E633" s="90"/>
      <c r="F633" s="260"/>
    </row>
    <row r="634" spans="1:6" s="69" customFormat="1" ht="12" customHeight="1" x14ac:dyDescent="0.2">
      <c r="A634" s="89">
        <v>9.1</v>
      </c>
      <c r="B634" s="91" t="s">
        <v>80</v>
      </c>
      <c r="C634" s="85">
        <v>13</v>
      </c>
      <c r="D634" s="83" t="s">
        <v>38</v>
      </c>
      <c r="E634" s="90">
        <v>1333.93</v>
      </c>
      <c r="F634" s="260">
        <f>ROUND(C634*E634,2)</f>
        <v>17341.09</v>
      </c>
    </row>
    <row r="635" spans="1:6" s="69" customFormat="1" ht="6" customHeight="1" x14ac:dyDescent="0.2">
      <c r="A635" s="89"/>
      <c r="B635" s="91"/>
      <c r="C635" s="85"/>
      <c r="D635" s="83"/>
      <c r="E635" s="90"/>
      <c r="F635" s="260"/>
    </row>
    <row r="636" spans="1:6" ht="12.75" customHeight="1" x14ac:dyDescent="0.2">
      <c r="A636" s="100">
        <v>10</v>
      </c>
      <c r="B636" s="99" t="s">
        <v>81</v>
      </c>
      <c r="C636" s="85"/>
      <c r="D636" s="83"/>
      <c r="E636" s="102"/>
      <c r="F636" s="260"/>
    </row>
    <row r="637" spans="1:6" s="69" customFormat="1" ht="12" customHeight="1" x14ac:dyDescent="0.2">
      <c r="A637" s="89">
        <v>10.1</v>
      </c>
      <c r="B637" s="91" t="s">
        <v>82</v>
      </c>
      <c r="C637" s="85">
        <v>1</v>
      </c>
      <c r="D637" s="83" t="s">
        <v>38</v>
      </c>
      <c r="E637" s="102">
        <v>29788.12</v>
      </c>
      <c r="F637" s="260">
        <f>ROUND(C637*E637,2)</f>
        <v>29788.12</v>
      </c>
    </row>
    <row r="638" spans="1:6" s="69" customFormat="1" ht="12" customHeight="1" x14ac:dyDescent="0.2">
      <c r="A638" s="89">
        <v>10.199999999999999</v>
      </c>
      <c r="B638" s="91" t="s">
        <v>84</v>
      </c>
      <c r="C638" s="85">
        <v>1</v>
      </c>
      <c r="D638" s="83" t="s">
        <v>38</v>
      </c>
      <c r="E638" s="137">
        <v>31988.7</v>
      </c>
      <c r="F638" s="260">
        <f>ROUND(C638*E638,2)</f>
        <v>31988.7</v>
      </c>
    </row>
    <row r="639" spans="1:6" s="69" customFormat="1" ht="5.25" customHeight="1" x14ac:dyDescent="0.2">
      <c r="A639" s="89"/>
      <c r="B639" s="91"/>
      <c r="C639" s="85"/>
      <c r="D639" s="83"/>
      <c r="E639" s="102"/>
      <c r="F639" s="260"/>
    </row>
    <row r="640" spans="1:6" s="69" customFormat="1" ht="12" customHeight="1" x14ac:dyDescent="0.2">
      <c r="A640" s="100">
        <v>11</v>
      </c>
      <c r="B640" s="112" t="s">
        <v>125</v>
      </c>
      <c r="C640" s="85"/>
      <c r="D640" s="83"/>
      <c r="E640" s="102"/>
      <c r="F640" s="260"/>
    </row>
    <row r="641" spans="1:6" s="69" customFormat="1" ht="12" customHeight="1" x14ac:dyDescent="0.2">
      <c r="A641" s="89">
        <v>11.2</v>
      </c>
      <c r="B641" s="91" t="s">
        <v>128</v>
      </c>
      <c r="C641" s="85">
        <v>4</v>
      </c>
      <c r="D641" s="83" t="s">
        <v>38</v>
      </c>
      <c r="E641" s="102">
        <v>1295.07</v>
      </c>
      <c r="F641" s="260">
        <f>ROUND(C641*E641,2)</f>
        <v>5180.28</v>
      </c>
    </row>
    <row r="642" spans="1:6" s="69" customFormat="1" ht="12" customHeight="1" x14ac:dyDescent="0.2">
      <c r="A642" s="89">
        <v>11.3</v>
      </c>
      <c r="B642" s="91" t="s">
        <v>173</v>
      </c>
      <c r="C642" s="85">
        <v>2</v>
      </c>
      <c r="D642" s="83" t="s">
        <v>38</v>
      </c>
      <c r="E642" s="102">
        <v>645.64</v>
      </c>
      <c r="F642" s="260">
        <f>ROUND(C642*E642,2)</f>
        <v>1291.28</v>
      </c>
    </row>
    <row r="643" spans="1:6" s="69" customFormat="1" ht="12" customHeight="1" x14ac:dyDescent="0.2">
      <c r="A643" s="89">
        <v>11.4</v>
      </c>
      <c r="B643" s="91" t="s">
        <v>131</v>
      </c>
      <c r="C643" s="85">
        <v>8.23</v>
      </c>
      <c r="D643" s="83" t="s">
        <v>24</v>
      </c>
      <c r="E643" s="102">
        <v>37.33</v>
      </c>
      <c r="F643" s="260">
        <f>ROUND(C643*E643,2)</f>
        <v>307.23</v>
      </c>
    </row>
    <row r="644" spans="1:6" s="69" customFormat="1" ht="12" customHeight="1" x14ac:dyDescent="0.2">
      <c r="A644" s="89">
        <v>11.5</v>
      </c>
      <c r="B644" s="91" t="s">
        <v>132</v>
      </c>
      <c r="C644" s="85">
        <v>1.79</v>
      </c>
      <c r="D644" s="83" t="s">
        <v>24</v>
      </c>
      <c r="E644" s="102">
        <v>38.57</v>
      </c>
      <c r="F644" s="260">
        <f>ROUND(C644*E644,2)</f>
        <v>69.040000000000006</v>
      </c>
    </row>
    <row r="645" spans="1:6" s="69" customFormat="1" ht="5.25" customHeight="1" x14ac:dyDescent="0.2">
      <c r="A645" s="89"/>
      <c r="B645" s="91"/>
      <c r="C645" s="85"/>
      <c r="D645" s="83"/>
      <c r="E645" s="102"/>
      <c r="F645" s="260"/>
    </row>
    <row r="646" spans="1:6" ht="12" customHeight="1" x14ac:dyDescent="0.2">
      <c r="A646" s="100">
        <v>12</v>
      </c>
      <c r="B646" s="112" t="s">
        <v>85</v>
      </c>
      <c r="C646" s="77"/>
      <c r="D646" s="77"/>
      <c r="E646" s="77"/>
      <c r="F646" s="260"/>
    </row>
    <row r="647" spans="1:6" s="69" customFormat="1" ht="12" customHeight="1" x14ac:dyDescent="0.2">
      <c r="A647" s="89">
        <v>12.1</v>
      </c>
      <c r="B647" s="136" t="s">
        <v>86</v>
      </c>
      <c r="C647" s="85">
        <v>500</v>
      </c>
      <c r="D647" s="83" t="s">
        <v>38</v>
      </c>
      <c r="E647" s="102">
        <v>89.61</v>
      </c>
      <c r="F647" s="260">
        <f>ROUND(C647*E647,2)</f>
        <v>44805</v>
      </c>
    </row>
    <row r="648" spans="1:6" s="69" customFormat="1" ht="27.75" customHeight="1" x14ac:dyDescent="0.2">
      <c r="A648" s="89">
        <v>12.2</v>
      </c>
      <c r="B648" s="88" t="s">
        <v>87</v>
      </c>
      <c r="C648" s="85">
        <v>3000</v>
      </c>
      <c r="D648" s="111" t="s">
        <v>21</v>
      </c>
      <c r="E648" s="102">
        <v>16.71</v>
      </c>
      <c r="F648" s="260">
        <f>ROUND(C648*E648,2)</f>
        <v>50130</v>
      </c>
    </row>
    <row r="649" spans="1:6" s="69" customFormat="1" ht="12" customHeight="1" x14ac:dyDescent="0.2">
      <c r="A649" s="89">
        <v>12.3</v>
      </c>
      <c r="B649" s="135" t="s">
        <v>88</v>
      </c>
      <c r="C649" s="85">
        <v>500</v>
      </c>
      <c r="D649" s="83" t="s">
        <v>38</v>
      </c>
      <c r="E649" s="102">
        <v>33.229999999999997</v>
      </c>
      <c r="F649" s="260">
        <f>ROUND(C649*E649,2)</f>
        <v>16615</v>
      </c>
    </row>
    <row r="650" spans="1:6" s="69" customFormat="1" ht="12" customHeight="1" x14ac:dyDescent="0.2">
      <c r="A650" s="89">
        <v>12.6</v>
      </c>
      <c r="B650" s="91" t="s">
        <v>91</v>
      </c>
      <c r="C650" s="85">
        <v>500</v>
      </c>
      <c r="D650" s="83" t="s">
        <v>38</v>
      </c>
      <c r="E650" s="102">
        <v>135</v>
      </c>
      <c r="F650" s="260">
        <f>ROUND(C650*E650,2)</f>
        <v>67500</v>
      </c>
    </row>
    <row r="651" spans="1:6" s="69" customFormat="1" ht="12" customHeight="1" x14ac:dyDescent="0.2">
      <c r="A651" s="89">
        <v>12.7</v>
      </c>
      <c r="B651" s="91" t="s">
        <v>92</v>
      </c>
      <c r="C651" s="85">
        <v>500</v>
      </c>
      <c r="D651" s="83" t="s">
        <v>21</v>
      </c>
      <c r="E651" s="102">
        <v>0.97</v>
      </c>
      <c r="F651" s="260">
        <f>ROUND(C651*E651,2)</f>
        <v>485</v>
      </c>
    </row>
    <row r="652" spans="1:6" ht="6.75" customHeight="1" x14ac:dyDescent="0.2">
      <c r="A652" s="130"/>
      <c r="B652" s="135"/>
      <c r="C652" s="134"/>
      <c r="D652" s="83"/>
      <c r="E652" s="102"/>
      <c r="F652" s="260"/>
    </row>
    <row r="653" spans="1:6" ht="12" customHeight="1" x14ac:dyDescent="0.2">
      <c r="A653" s="115">
        <v>13</v>
      </c>
      <c r="B653" s="133" t="s">
        <v>99</v>
      </c>
      <c r="C653" s="77"/>
      <c r="D653" s="77"/>
      <c r="E653" s="77"/>
      <c r="F653" s="260"/>
    </row>
    <row r="654" spans="1:6" s="69" customFormat="1" ht="12" customHeight="1" x14ac:dyDescent="0.2">
      <c r="A654" s="132">
        <v>13.1</v>
      </c>
      <c r="B654" s="96" t="s">
        <v>100</v>
      </c>
      <c r="C654" s="95">
        <v>1921.7</v>
      </c>
      <c r="D654" s="94" t="s">
        <v>21</v>
      </c>
      <c r="E654" s="131">
        <v>33.92</v>
      </c>
      <c r="F654" s="263">
        <f>ROUND(C654*E654,2)</f>
        <v>65184.06</v>
      </c>
    </row>
    <row r="655" spans="1:6" s="69" customFormat="1" ht="12" customHeight="1" x14ac:dyDescent="0.2">
      <c r="A655" s="130">
        <v>13.2</v>
      </c>
      <c r="B655" s="91" t="s">
        <v>101</v>
      </c>
      <c r="C655" s="85">
        <v>1257.8399999999999</v>
      </c>
      <c r="D655" s="83" t="s">
        <v>102</v>
      </c>
      <c r="E655" s="102">
        <v>4.07</v>
      </c>
      <c r="F655" s="260">
        <f>ROUND(C655*E655,2)</f>
        <v>5119.41</v>
      </c>
    </row>
    <row r="656" spans="1:6" s="69" customFormat="1" ht="25.5" customHeight="1" x14ac:dyDescent="0.2">
      <c r="A656" s="89">
        <v>13.3</v>
      </c>
      <c r="B656" s="101" t="s">
        <v>103</v>
      </c>
      <c r="C656" s="85">
        <v>1698.08</v>
      </c>
      <c r="D656" s="111" t="s">
        <v>24</v>
      </c>
      <c r="E656" s="102">
        <v>38.57</v>
      </c>
      <c r="F656" s="264">
        <f>ROUND(C656*E656,2)</f>
        <v>65494.95</v>
      </c>
    </row>
    <row r="657" spans="1:7" s="69" customFormat="1" ht="27.75" customHeight="1" x14ac:dyDescent="0.2">
      <c r="A657" s="89">
        <v>13.4</v>
      </c>
      <c r="B657" s="101" t="s">
        <v>104</v>
      </c>
      <c r="C657" s="85">
        <v>301.88</v>
      </c>
      <c r="D657" s="111" t="s">
        <v>24</v>
      </c>
      <c r="E657" s="102">
        <v>141.96</v>
      </c>
      <c r="F657" s="264">
        <f>C657*E657</f>
        <v>42854.8848</v>
      </c>
    </row>
    <row r="658" spans="1:7" s="69" customFormat="1" ht="24" customHeight="1" x14ac:dyDescent="0.2">
      <c r="A658" s="89">
        <v>13.5</v>
      </c>
      <c r="B658" s="101" t="s">
        <v>105</v>
      </c>
      <c r="C658" s="85">
        <v>238.99</v>
      </c>
      <c r="D658" s="111" t="s">
        <v>24</v>
      </c>
      <c r="E658" s="102">
        <v>98.56</v>
      </c>
      <c r="F658" s="264">
        <f>C658*E658</f>
        <v>23554.8544</v>
      </c>
      <c r="G658" s="69" t="e">
        <f>#REF!-#REF!</f>
        <v>#REF!</v>
      </c>
    </row>
    <row r="659" spans="1:7" s="69" customFormat="1" ht="9.75" customHeight="1" x14ac:dyDescent="0.2">
      <c r="A659" s="130"/>
      <c r="B659" s="101"/>
      <c r="C659" s="85"/>
      <c r="D659" s="111"/>
      <c r="E659" s="102"/>
      <c r="F659" s="264"/>
    </row>
    <row r="660" spans="1:7" s="69" customFormat="1" ht="12" customHeight="1" x14ac:dyDescent="0.2">
      <c r="A660" s="115">
        <v>14</v>
      </c>
      <c r="B660" s="99" t="s">
        <v>106</v>
      </c>
      <c r="C660" s="85"/>
      <c r="D660" s="83"/>
      <c r="E660" s="102"/>
      <c r="F660" s="264"/>
    </row>
    <row r="661" spans="1:7" s="69" customFormat="1" ht="27.75" customHeight="1" x14ac:dyDescent="0.2">
      <c r="A661" s="89">
        <v>14.1</v>
      </c>
      <c r="B661" s="101" t="s">
        <v>107</v>
      </c>
      <c r="C661" s="29">
        <v>1572.3</v>
      </c>
      <c r="D661" s="83" t="s">
        <v>102</v>
      </c>
      <c r="E661" s="129">
        <v>185.45</v>
      </c>
      <c r="F661" s="260">
        <f>C661*E661</f>
        <v>291583.03499999997</v>
      </c>
    </row>
    <row r="662" spans="1:7" s="69" customFormat="1" ht="3.75" customHeight="1" x14ac:dyDescent="0.2">
      <c r="A662" s="89"/>
      <c r="B662" s="101"/>
      <c r="C662" s="29"/>
      <c r="D662" s="83"/>
      <c r="E662" s="129"/>
      <c r="F662" s="260"/>
    </row>
    <row r="663" spans="1:7" s="25" customFormat="1" ht="12" customHeight="1" x14ac:dyDescent="0.2">
      <c r="A663" s="65"/>
      <c r="B663" s="68" t="s">
        <v>174</v>
      </c>
      <c r="C663" s="65"/>
      <c r="D663" s="65"/>
      <c r="E663" s="67"/>
      <c r="F663" s="254">
        <f>SUM(F547:F662)</f>
        <v>11607349.668799996</v>
      </c>
    </row>
    <row r="664" spans="1:7" s="23" customFormat="1" ht="8.25" customHeight="1" x14ac:dyDescent="0.2">
      <c r="A664" s="60"/>
      <c r="B664" s="128"/>
      <c r="C664" s="60"/>
      <c r="D664" s="60"/>
      <c r="E664" s="66"/>
      <c r="F664" s="255"/>
    </row>
    <row r="665" spans="1:7" s="23" customFormat="1" x14ac:dyDescent="0.2">
      <c r="A665" s="60"/>
      <c r="B665" s="128" t="s">
        <v>175</v>
      </c>
      <c r="C665" s="60"/>
      <c r="D665" s="60"/>
      <c r="E665" s="66"/>
      <c r="F665" s="255"/>
    </row>
    <row r="666" spans="1:7" s="23" customFormat="1" ht="5.25" customHeight="1" x14ac:dyDescent="0.2">
      <c r="A666" s="60"/>
      <c r="B666" s="128"/>
      <c r="C666" s="60"/>
      <c r="D666" s="60"/>
      <c r="E666" s="66"/>
      <c r="F666" s="255"/>
    </row>
    <row r="667" spans="1:7" s="69" customFormat="1" ht="63.75" x14ac:dyDescent="0.2">
      <c r="A667" s="34" t="s">
        <v>17</v>
      </c>
      <c r="B667" s="112" t="s">
        <v>176</v>
      </c>
      <c r="C667" s="60"/>
      <c r="D667" s="60"/>
      <c r="E667" s="66"/>
      <c r="F667" s="255"/>
    </row>
    <row r="668" spans="1:7" s="69" customFormat="1" ht="9" customHeight="1" x14ac:dyDescent="0.2">
      <c r="A668" s="34"/>
      <c r="B668" s="112"/>
      <c r="C668" s="60"/>
      <c r="D668" s="60"/>
      <c r="E668" s="66"/>
      <c r="F668" s="255"/>
    </row>
    <row r="669" spans="1:7" s="69" customFormat="1" ht="14.25" customHeight="1" x14ac:dyDescent="0.2">
      <c r="A669" s="115">
        <v>1</v>
      </c>
      <c r="B669" s="99" t="s">
        <v>19</v>
      </c>
      <c r="C669" s="60"/>
      <c r="D669" s="60"/>
      <c r="E669" s="57"/>
      <c r="F669" s="255"/>
    </row>
    <row r="670" spans="1:7" s="69" customFormat="1" ht="14.25" customHeight="1" x14ac:dyDescent="0.2">
      <c r="A670" s="114">
        <v>1.2</v>
      </c>
      <c r="B670" s="91" t="s">
        <v>164</v>
      </c>
      <c r="C670" s="85">
        <v>14662.14</v>
      </c>
      <c r="D670" s="83" t="s">
        <v>21</v>
      </c>
      <c r="E670" s="102">
        <v>14.63</v>
      </c>
      <c r="F670" s="266">
        <f>ROUND(C670*E670,2)</f>
        <v>214507.11</v>
      </c>
    </row>
    <row r="671" spans="1:7" s="69" customFormat="1" ht="8.25" customHeight="1" x14ac:dyDescent="0.2">
      <c r="A671" s="127"/>
      <c r="B671" s="112"/>
      <c r="C671" s="60"/>
      <c r="D671" s="60"/>
      <c r="E671" s="66"/>
      <c r="F671" s="255"/>
    </row>
    <row r="672" spans="1:7" s="69" customFormat="1" x14ac:dyDescent="0.2">
      <c r="A672" s="126">
        <v>5</v>
      </c>
      <c r="B672" s="112" t="s">
        <v>36</v>
      </c>
      <c r="C672" s="85"/>
      <c r="D672" s="111"/>
      <c r="E672" s="57"/>
      <c r="F672" s="255"/>
    </row>
    <row r="673" spans="1:6" s="69" customFormat="1" ht="24.75" customHeight="1" x14ac:dyDescent="0.2">
      <c r="A673" s="103">
        <v>5.28</v>
      </c>
      <c r="B673" s="101" t="s">
        <v>177</v>
      </c>
      <c r="C673" s="104">
        <v>1</v>
      </c>
      <c r="D673" s="83" t="s">
        <v>38</v>
      </c>
      <c r="E673" s="29">
        <v>6603.47</v>
      </c>
      <c r="F673" s="260">
        <f t="shared" ref="F673:F698" si="25">ROUND(C673*E673,2)</f>
        <v>6603.47</v>
      </c>
    </row>
    <row r="674" spans="1:6" s="69" customFormat="1" ht="26.25" customHeight="1" x14ac:dyDescent="0.2">
      <c r="A674" s="73">
        <v>5.29</v>
      </c>
      <c r="B674" s="101" t="s">
        <v>178</v>
      </c>
      <c r="C674" s="104">
        <v>1</v>
      </c>
      <c r="D674" s="83" t="s">
        <v>38</v>
      </c>
      <c r="E674" s="29">
        <v>2769.5499999999997</v>
      </c>
      <c r="F674" s="260">
        <f t="shared" si="25"/>
        <v>2769.55</v>
      </c>
    </row>
    <row r="675" spans="1:6" s="69" customFormat="1" ht="24" customHeight="1" x14ac:dyDescent="0.2">
      <c r="A675" s="123">
        <v>5.3</v>
      </c>
      <c r="B675" s="101" t="s">
        <v>179</v>
      </c>
      <c r="C675" s="85">
        <v>2</v>
      </c>
      <c r="D675" s="83" t="s">
        <v>38</v>
      </c>
      <c r="E675" s="29">
        <v>2847.4300000000003</v>
      </c>
      <c r="F675" s="260">
        <f t="shared" si="25"/>
        <v>5694.86</v>
      </c>
    </row>
    <row r="676" spans="1:6" s="69" customFormat="1" ht="25.5" customHeight="1" x14ac:dyDescent="0.2">
      <c r="A676" s="73">
        <v>5.31</v>
      </c>
      <c r="B676" s="101" t="s">
        <v>180</v>
      </c>
      <c r="C676" s="85">
        <v>1</v>
      </c>
      <c r="D676" s="83" t="s">
        <v>38</v>
      </c>
      <c r="E676" s="29">
        <v>4628.1000000000004</v>
      </c>
      <c r="F676" s="260">
        <f t="shared" si="25"/>
        <v>4628.1000000000004</v>
      </c>
    </row>
    <row r="677" spans="1:6" s="69" customFormat="1" ht="24" customHeight="1" x14ac:dyDescent="0.2">
      <c r="A677" s="103">
        <v>5.32</v>
      </c>
      <c r="B677" s="101" t="s">
        <v>181</v>
      </c>
      <c r="C677" s="85">
        <v>2</v>
      </c>
      <c r="D677" s="83" t="s">
        <v>38</v>
      </c>
      <c r="E677" s="29">
        <v>3950.73</v>
      </c>
      <c r="F677" s="260">
        <f t="shared" si="25"/>
        <v>7901.46</v>
      </c>
    </row>
    <row r="678" spans="1:6" s="69" customFormat="1" ht="26.25" customHeight="1" x14ac:dyDescent="0.2">
      <c r="A678" s="73">
        <v>5.33</v>
      </c>
      <c r="B678" s="101" t="s">
        <v>182</v>
      </c>
      <c r="C678" s="85">
        <v>2</v>
      </c>
      <c r="D678" s="83" t="s">
        <v>38</v>
      </c>
      <c r="E678" s="29">
        <v>3950.73</v>
      </c>
      <c r="F678" s="260">
        <f t="shared" si="25"/>
        <v>7901.46</v>
      </c>
    </row>
    <row r="679" spans="1:6" s="69" customFormat="1" ht="25.5" customHeight="1" x14ac:dyDescent="0.2">
      <c r="A679" s="107">
        <v>5.34</v>
      </c>
      <c r="B679" s="101" t="s">
        <v>183</v>
      </c>
      <c r="C679" s="85">
        <v>2</v>
      </c>
      <c r="D679" s="83" t="s">
        <v>38</v>
      </c>
      <c r="E679" s="29">
        <v>3950.73</v>
      </c>
      <c r="F679" s="260">
        <f t="shared" si="25"/>
        <v>7901.46</v>
      </c>
    </row>
    <row r="680" spans="1:6" s="69" customFormat="1" ht="24" customHeight="1" x14ac:dyDescent="0.2">
      <c r="A680" s="73">
        <v>5.35</v>
      </c>
      <c r="B680" s="101" t="s">
        <v>184</v>
      </c>
      <c r="C680" s="85">
        <v>2</v>
      </c>
      <c r="D680" s="83" t="s">
        <v>38</v>
      </c>
      <c r="E680" s="29">
        <v>3820.9300000000003</v>
      </c>
      <c r="F680" s="260">
        <f t="shared" si="25"/>
        <v>7641.86</v>
      </c>
    </row>
    <row r="681" spans="1:6" s="69" customFormat="1" ht="26.25" customHeight="1" x14ac:dyDescent="0.2">
      <c r="A681" s="103">
        <v>5.36</v>
      </c>
      <c r="B681" s="101" t="s">
        <v>185</v>
      </c>
      <c r="C681" s="85">
        <v>2</v>
      </c>
      <c r="D681" s="83" t="s">
        <v>38</v>
      </c>
      <c r="E681" s="29">
        <v>3973.8500000000004</v>
      </c>
      <c r="F681" s="260">
        <f t="shared" si="25"/>
        <v>7947.7</v>
      </c>
    </row>
    <row r="682" spans="1:6" s="69" customFormat="1" ht="27" customHeight="1" x14ac:dyDescent="0.2">
      <c r="A682" s="80">
        <v>5.37</v>
      </c>
      <c r="B682" s="101" t="s">
        <v>186</v>
      </c>
      <c r="C682" s="85">
        <v>4</v>
      </c>
      <c r="D682" s="83" t="s">
        <v>38</v>
      </c>
      <c r="E682" s="29">
        <v>2119.3500000000004</v>
      </c>
      <c r="F682" s="260">
        <f t="shared" si="25"/>
        <v>8477.4</v>
      </c>
    </row>
    <row r="683" spans="1:6" s="69" customFormat="1" ht="28.5" customHeight="1" x14ac:dyDescent="0.2">
      <c r="A683" s="125">
        <v>5.38</v>
      </c>
      <c r="B683" s="124" t="s">
        <v>187</v>
      </c>
      <c r="C683" s="95">
        <v>4</v>
      </c>
      <c r="D683" s="94" t="s">
        <v>38</v>
      </c>
      <c r="E683" s="92">
        <v>1644.54</v>
      </c>
      <c r="F683" s="263">
        <f t="shared" si="25"/>
        <v>6578.16</v>
      </c>
    </row>
    <row r="684" spans="1:6" s="69" customFormat="1" ht="27" customHeight="1" x14ac:dyDescent="0.2">
      <c r="A684" s="73">
        <v>5.39</v>
      </c>
      <c r="B684" s="101" t="s">
        <v>188</v>
      </c>
      <c r="C684" s="85">
        <v>22</v>
      </c>
      <c r="D684" s="83" t="s">
        <v>38</v>
      </c>
      <c r="E684" s="29">
        <v>2750.04</v>
      </c>
      <c r="F684" s="260">
        <f t="shared" si="25"/>
        <v>60500.88</v>
      </c>
    </row>
    <row r="685" spans="1:6" s="69" customFormat="1" ht="25.5" customHeight="1" x14ac:dyDescent="0.2">
      <c r="A685" s="123">
        <v>5.4</v>
      </c>
      <c r="B685" s="101" t="s">
        <v>189</v>
      </c>
      <c r="C685" s="85">
        <v>1</v>
      </c>
      <c r="D685" s="83" t="s">
        <v>38</v>
      </c>
      <c r="E685" s="29">
        <v>1190.24</v>
      </c>
      <c r="F685" s="260">
        <f t="shared" si="25"/>
        <v>1190.24</v>
      </c>
    </row>
    <row r="686" spans="1:6" s="69" customFormat="1" x14ac:dyDescent="0.2">
      <c r="A686" s="73">
        <v>5.41</v>
      </c>
      <c r="B686" s="91" t="s">
        <v>190</v>
      </c>
      <c r="C686" s="85">
        <v>2</v>
      </c>
      <c r="D686" s="83" t="s">
        <v>38</v>
      </c>
      <c r="E686" s="29">
        <v>6546.7300000000005</v>
      </c>
      <c r="F686" s="260">
        <f t="shared" si="25"/>
        <v>13093.46</v>
      </c>
    </row>
    <row r="687" spans="1:6" s="69" customFormat="1" x14ac:dyDescent="0.2">
      <c r="A687" s="103">
        <v>5.42</v>
      </c>
      <c r="B687" s="91" t="s">
        <v>191</v>
      </c>
      <c r="C687" s="85">
        <v>1</v>
      </c>
      <c r="D687" s="83" t="s">
        <v>38</v>
      </c>
      <c r="E687" s="29">
        <v>4599.7300000000005</v>
      </c>
      <c r="F687" s="260">
        <f t="shared" si="25"/>
        <v>4599.7299999999996</v>
      </c>
    </row>
    <row r="688" spans="1:6" s="69" customFormat="1" x14ac:dyDescent="0.2">
      <c r="A688" s="73">
        <v>5.43</v>
      </c>
      <c r="B688" s="91" t="s">
        <v>192</v>
      </c>
      <c r="C688" s="85">
        <v>2</v>
      </c>
      <c r="D688" s="83" t="s">
        <v>38</v>
      </c>
      <c r="E688" s="29">
        <v>3561.3300000000004</v>
      </c>
      <c r="F688" s="260">
        <f t="shared" si="25"/>
        <v>7122.66</v>
      </c>
    </row>
    <row r="689" spans="1:6" s="69" customFormat="1" x14ac:dyDescent="0.2">
      <c r="A689" s="103">
        <v>5.44</v>
      </c>
      <c r="B689" s="91" t="s">
        <v>193</v>
      </c>
      <c r="C689" s="85">
        <v>7</v>
      </c>
      <c r="D689" s="83" t="s">
        <v>38</v>
      </c>
      <c r="E689" s="29">
        <v>2573.65</v>
      </c>
      <c r="F689" s="260">
        <f t="shared" si="25"/>
        <v>18015.55</v>
      </c>
    </row>
    <row r="690" spans="1:6" s="69" customFormat="1" x14ac:dyDescent="0.2">
      <c r="A690" s="80">
        <v>5.45</v>
      </c>
      <c r="B690" s="91" t="s">
        <v>194</v>
      </c>
      <c r="C690" s="85">
        <v>15</v>
      </c>
      <c r="D690" s="83" t="s">
        <v>38</v>
      </c>
      <c r="E690" s="29">
        <v>1969.04</v>
      </c>
      <c r="F690" s="260">
        <f t="shared" si="25"/>
        <v>29535.599999999999</v>
      </c>
    </row>
    <row r="691" spans="1:6" s="69" customFormat="1" x14ac:dyDescent="0.2">
      <c r="A691" s="107">
        <v>5.46</v>
      </c>
      <c r="B691" s="91" t="s">
        <v>195</v>
      </c>
      <c r="C691" s="85">
        <v>1</v>
      </c>
      <c r="D691" s="83" t="s">
        <v>38</v>
      </c>
      <c r="E691" s="29">
        <v>5017.5</v>
      </c>
      <c r="F691" s="260">
        <f t="shared" si="25"/>
        <v>5017.5</v>
      </c>
    </row>
    <row r="692" spans="1:6" s="69" customFormat="1" x14ac:dyDescent="0.2">
      <c r="A692" s="73">
        <v>5.47</v>
      </c>
      <c r="B692" s="91" t="s">
        <v>196</v>
      </c>
      <c r="C692" s="85">
        <v>2</v>
      </c>
      <c r="D692" s="83" t="s">
        <v>38</v>
      </c>
      <c r="E692" s="29">
        <v>5054.0300000000007</v>
      </c>
      <c r="F692" s="260">
        <f t="shared" si="25"/>
        <v>10108.06</v>
      </c>
    </row>
    <row r="693" spans="1:6" s="69" customFormat="1" x14ac:dyDescent="0.2">
      <c r="A693" s="103">
        <v>5.48</v>
      </c>
      <c r="B693" s="91" t="s">
        <v>197</v>
      </c>
      <c r="C693" s="85">
        <v>14</v>
      </c>
      <c r="D693" s="83" t="s">
        <v>38</v>
      </c>
      <c r="E693" s="29">
        <v>3431.53</v>
      </c>
      <c r="F693" s="260">
        <f t="shared" si="25"/>
        <v>48041.42</v>
      </c>
    </row>
    <row r="694" spans="1:6" s="69" customFormat="1" x14ac:dyDescent="0.2">
      <c r="A694" s="73">
        <v>5.49</v>
      </c>
      <c r="B694" s="91" t="s">
        <v>198</v>
      </c>
      <c r="C694" s="85">
        <v>1</v>
      </c>
      <c r="D694" s="83" t="s">
        <v>38</v>
      </c>
      <c r="E694" s="104">
        <v>3779.15</v>
      </c>
      <c r="F694" s="260">
        <f t="shared" si="25"/>
        <v>3779.15</v>
      </c>
    </row>
    <row r="695" spans="1:6" s="69" customFormat="1" x14ac:dyDescent="0.2">
      <c r="A695" s="122">
        <v>5.5</v>
      </c>
      <c r="B695" s="91" t="s">
        <v>199</v>
      </c>
      <c r="C695" s="85">
        <v>2</v>
      </c>
      <c r="D695" s="83" t="s">
        <v>38</v>
      </c>
      <c r="E695" s="29">
        <v>3584.45</v>
      </c>
      <c r="F695" s="260">
        <f t="shared" si="25"/>
        <v>7168.9</v>
      </c>
    </row>
    <row r="696" spans="1:6" s="69" customFormat="1" x14ac:dyDescent="0.2">
      <c r="A696" s="80">
        <v>5.51</v>
      </c>
      <c r="B696" s="91" t="s">
        <v>200</v>
      </c>
      <c r="C696" s="85">
        <v>30</v>
      </c>
      <c r="D696" s="83" t="s">
        <v>38</v>
      </c>
      <c r="E696" s="29">
        <v>2944.74</v>
      </c>
      <c r="F696" s="260">
        <f t="shared" si="25"/>
        <v>88342.2</v>
      </c>
    </row>
    <row r="697" spans="1:6" s="69" customFormat="1" ht="12.75" customHeight="1" x14ac:dyDescent="0.2">
      <c r="A697" s="103">
        <v>5.52</v>
      </c>
      <c r="B697" s="91" t="s">
        <v>201</v>
      </c>
      <c r="C697" s="85">
        <v>1</v>
      </c>
      <c r="D697" s="83" t="s">
        <v>38</v>
      </c>
      <c r="E697" s="29">
        <v>17169.189999999999</v>
      </c>
      <c r="F697" s="260">
        <f t="shared" si="25"/>
        <v>17169.189999999999</v>
      </c>
    </row>
    <row r="698" spans="1:6" s="69" customFormat="1" ht="12.75" customHeight="1" x14ac:dyDescent="0.2">
      <c r="A698" s="73">
        <v>5.5299999999999896</v>
      </c>
      <c r="B698" s="101" t="s">
        <v>202</v>
      </c>
      <c r="C698" s="29">
        <v>8</v>
      </c>
      <c r="D698" s="83" t="s">
        <v>38</v>
      </c>
      <c r="E698" s="29">
        <v>1449.38</v>
      </c>
      <c r="F698" s="260">
        <f t="shared" si="25"/>
        <v>11595.04</v>
      </c>
    </row>
    <row r="699" spans="1:6" s="69" customFormat="1" ht="8.25" customHeight="1" x14ac:dyDescent="0.2">
      <c r="A699" s="73"/>
      <c r="B699" s="84"/>
      <c r="C699" s="29"/>
      <c r="D699" s="83"/>
      <c r="E699" s="29"/>
      <c r="F699" s="260"/>
    </row>
    <row r="700" spans="1:6" s="69" customFormat="1" ht="12.75" customHeight="1" x14ac:dyDescent="0.2">
      <c r="A700" s="100">
        <v>7</v>
      </c>
      <c r="B700" s="99" t="s">
        <v>70</v>
      </c>
      <c r="C700" s="85"/>
      <c r="D700" s="83"/>
      <c r="E700" s="90"/>
      <c r="F700" s="250"/>
    </row>
    <row r="701" spans="1:6" s="69" customFormat="1" ht="12.75" customHeight="1" x14ac:dyDescent="0.2">
      <c r="A701" s="89">
        <v>7.6</v>
      </c>
      <c r="B701" s="91" t="s">
        <v>203</v>
      </c>
      <c r="C701" s="85">
        <v>1</v>
      </c>
      <c r="D701" s="83" t="s">
        <v>38</v>
      </c>
      <c r="E701" s="90">
        <v>4516.01</v>
      </c>
      <c r="F701" s="104">
        <f>E701*C701</f>
        <v>4516.01</v>
      </c>
    </row>
    <row r="702" spans="1:6" s="69" customFormat="1" ht="12.75" customHeight="1" x14ac:dyDescent="0.2">
      <c r="A702" s="89">
        <v>7.7</v>
      </c>
      <c r="B702" s="91" t="s">
        <v>204</v>
      </c>
      <c r="C702" s="85">
        <v>2</v>
      </c>
      <c r="D702" s="83" t="s">
        <v>38</v>
      </c>
      <c r="E702" s="90">
        <v>2948.22</v>
      </c>
      <c r="F702" s="104">
        <f>E702*C702</f>
        <v>5896.44</v>
      </c>
    </row>
    <row r="703" spans="1:6" s="69" customFormat="1" ht="12.75" customHeight="1" x14ac:dyDescent="0.2">
      <c r="A703" s="89">
        <v>7.8</v>
      </c>
      <c r="B703" s="91" t="s">
        <v>205</v>
      </c>
      <c r="C703" s="85">
        <v>44</v>
      </c>
      <c r="D703" s="83" t="s">
        <v>38</v>
      </c>
      <c r="E703" s="90">
        <v>2390.48</v>
      </c>
      <c r="F703" s="104">
        <f>E703*C703</f>
        <v>105181.12</v>
      </c>
    </row>
    <row r="704" spans="1:6" s="69" customFormat="1" ht="12.75" customHeight="1" x14ac:dyDescent="0.2">
      <c r="A704" s="89">
        <v>7.9</v>
      </c>
      <c r="B704" s="91" t="s">
        <v>206</v>
      </c>
      <c r="C704" s="85">
        <v>6</v>
      </c>
      <c r="D704" s="83" t="s">
        <v>38</v>
      </c>
      <c r="E704" s="90">
        <v>1566.25</v>
      </c>
      <c r="F704" s="104">
        <f>E704*C704</f>
        <v>9397.5</v>
      </c>
    </row>
    <row r="705" spans="1:6" s="69" customFormat="1" ht="12.75" customHeight="1" x14ac:dyDescent="0.2">
      <c r="A705" s="121">
        <v>7.1</v>
      </c>
      <c r="B705" s="91" t="s">
        <v>207</v>
      </c>
      <c r="C705" s="85">
        <v>21</v>
      </c>
      <c r="D705" s="83" t="s">
        <v>38</v>
      </c>
      <c r="E705" s="90">
        <v>1384.48</v>
      </c>
      <c r="F705" s="104">
        <f>E705*C705</f>
        <v>29074.080000000002</v>
      </c>
    </row>
    <row r="706" spans="1:6" s="69" customFormat="1" ht="9" customHeight="1" x14ac:dyDescent="0.2">
      <c r="A706" s="73"/>
      <c r="B706" s="84"/>
      <c r="C706" s="29"/>
      <c r="D706" s="83"/>
      <c r="E706" s="29"/>
      <c r="F706" s="260"/>
    </row>
    <row r="707" spans="1:6" s="69" customFormat="1" ht="11.25" customHeight="1" x14ac:dyDescent="0.2">
      <c r="A707" s="100">
        <v>11</v>
      </c>
      <c r="B707" s="112" t="s">
        <v>85</v>
      </c>
      <c r="C707" s="29"/>
      <c r="D707" s="83"/>
      <c r="E707" s="29"/>
      <c r="F707" s="260"/>
    </row>
    <row r="708" spans="1:6" s="69" customFormat="1" ht="25.5" customHeight="1" x14ac:dyDescent="0.2">
      <c r="A708" s="89">
        <v>11.2</v>
      </c>
      <c r="B708" s="88" t="s">
        <v>208</v>
      </c>
      <c r="C708" s="85">
        <v>3000</v>
      </c>
      <c r="D708" s="111" t="s">
        <v>21</v>
      </c>
      <c r="E708" s="90">
        <v>31.13</v>
      </c>
      <c r="F708" s="142">
        <f>C708*E708</f>
        <v>93390</v>
      </c>
    </row>
    <row r="709" spans="1:6" s="69" customFormat="1" ht="12.75" customHeight="1" x14ac:dyDescent="0.2">
      <c r="A709" s="86">
        <v>11.13</v>
      </c>
      <c r="B709" s="84" t="s">
        <v>209</v>
      </c>
      <c r="C709" s="29">
        <v>500</v>
      </c>
      <c r="D709" s="83" t="s">
        <v>38</v>
      </c>
      <c r="E709" s="29">
        <v>280</v>
      </c>
      <c r="F709" s="142">
        <f>C709*E709</f>
        <v>140000</v>
      </c>
    </row>
    <row r="710" spans="1:6" s="69" customFormat="1" ht="8.25" customHeight="1" x14ac:dyDescent="0.2">
      <c r="A710" s="73"/>
      <c r="B710" s="84"/>
      <c r="C710" s="29"/>
      <c r="D710" s="83"/>
      <c r="E710" s="29"/>
      <c r="F710" s="260"/>
    </row>
    <row r="711" spans="1:6" s="69" customFormat="1" ht="12.75" customHeight="1" x14ac:dyDescent="0.2">
      <c r="A711" s="79">
        <v>14</v>
      </c>
      <c r="B711" s="81" t="s">
        <v>210</v>
      </c>
      <c r="C711" s="46"/>
      <c r="D711" s="71"/>
      <c r="E711" s="46"/>
      <c r="F711" s="260"/>
    </row>
    <row r="712" spans="1:6" s="69" customFormat="1" ht="12.75" customHeight="1" x14ac:dyDescent="0.2">
      <c r="A712" s="73">
        <v>14.1</v>
      </c>
      <c r="B712" s="74" t="s">
        <v>211</v>
      </c>
      <c r="C712" s="46">
        <v>193.47</v>
      </c>
      <c r="D712" s="71" t="s">
        <v>21</v>
      </c>
      <c r="E712" s="46">
        <v>53.28</v>
      </c>
      <c r="F712" s="260">
        <f t="shared" ref="F712:F717" si="26">ROUND(C712*E712,2)</f>
        <v>10308.08</v>
      </c>
    </row>
    <row r="713" spans="1:6" s="69" customFormat="1" ht="12.75" customHeight="1" x14ac:dyDescent="0.2">
      <c r="A713" s="73">
        <v>14.2</v>
      </c>
      <c r="B713" s="74" t="s">
        <v>212</v>
      </c>
      <c r="C713" s="46">
        <v>1850</v>
      </c>
      <c r="D713" s="71" t="s">
        <v>21</v>
      </c>
      <c r="E713" s="46">
        <v>38.57</v>
      </c>
      <c r="F713" s="260">
        <f t="shared" si="26"/>
        <v>71354.5</v>
      </c>
    </row>
    <row r="714" spans="1:6" s="69" customFormat="1" ht="12.75" customHeight="1" x14ac:dyDescent="0.2">
      <c r="A714" s="73">
        <v>14.3</v>
      </c>
      <c r="B714" s="74" t="s">
        <v>213</v>
      </c>
      <c r="C714" s="46">
        <v>417.27</v>
      </c>
      <c r="D714" s="71" t="s">
        <v>21</v>
      </c>
      <c r="E714" s="46">
        <v>26.23</v>
      </c>
      <c r="F714" s="260">
        <f t="shared" si="26"/>
        <v>10944.99</v>
      </c>
    </row>
    <row r="715" spans="1:6" s="69" customFormat="1" ht="12.75" customHeight="1" x14ac:dyDescent="0.2">
      <c r="A715" s="73">
        <v>14.4</v>
      </c>
      <c r="B715" s="74" t="s">
        <v>214</v>
      </c>
      <c r="C715" s="46">
        <v>2167.2600000000002</v>
      </c>
      <c r="D715" s="71" t="s">
        <v>21</v>
      </c>
      <c r="E715" s="46">
        <v>16.73</v>
      </c>
      <c r="F715" s="260">
        <f t="shared" si="26"/>
        <v>36258.26</v>
      </c>
    </row>
    <row r="716" spans="1:6" s="69" customFormat="1" ht="12.75" customHeight="1" x14ac:dyDescent="0.2">
      <c r="A716" s="73">
        <v>14.5</v>
      </c>
      <c r="B716" s="74" t="s">
        <v>215</v>
      </c>
      <c r="C716" s="46">
        <v>996.67</v>
      </c>
      <c r="D716" s="71" t="s">
        <v>21</v>
      </c>
      <c r="E716" s="46">
        <v>10.01</v>
      </c>
      <c r="F716" s="260">
        <f t="shared" si="26"/>
        <v>9976.67</v>
      </c>
    </row>
    <row r="717" spans="1:6" s="69" customFormat="1" ht="12.75" customHeight="1" x14ac:dyDescent="0.2">
      <c r="A717" s="73">
        <v>14.6</v>
      </c>
      <c r="B717" s="74" t="s">
        <v>216</v>
      </c>
      <c r="C717" s="46">
        <v>8812.11</v>
      </c>
      <c r="D717" s="71" t="s">
        <v>21</v>
      </c>
      <c r="E717" s="46">
        <v>7.65</v>
      </c>
      <c r="F717" s="260">
        <f t="shared" si="26"/>
        <v>67412.639999999999</v>
      </c>
    </row>
    <row r="718" spans="1:6" s="69" customFormat="1" ht="9" customHeight="1" x14ac:dyDescent="0.2">
      <c r="A718" s="73"/>
      <c r="B718" s="74"/>
      <c r="C718" s="46"/>
      <c r="D718" s="71"/>
      <c r="E718" s="46"/>
      <c r="F718" s="260"/>
    </row>
    <row r="719" spans="1:6" s="69" customFormat="1" ht="12.75" customHeight="1" x14ac:dyDescent="0.2">
      <c r="A719" s="79">
        <v>15</v>
      </c>
      <c r="B719" s="78" t="s">
        <v>217</v>
      </c>
      <c r="C719" s="46"/>
      <c r="D719" s="71"/>
      <c r="E719" s="46"/>
      <c r="F719" s="260"/>
    </row>
    <row r="720" spans="1:6" s="69" customFormat="1" ht="12.75" customHeight="1" x14ac:dyDescent="0.2">
      <c r="A720" s="73">
        <v>15.1</v>
      </c>
      <c r="B720" s="74" t="s">
        <v>218</v>
      </c>
      <c r="C720" s="46">
        <v>250</v>
      </c>
      <c r="D720" s="71" t="s">
        <v>102</v>
      </c>
      <c r="E720" s="46">
        <v>79.86</v>
      </c>
      <c r="F720" s="260">
        <f>C720*E720</f>
        <v>19965</v>
      </c>
    </row>
    <row r="721" spans="1:6" s="69" customFormat="1" ht="12.75" customHeight="1" x14ac:dyDescent="0.2">
      <c r="A721" s="73">
        <v>16.3</v>
      </c>
      <c r="B721" s="77" t="s">
        <v>219</v>
      </c>
      <c r="C721" s="46">
        <v>250</v>
      </c>
      <c r="D721" s="71" t="s">
        <v>102</v>
      </c>
      <c r="E721" s="46">
        <v>638.95000000000005</v>
      </c>
      <c r="F721" s="260">
        <f>C721*E721</f>
        <v>159737.5</v>
      </c>
    </row>
    <row r="722" spans="1:6" s="69" customFormat="1" ht="12.75" customHeight="1" x14ac:dyDescent="0.2">
      <c r="A722" s="73">
        <v>16.399999999999999</v>
      </c>
      <c r="B722" s="74" t="s">
        <v>220</v>
      </c>
      <c r="C722" s="46">
        <v>250</v>
      </c>
      <c r="D722" s="71" t="s">
        <v>21</v>
      </c>
      <c r="E722" s="46">
        <v>637.73</v>
      </c>
      <c r="F722" s="260">
        <f>C722*E722</f>
        <v>159432.5</v>
      </c>
    </row>
    <row r="723" spans="1:6" s="69" customFormat="1" ht="12.75" customHeight="1" x14ac:dyDescent="0.2">
      <c r="A723" s="73">
        <v>16.5</v>
      </c>
      <c r="B723" s="77" t="s">
        <v>221</v>
      </c>
      <c r="C723" s="46">
        <v>59.06</v>
      </c>
      <c r="D723" s="71" t="s">
        <v>24</v>
      </c>
      <c r="E723" s="46">
        <v>165</v>
      </c>
      <c r="F723" s="260">
        <f>C723*E723</f>
        <v>9744.9</v>
      </c>
    </row>
    <row r="724" spans="1:6" s="69" customFormat="1" ht="6" customHeight="1" x14ac:dyDescent="0.2">
      <c r="A724" s="73"/>
      <c r="B724" s="74"/>
      <c r="C724" s="46"/>
      <c r="D724" s="71"/>
      <c r="E724" s="46"/>
      <c r="F724" s="260"/>
    </row>
    <row r="725" spans="1:6" s="69" customFormat="1" ht="12.75" customHeight="1" x14ac:dyDescent="0.2">
      <c r="A725" s="73">
        <v>17</v>
      </c>
      <c r="B725" s="72" t="s">
        <v>222</v>
      </c>
      <c r="C725" s="46">
        <v>14662.14</v>
      </c>
      <c r="D725" s="71" t="s">
        <v>21</v>
      </c>
      <c r="E725" s="46">
        <v>23.8</v>
      </c>
      <c r="F725" s="260">
        <f>ROUND(C725*E725,2)</f>
        <v>348958.93</v>
      </c>
    </row>
    <row r="726" spans="1:6" s="69" customFormat="1" ht="6.75" customHeight="1" x14ac:dyDescent="0.2">
      <c r="A726" s="73"/>
      <c r="B726" s="72"/>
      <c r="C726" s="70"/>
      <c r="D726" s="71"/>
      <c r="E726" s="46"/>
      <c r="F726" s="260"/>
    </row>
    <row r="727" spans="1:6" s="25" customFormat="1" x14ac:dyDescent="0.2">
      <c r="A727" s="118"/>
      <c r="B727" s="120"/>
      <c r="C727" s="119"/>
      <c r="D727" s="118"/>
      <c r="E727" s="117"/>
      <c r="F727" s="267"/>
    </row>
    <row r="728" spans="1:6" s="23" customFormat="1" ht="63.75" x14ac:dyDescent="0.2">
      <c r="A728" s="34" t="s">
        <v>109</v>
      </c>
      <c r="B728" s="112" t="s">
        <v>223</v>
      </c>
      <c r="C728" s="60"/>
      <c r="D728" s="60"/>
      <c r="E728" s="66"/>
      <c r="F728" s="255"/>
    </row>
    <row r="729" spans="1:6" s="23" customFormat="1" x14ac:dyDescent="0.2">
      <c r="A729" s="34"/>
      <c r="B729" s="116"/>
      <c r="C729" s="60"/>
      <c r="D729" s="60"/>
      <c r="E729" s="66"/>
      <c r="F729" s="255"/>
    </row>
    <row r="730" spans="1:6" s="23" customFormat="1" x14ac:dyDescent="0.2">
      <c r="A730" s="115">
        <v>1</v>
      </c>
      <c r="B730" s="99" t="s">
        <v>19</v>
      </c>
      <c r="C730" s="60"/>
      <c r="D730" s="60"/>
      <c r="E730" s="66"/>
      <c r="F730" s="255"/>
    </row>
    <row r="731" spans="1:6" s="23" customFormat="1" x14ac:dyDescent="0.2">
      <c r="A731" s="114">
        <v>1.2</v>
      </c>
      <c r="B731" s="91" t="s">
        <v>164</v>
      </c>
      <c r="C731" s="85">
        <v>12901.63</v>
      </c>
      <c r="D731" s="83" t="s">
        <v>21</v>
      </c>
      <c r="E731" s="102">
        <v>14.63</v>
      </c>
      <c r="F731" s="260">
        <f>ROUND(C731*E731,2)</f>
        <v>188750.85</v>
      </c>
    </row>
    <row r="732" spans="1:6" s="23" customFormat="1" ht="8.25" customHeight="1" x14ac:dyDescent="0.2">
      <c r="A732" s="34"/>
      <c r="B732" s="112"/>
      <c r="C732" s="60"/>
      <c r="D732" s="60"/>
      <c r="E732" s="57"/>
      <c r="F732" s="255"/>
    </row>
    <row r="733" spans="1:6" s="23" customFormat="1" x14ac:dyDescent="0.2">
      <c r="A733" s="113">
        <v>5</v>
      </c>
      <c r="B733" s="112" t="s">
        <v>36</v>
      </c>
      <c r="C733" s="85"/>
      <c r="D733" s="111"/>
      <c r="E733" s="102"/>
      <c r="F733" s="255"/>
    </row>
    <row r="734" spans="1:6" s="69" customFormat="1" ht="28.5" customHeight="1" x14ac:dyDescent="0.2">
      <c r="A734" s="103">
        <v>5.25</v>
      </c>
      <c r="B734" s="101" t="s">
        <v>224</v>
      </c>
      <c r="C734" s="98">
        <v>3</v>
      </c>
      <c r="D734" s="105" t="s">
        <v>38</v>
      </c>
      <c r="E734" s="110">
        <v>3979.1000000000004</v>
      </c>
      <c r="F734" s="266">
        <f t="shared" ref="F734:F755" si="27">ROUND(C734*E734,2)</f>
        <v>11937.3</v>
      </c>
    </row>
    <row r="735" spans="1:6" s="69" customFormat="1" ht="28.5" customHeight="1" x14ac:dyDescent="0.2">
      <c r="A735" s="73">
        <v>5.26</v>
      </c>
      <c r="B735" s="101" t="s">
        <v>225</v>
      </c>
      <c r="C735" s="104">
        <v>1</v>
      </c>
      <c r="D735" s="83" t="s">
        <v>38</v>
      </c>
      <c r="E735" s="29">
        <v>2769.5499999999997</v>
      </c>
      <c r="F735" s="260">
        <f t="shared" si="27"/>
        <v>2769.55</v>
      </c>
    </row>
    <row r="736" spans="1:6" s="69" customFormat="1" ht="28.5" customHeight="1" x14ac:dyDescent="0.2">
      <c r="A736" s="103">
        <v>5.27</v>
      </c>
      <c r="B736" s="101" t="s">
        <v>179</v>
      </c>
      <c r="C736" s="98">
        <v>5</v>
      </c>
      <c r="D736" s="105" t="s">
        <v>38</v>
      </c>
      <c r="E736" s="98">
        <v>2847.4300000000003</v>
      </c>
      <c r="F736" s="266">
        <f t="shared" si="27"/>
        <v>14237.15</v>
      </c>
    </row>
    <row r="737" spans="1:6" s="69" customFormat="1" ht="28.5" customHeight="1" x14ac:dyDescent="0.2">
      <c r="A737" s="73">
        <v>5.28</v>
      </c>
      <c r="B737" s="101" t="s">
        <v>226</v>
      </c>
      <c r="C737" s="98">
        <v>2</v>
      </c>
      <c r="D737" s="105" t="s">
        <v>38</v>
      </c>
      <c r="E737" s="108">
        <v>1405.45</v>
      </c>
      <c r="F737" s="266">
        <f t="shared" si="27"/>
        <v>2810.9</v>
      </c>
    </row>
    <row r="738" spans="1:6" s="69" customFormat="1" ht="28.5" customHeight="1" x14ac:dyDescent="0.2">
      <c r="A738" s="107">
        <v>5.29</v>
      </c>
      <c r="B738" s="101" t="s">
        <v>181</v>
      </c>
      <c r="C738" s="98">
        <v>1</v>
      </c>
      <c r="D738" s="105" t="s">
        <v>38</v>
      </c>
      <c r="E738" s="98">
        <v>3950.73</v>
      </c>
      <c r="F738" s="266">
        <f t="shared" si="27"/>
        <v>3950.73</v>
      </c>
    </row>
    <row r="739" spans="1:6" s="69" customFormat="1" ht="28.5" customHeight="1" x14ac:dyDescent="0.2">
      <c r="A739" s="106">
        <v>5.3</v>
      </c>
      <c r="B739" s="101" t="s">
        <v>183</v>
      </c>
      <c r="C739" s="98">
        <v>1</v>
      </c>
      <c r="D739" s="105" t="s">
        <v>38</v>
      </c>
      <c r="E739" s="98">
        <v>1190.24</v>
      </c>
      <c r="F739" s="266">
        <f t="shared" si="27"/>
        <v>1190.24</v>
      </c>
    </row>
    <row r="740" spans="1:6" s="69" customFormat="1" ht="28.5" customHeight="1" x14ac:dyDescent="0.2">
      <c r="A740" s="103">
        <v>5.31</v>
      </c>
      <c r="B740" s="101" t="s">
        <v>187</v>
      </c>
      <c r="C740" s="98">
        <v>6</v>
      </c>
      <c r="D740" s="105" t="s">
        <v>38</v>
      </c>
      <c r="E740" s="98">
        <v>1644.54</v>
      </c>
      <c r="F740" s="266">
        <f t="shared" si="27"/>
        <v>9867.24</v>
      </c>
    </row>
    <row r="741" spans="1:6" s="69" customFormat="1" ht="28.5" customHeight="1" x14ac:dyDescent="0.2">
      <c r="A741" s="73">
        <v>5.32</v>
      </c>
      <c r="B741" s="101" t="s">
        <v>188</v>
      </c>
      <c r="C741" s="98">
        <v>20</v>
      </c>
      <c r="D741" s="105" t="s">
        <v>38</v>
      </c>
      <c r="E741" s="98">
        <v>2750.04</v>
      </c>
      <c r="F741" s="266">
        <f t="shared" si="27"/>
        <v>55000.800000000003</v>
      </c>
    </row>
    <row r="742" spans="1:6" s="69" customFormat="1" x14ac:dyDescent="0.2">
      <c r="A742" s="103">
        <v>5.33</v>
      </c>
      <c r="B742" s="91" t="s">
        <v>227</v>
      </c>
      <c r="C742" s="85">
        <v>1</v>
      </c>
      <c r="D742" s="83" t="s">
        <v>38</v>
      </c>
      <c r="E742" s="102">
        <v>9300.9000000000015</v>
      </c>
      <c r="F742" s="260">
        <f t="shared" si="27"/>
        <v>9300.9</v>
      </c>
    </row>
    <row r="743" spans="1:6" s="69" customFormat="1" x14ac:dyDescent="0.2">
      <c r="A743" s="73">
        <v>5.34</v>
      </c>
      <c r="B743" s="91" t="s">
        <v>190</v>
      </c>
      <c r="C743" s="85">
        <v>3</v>
      </c>
      <c r="D743" s="83" t="s">
        <v>38</v>
      </c>
      <c r="E743" s="102">
        <v>6546.7300000000005</v>
      </c>
      <c r="F743" s="260">
        <f t="shared" si="27"/>
        <v>19640.189999999999</v>
      </c>
    </row>
    <row r="744" spans="1:6" s="69" customFormat="1" x14ac:dyDescent="0.2">
      <c r="A744" s="103">
        <v>5.35</v>
      </c>
      <c r="B744" s="91" t="s">
        <v>191</v>
      </c>
      <c r="C744" s="85">
        <v>1</v>
      </c>
      <c r="D744" s="83" t="s">
        <v>38</v>
      </c>
      <c r="E744" s="102">
        <v>4599.7300000000005</v>
      </c>
      <c r="F744" s="260">
        <f t="shared" si="27"/>
        <v>4599.7299999999996</v>
      </c>
    </row>
    <row r="745" spans="1:6" s="69" customFormat="1" x14ac:dyDescent="0.2">
      <c r="A745" s="73">
        <v>5.36</v>
      </c>
      <c r="B745" s="91" t="s">
        <v>192</v>
      </c>
      <c r="C745" s="85">
        <v>7</v>
      </c>
      <c r="D745" s="83" t="s">
        <v>38</v>
      </c>
      <c r="E745" s="102">
        <v>3561.3300000000004</v>
      </c>
      <c r="F745" s="260">
        <f t="shared" si="27"/>
        <v>24929.31</v>
      </c>
    </row>
    <row r="746" spans="1:6" s="69" customFormat="1" x14ac:dyDescent="0.2">
      <c r="A746" s="103">
        <v>5.37</v>
      </c>
      <c r="B746" s="91" t="s">
        <v>193</v>
      </c>
      <c r="C746" s="85">
        <v>2</v>
      </c>
      <c r="D746" s="83" t="s">
        <v>38</v>
      </c>
      <c r="E746" s="29">
        <v>2573.65</v>
      </c>
      <c r="F746" s="260">
        <f t="shared" si="27"/>
        <v>5147.3</v>
      </c>
    </row>
    <row r="747" spans="1:6" s="69" customFormat="1" x14ac:dyDescent="0.2">
      <c r="A747" s="73">
        <v>5.38</v>
      </c>
      <c r="B747" s="91" t="s">
        <v>194</v>
      </c>
      <c r="C747" s="85">
        <v>15</v>
      </c>
      <c r="D747" s="83" t="s">
        <v>38</v>
      </c>
      <c r="E747" s="29">
        <v>1969.04</v>
      </c>
      <c r="F747" s="260">
        <f t="shared" si="27"/>
        <v>29535.599999999999</v>
      </c>
    </row>
    <row r="748" spans="1:6" s="23" customFormat="1" x14ac:dyDescent="0.2">
      <c r="A748" s="103">
        <v>5.39</v>
      </c>
      <c r="B748" s="91" t="s">
        <v>228</v>
      </c>
      <c r="C748" s="85">
        <v>1</v>
      </c>
      <c r="D748" s="83" t="s">
        <v>38</v>
      </c>
      <c r="E748" s="102">
        <v>8564.7000000000007</v>
      </c>
      <c r="F748" s="260">
        <f t="shared" si="27"/>
        <v>8564.7000000000007</v>
      </c>
    </row>
    <row r="749" spans="1:6" s="23" customFormat="1" x14ac:dyDescent="0.2">
      <c r="A749" s="86">
        <v>5.4</v>
      </c>
      <c r="B749" s="91" t="s">
        <v>195</v>
      </c>
      <c r="C749" s="85">
        <v>1</v>
      </c>
      <c r="D749" s="83" t="s">
        <v>38</v>
      </c>
      <c r="E749" s="29">
        <v>5017.5</v>
      </c>
      <c r="F749" s="260">
        <f t="shared" si="27"/>
        <v>5017.5</v>
      </c>
    </row>
    <row r="750" spans="1:6" s="23" customFormat="1" x14ac:dyDescent="0.2">
      <c r="A750" s="103">
        <v>5.41</v>
      </c>
      <c r="B750" s="91" t="s">
        <v>196</v>
      </c>
      <c r="C750" s="85">
        <v>3</v>
      </c>
      <c r="D750" s="83" t="s">
        <v>38</v>
      </c>
      <c r="E750" s="29">
        <v>5054.0300000000007</v>
      </c>
      <c r="F750" s="260">
        <f t="shared" si="27"/>
        <v>15162.09</v>
      </c>
    </row>
    <row r="751" spans="1:6" s="23" customFormat="1" x14ac:dyDescent="0.2">
      <c r="A751" s="73">
        <v>5.42</v>
      </c>
      <c r="B751" s="91" t="s">
        <v>198</v>
      </c>
      <c r="C751" s="85">
        <v>1</v>
      </c>
      <c r="D751" s="83" t="s">
        <v>38</v>
      </c>
      <c r="E751" s="104">
        <v>3779.15</v>
      </c>
      <c r="F751" s="260">
        <f t="shared" si="27"/>
        <v>3779.15</v>
      </c>
    </row>
    <row r="752" spans="1:6" s="23" customFormat="1" x14ac:dyDescent="0.2">
      <c r="A752" s="103">
        <v>5.43</v>
      </c>
      <c r="B752" s="91" t="s">
        <v>199</v>
      </c>
      <c r="C752" s="85">
        <v>2</v>
      </c>
      <c r="D752" s="83" t="s">
        <v>38</v>
      </c>
      <c r="E752" s="29">
        <v>2054.4499999999998</v>
      </c>
      <c r="F752" s="260">
        <f t="shared" si="27"/>
        <v>4108.8999999999996</v>
      </c>
    </row>
    <row r="753" spans="1:6" s="23" customFormat="1" x14ac:dyDescent="0.2">
      <c r="A753" s="73">
        <v>5.44</v>
      </c>
      <c r="B753" s="91" t="s">
        <v>200</v>
      </c>
      <c r="C753" s="85">
        <v>20</v>
      </c>
      <c r="D753" s="83" t="s">
        <v>38</v>
      </c>
      <c r="E753" s="29">
        <v>1514.74</v>
      </c>
      <c r="F753" s="260">
        <f t="shared" si="27"/>
        <v>30294.799999999999</v>
      </c>
    </row>
    <row r="754" spans="1:6" s="23" customFormat="1" x14ac:dyDescent="0.2">
      <c r="A754" s="103">
        <v>5.45</v>
      </c>
      <c r="B754" s="91" t="s">
        <v>229</v>
      </c>
      <c r="C754" s="85">
        <v>1</v>
      </c>
      <c r="D754" s="83" t="s">
        <v>38</v>
      </c>
      <c r="E754" s="102">
        <v>8448.3000000000011</v>
      </c>
      <c r="F754" s="260">
        <f t="shared" si="27"/>
        <v>8448.2999999999993</v>
      </c>
    </row>
    <row r="755" spans="1:6" s="69" customFormat="1" ht="25.5" x14ac:dyDescent="0.2">
      <c r="A755" s="73">
        <v>5.46</v>
      </c>
      <c r="B755" s="101" t="s">
        <v>202</v>
      </c>
      <c r="C755" s="29">
        <v>8</v>
      </c>
      <c r="D755" s="83" t="s">
        <v>38</v>
      </c>
      <c r="E755" s="29">
        <v>1449.38</v>
      </c>
      <c r="F755" s="260">
        <f t="shared" si="27"/>
        <v>11595.04</v>
      </c>
    </row>
    <row r="756" spans="1:6" s="69" customFormat="1" ht="9.75" customHeight="1" x14ac:dyDescent="0.2">
      <c r="A756" s="73"/>
      <c r="B756" s="84"/>
      <c r="C756" s="29"/>
      <c r="D756" s="83"/>
      <c r="E756" s="82"/>
      <c r="F756" s="260"/>
    </row>
    <row r="757" spans="1:6" s="69" customFormat="1" ht="12.75" customHeight="1" x14ac:dyDescent="0.2">
      <c r="A757" s="100">
        <v>7</v>
      </c>
      <c r="B757" s="99" t="s">
        <v>70</v>
      </c>
      <c r="C757" s="85"/>
      <c r="D757" s="83"/>
      <c r="E757" s="90"/>
      <c r="F757" s="250"/>
    </row>
    <row r="758" spans="1:6" s="69" customFormat="1" ht="12.75" customHeight="1" x14ac:dyDescent="0.2">
      <c r="A758" s="89">
        <v>7.1</v>
      </c>
      <c r="B758" s="91" t="s">
        <v>204</v>
      </c>
      <c r="C758" s="85">
        <v>6</v>
      </c>
      <c r="D758" s="83" t="s">
        <v>38</v>
      </c>
      <c r="E758" s="90">
        <v>2948.22</v>
      </c>
      <c r="F758" s="104">
        <f>E758*C758</f>
        <v>17689.32</v>
      </c>
    </row>
    <row r="759" spans="1:6" s="69" customFormat="1" ht="12.75" customHeight="1" x14ac:dyDescent="0.2">
      <c r="A759" s="89">
        <v>7.2</v>
      </c>
      <c r="B759" s="91" t="s">
        <v>205</v>
      </c>
      <c r="C759" s="85">
        <v>68</v>
      </c>
      <c r="D759" s="83" t="s">
        <v>38</v>
      </c>
      <c r="E759" s="90">
        <v>2390.48</v>
      </c>
      <c r="F759" s="104">
        <f>E759*C759</f>
        <v>162552.64000000001</v>
      </c>
    </row>
    <row r="760" spans="1:6" s="69" customFormat="1" ht="12.75" customHeight="1" x14ac:dyDescent="0.2">
      <c r="A760" s="97">
        <v>7.3</v>
      </c>
      <c r="B760" s="96" t="s">
        <v>206</v>
      </c>
      <c r="C760" s="95">
        <v>2</v>
      </c>
      <c r="D760" s="94" t="s">
        <v>38</v>
      </c>
      <c r="E760" s="93">
        <v>1566.25</v>
      </c>
      <c r="F760" s="251">
        <f>E760*C760</f>
        <v>3132.5</v>
      </c>
    </row>
    <row r="761" spans="1:6" s="69" customFormat="1" ht="12.75" customHeight="1" x14ac:dyDescent="0.2">
      <c r="A761" s="89">
        <v>7.4</v>
      </c>
      <c r="B761" s="91" t="s">
        <v>207</v>
      </c>
      <c r="C761" s="85">
        <v>39</v>
      </c>
      <c r="D761" s="83" t="s">
        <v>38</v>
      </c>
      <c r="E761" s="90">
        <v>1384.48</v>
      </c>
      <c r="F761" s="104">
        <f>E761*C761</f>
        <v>53994.720000000001</v>
      </c>
    </row>
    <row r="762" spans="1:6" s="69" customFormat="1" ht="9" customHeight="1" x14ac:dyDescent="0.2">
      <c r="A762" s="73"/>
      <c r="B762" s="84"/>
      <c r="C762" s="29"/>
      <c r="D762" s="83"/>
      <c r="E762" s="82"/>
      <c r="F762" s="260"/>
    </row>
    <row r="763" spans="1:6" s="69" customFormat="1" ht="25.5" x14ac:dyDescent="0.2">
      <c r="A763" s="89">
        <v>11.2</v>
      </c>
      <c r="B763" s="88" t="s">
        <v>208</v>
      </c>
      <c r="C763" s="29">
        <v>3000</v>
      </c>
      <c r="D763" s="83" t="s">
        <v>21</v>
      </c>
      <c r="E763" s="87">
        <v>31.13</v>
      </c>
      <c r="F763" s="104">
        <f>C763*E763</f>
        <v>93390</v>
      </c>
    </row>
    <row r="764" spans="1:6" s="69" customFormat="1" x14ac:dyDescent="0.2">
      <c r="A764" s="86">
        <v>11.13</v>
      </c>
      <c r="B764" s="84" t="s">
        <v>209</v>
      </c>
      <c r="C764" s="29">
        <v>500</v>
      </c>
      <c r="D764" s="83" t="s">
        <v>38</v>
      </c>
      <c r="E764" s="29">
        <v>280</v>
      </c>
      <c r="F764" s="142">
        <f>C764*E764</f>
        <v>140000</v>
      </c>
    </row>
    <row r="765" spans="1:6" s="69" customFormat="1" ht="9" customHeight="1" x14ac:dyDescent="0.2">
      <c r="A765" s="73"/>
      <c r="B765" s="84"/>
      <c r="C765" s="29"/>
      <c r="D765" s="83"/>
      <c r="E765" s="82"/>
      <c r="F765" s="260"/>
    </row>
    <row r="766" spans="1:6" s="69" customFormat="1" x14ac:dyDescent="0.2">
      <c r="A766" s="79">
        <v>15</v>
      </c>
      <c r="B766" s="81" t="s">
        <v>210</v>
      </c>
      <c r="C766" s="46"/>
      <c r="D766" s="71"/>
      <c r="E766" s="46"/>
      <c r="F766" s="260"/>
    </row>
    <row r="767" spans="1:6" s="69" customFormat="1" x14ac:dyDescent="0.2">
      <c r="A767" s="80">
        <v>15.1</v>
      </c>
      <c r="B767" s="74" t="s">
        <v>213</v>
      </c>
      <c r="C767" s="46">
        <v>219.34</v>
      </c>
      <c r="D767" s="71" t="s">
        <v>21</v>
      </c>
      <c r="E767" s="46">
        <v>26.23</v>
      </c>
      <c r="F767" s="260">
        <f>ROUND(C767*E767,2)</f>
        <v>5753.29</v>
      </c>
    </row>
    <row r="768" spans="1:6" s="69" customFormat="1" x14ac:dyDescent="0.2">
      <c r="A768" s="73">
        <v>15.2</v>
      </c>
      <c r="B768" s="74" t="s">
        <v>214</v>
      </c>
      <c r="C768" s="46">
        <v>3464.81</v>
      </c>
      <c r="D768" s="71" t="s">
        <v>21</v>
      </c>
      <c r="E768" s="46">
        <v>16.73</v>
      </c>
      <c r="F768" s="260">
        <f>ROUND(C768*E768,2)</f>
        <v>57966.27</v>
      </c>
    </row>
    <row r="769" spans="1:6" s="69" customFormat="1" x14ac:dyDescent="0.2">
      <c r="A769" s="80">
        <v>15.3</v>
      </c>
      <c r="B769" s="74" t="s">
        <v>215</v>
      </c>
      <c r="C769" s="46">
        <v>614.53</v>
      </c>
      <c r="D769" s="71" t="s">
        <v>21</v>
      </c>
      <c r="E769" s="46">
        <v>10.01</v>
      </c>
      <c r="F769" s="260">
        <f>ROUND(C769*E769,2)</f>
        <v>6151.45</v>
      </c>
    </row>
    <row r="770" spans="1:6" s="69" customFormat="1" x14ac:dyDescent="0.2">
      <c r="A770" s="80">
        <v>15.4</v>
      </c>
      <c r="B770" s="74" t="s">
        <v>216</v>
      </c>
      <c r="C770" s="46">
        <v>8896.76</v>
      </c>
      <c r="D770" s="71" t="s">
        <v>21</v>
      </c>
      <c r="E770" s="46">
        <v>7.65</v>
      </c>
      <c r="F770" s="260">
        <f>ROUND(C770*E770,2)</f>
        <v>68060.210000000006</v>
      </c>
    </row>
    <row r="771" spans="1:6" s="69" customFormat="1" ht="6.75" customHeight="1" x14ac:dyDescent="0.2">
      <c r="A771" s="73"/>
      <c r="B771" s="74"/>
      <c r="C771" s="46"/>
      <c r="D771" s="71"/>
      <c r="E771" s="46"/>
      <c r="F771" s="260"/>
    </row>
    <row r="772" spans="1:6" s="69" customFormat="1" x14ac:dyDescent="0.2">
      <c r="A772" s="79">
        <v>16</v>
      </c>
      <c r="B772" s="78" t="s">
        <v>217</v>
      </c>
      <c r="C772" s="46"/>
      <c r="D772" s="71"/>
      <c r="E772" s="46"/>
      <c r="F772" s="260"/>
    </row>
    <row r="773" spans="1:6" s="69" customFormat="1" x14ac:dyDescent="0.2">
      <c r="A773" s="73">
        <v>16.100000000000001</v>
      </c>
      <c r="B773" s="74" t="s">
        <v>218</v>
      </c>
      <c r="C773" s="46">
        <v>250</v>
      </c>
      <c r="D773" s="71" t="s">
        <v>102</v>
      </c>
      <c r="E773" s="46">
        <v>79.86</v>
      </c>
      <c r="F773" s="260">
        <f>C773*E773</f>
        <v>19965</v>
      </c>
    </row>
    <row r="774" spans="1:6" s="69" customFormat="1" x14ac:dyDescent="0.2">
      <c r="A774" s="73">
        <v>16.3</v>
      </c>
      <c r="B774" s="77" t="s">
        <v>230</v>
      </c>
      <c r="C774" s="46">
        <v>250</v>
      </c>
      <c r="D774" s="71" t="s">
        <v>102</v>
      </c>
      <c r="E774" s="46">
        <v>638.95000000000005</v>
      </c>
      <c r="F774" s="260">
        <f>C774*E774</f>
        <v>159737.5</v>
      </c>
    </row>
    <row r="775" spans="1:6" s="69" customFormat="1" x14ac:dyDescent="0.2">
      <c r="A775" s="73">
        <v>16.399999999999999</v>
      </c>
      <c r="B775" s="74" t="s">
        <v>231</v>
      </c>
      <c r="C775" s="46">
        <v>250</v>
      </c>
      <c r="D775" s="71" t="s">
        <v>21</v>
      </c>
      <c r="E775" s="46">
        <v>637.73</v>
      </c>
      <c r="F775" s="260">
        <f>C775*E775</f>
        <v>159432.5</v>
      </c>
    </row>
    <row r="776" spans="1:6" s="69" customFormat="1" x14ac:dyDescent="0.2">
      <c r="A776" s="73">
        <v>16.5</v>
      </c>
      <c r="B776" s="77" t="s">
        <v>221</v>
      </c>
      <c r="C776" s="46">
        <v>59.06</v>
      </c>
      <c r="D776" s="71" t="s">
        <v>24</v>
      </c>
      <c r="E776" s="46">
        <v>165</v>
      </c>
      <c r="F776" s="260">
        <f>C776*E776</f>
        <v>9744.9</v>
      </c>
    </row>
    <row r="777" spans="1:6" s="69" customFormat="1" ht="8.25" customHeight="1" x14ac:dyDescent="0.2">
      <c r="A777" s="73"/>
      <c r="B777" s="77"/>
      <c r="C777" s="46"/>
      <c r="D777" s="71"/>
      <c r="E777" s="46"/>
      <c r="F777" s="260"/>
    </row>
    <row r="778" spans="1:6" s="69" customFormat="1" ht="26.25" customHeight="1" x14ac:dyDescent="0.2">
      <c r="A778" s="73">
        <v>17</v>
      </c>
      <c r="B778" s="76" t="s">
        <v>232</v>
      </c>
      <c r="C778" s="46">
        <v>1008.63</v>
      </c>
      <c r="D778" s="75" t="s">
        <v>21</v>
      </c>
      <c r="E778" s="46">
        <v>39.299999999999997</v>
      </c>
      <c r="F778" s="260">
        <f>C778*E778</f>
        <v>39639.159</v>
      </c>
    </row>
    <row r="779" spans="1:6" s="69" customFormat="1" ht="10.15" customHeight="1" x14ac:dyDescent="0.2">
      <c r="A779" s="73"/>
      <c r="B779" s="74"/>
      <c r="C779" s="46"/>
      <c r="D779" s="71"/>
      <c r="E779" s="46"/>
      <c r="F779" s="260"/>
    </row>
    <row r="780" spans="1:6" s="69" customFormat="1" ht="12" customHeight="1" x14ac:dyDescent="0.2">
      <c r="A780" s="73">
        <v>18</v>
      </c>
      <c r="B780" s="72" t="s">
        <v>222</v>
      </c>
      <c r="C780" s="46">
        <v>12901.63</v>
      </c>
      <c r="D780" s="71" t="s">
        <v>21</v>
      </c>
      <c r="E780" s="46">
        <v>23.8</v>
      </c>
      <c r="F780" s="260">
        <f>ROUND(C780*E780,2)</f>
        <v>307058.78999999998</v>
      </c>
    </row>
    <row r="781" spans="1:6" s="69" customFormat="1" ht="6" customHeight="1" x14ac:dyDescent="0.2">
      <c r="A781" s="73"/>
      <c r="B781" s="72"/>
      <c r="C781" s="70"/>
      <c r="D781" s="71"/>
      <c r="E781" s="70"/>
      <c r="F781" s="260"/>
    </row>
    <row r="782" spans="1:6" s="25" customFormat="1" ht="12.75" customHeight="1" x14ac:dyDescent="0.2">
      <c r="A782" s="65"/>
      <c r="B782" s="68" t="s">
        <v>233</v>
      </c>
      <c r="C782" s="65"/>
      <c r="D782" s="65"/>
      <c r="E782" s="67"/>
      <c r="F782" s="254">
        <f>SUM(F670:F781)</f>
        <v>3680287.808999999</v>
      </c>
    </row>
    <row r="783" spans="1:6" s="25" customFormat="1" ht="11.45" customHeight="1" x14ac:dyDescent="0.2">
      <c r="A783" s="60"/>
      <c r="B783" s="59"/>
      <c r="C783" s="60"/>
      <c r="D783" s="60"/>
      <c r="E783" s="66"/>
      <c r="F783" s="255"/>
    </row>
    <row r="784" spans="1:6" s="25" customFormat="1" ht="14.25" customHeight="1" x14ac:dyDescent="0.2">
      <c r="A784" s="65"/>
      <c r="B784" s="64" t="s">
        <v>234</v>
      </c>
      <c r="C784" s="62"/>
      <c r="D784" s="63"/>
      <c r="E784" s="62"/>
      <c r="F784" s="254">
        <f>+F782+F663+F540+F517+F506</f>
        <v>6671076.7743359953</v>
      </c>
    </row>
    <row r="785" spans="1:6" s="23" customFormat="1" ht="13.9" customHeight="1" x14ac:dyDescent="0.2">
      <c r="A785" s="60"/>
      <c r="B785" s="59"/>
      <c r="C785" s="30"/>
      <c r="D785" s="58"/>
      <c r="E785" s="30"/>
      <c r="F785" s="255"/>
    </row>
    <row r="786" spans="1:6" s="25" customFormat="1" ht="12" customHeight="1" x14ac:dyDescent="0.2">
      <c r="A786" s="26"/>
      <c r="B786" s="160" t="s">
        <v>235</v>
      </c>
      <c r="C786" s="55"/>
      <c r="D786" s="217"/>
      <c r="E786" s="215"/>
      <c r="F786" s="258">
        <f>+F324+F784</f>
        <v>36757882.392928511</v>
      </c>
    </row>
    <row r="787" spans="1:6" s="23" customFormat="1" ht="12" customHeight="1" x14ac:dyDescent="0.2">
      <c r="A787" s="213"/>
      <c r="B787" s="223"/>
      <c r="C787" s="30"/>
      <c r="D787" s="218"/>
      <c r="E787" s="221"/>
      <c r="F787" s="255"/>
    </row>
    <row r="788" spans="1:6" s="23" customFormat="1" ht="12" customHeight="1" x14ac:dyDescent="0.2">
      <c r="A788" s="60"/>
      <c r="B788" s="128"/>
      <c r="C788" s="30"/>
      <c r="D788" s="218"/>
      <c r="E788" s="30"/>
      <c r="F788" s="255"/>
    </row>
    <row r="789" spans="1:6" s="23" customFormat="1" ht="12" customHeight="1" x14ac:dyDescent="0.2">
      <c r="A789" s="60"/>
      <c r="B789" s="222" t="s">
        <v>359</v>
      </c>
      <c r="C789" s="30"/>
      <c r="D789" s="218"/>
      <c r="E789" s="30"/>
      <c r="F789" s="255"/>
    </row>
    <row r="790" spans="1:6" s="23" customFormat="1" ht="12" customHeight="1" x14ac:dyDescent="0.2">
      <c r="A790" s="60"/>
      <c r="B790" s="128"/>
      <c r="C790" s="30"/>
      <c r="D790" s="218"/>
      <c r="E790" s="30"/>
      <c r="F790" s="255"/>
    </row>
    <row r="791" spans="1:6" s="23" customFormat="1" ht="12" customHeight="1" x14ac:dyDescent="0.2">
      <c r="A791" s="60"/>
      <c r="B791" s="128" t="s">
        <v>360</v>
      </c>
      <c r="C791" s="30"/>
      <c r="D791" s="218"/>
      <c r="E791" s="30"/>
      <c r="F791" s="255"/>
    </row>
    <row r="792" spans="1:6" s="23" customFormat="1" ht="12" customHeight="1" x14ac:dyDescent="0.2">
      <c r="A792" s="60"/>
      <c r="B792" s="128"/>
      <c r="C792" s="30"/>
      <c r="D792" s="218"/>
      <c r="E792" s="30"/>
      <c r="F792" s="255"/>
    </row>
    <row r="793" spans="1:6" s="23" customFormat="1" ht="67.150000000000006" customHeight="1" x14ac:dyDescent="0.2">
      <c r="A793" s="224" t="s">
        <v>17</v>
      </c>
      <c r="B793" s="112" t="s">
        <v>18</v>
      </c>
      <c r="C793" s="30"/>
      <c r="D793" s="218"/>
      <c r="E793" s="30"/>
      <c r="F793" s="255"/>
    </row>
    <row r="794" spans="1:6" s="23" customFormat="1" ht="12" customHeight="1" x14ac:dyDescent="0.2">
      <c r="A794" s="60"/>
      <c r="B794" s="128"/>
      <c r="C794" s="30"/>
      <c r="D794" s="218"/>
      <c r="E794" s="30"/>
      <c r="F794" s="255"/>
    </row>
    <row r="795" spans="1:6" s="23" customFormat="1" ht="12" customHeight="1" x14ac:dyDescent="0.2">
      <c r="A795" s="100">
        <v>11</v>
      </c>
      <c r="B795" s="112" t="s">
        <v>319</v>
      </c>
      <c r="C795" s="30"/>
      <c r="D795" s="218"/>
      <c r="E795" s="30"/>
      <c r="F795" s="255"/>
    </row>
    <row r="796" spans="1:6" s="47" customFormat="1" ht="12" customHeight="1" x14ac:dyDescent="0.2">
      <c r="A796" s="73">
        <v>11.1</v>
      </c>
      <c r="B796" s="136" t="s">
        <v>86</v>
      </c>
      <c r="C796" s="234">
        <v>350</v>
      </c>
      <c r="D796" s="235" t="s">
        <v>38</v>
      </c>
      <c r="E796" s="234">
        <v>193.36500000000001</v>
      </c>
      <c r="F796" s="104">
        <f>ROUND(C796*E796,2)</f>
        <v>67677.75</v>
      </c>
    </row>
    <row r="797" spans="1:6" s="47" customFormat="1" ht="12" customHeight="1" x14ac:dyDescent="0.2">
      <c r="A797" s="73">
        <v>11.3</v>
      </c>
      <c r="B797" s="135" t="s">
        <v>88</v>
      </c>
      <c r="C797" s="234">
        <v>350</v>
      </c>
      <c r="D797" s="235" t="s">
        <v>38</v>
      </c>
      <c r="E797" s="234">
        <v>70.163999999999987</v>
      </c>
      <c r="F797" s="104">
        <f t="shared" ref="F797:F806" si="28">ROUND(C797*E797,2)</f>
        <v>24557.4</v>
      </c>
    </row>
    <row r="798" spans="1:6" s="47" customFormat="1" ht="12" customHeight="1" x14ac:dyDescent="0.2">
      <c r="A798" s="73">
        <v>11.4</v>
      </c>
      <c r="B798" s="135" t="s">
        <v>89</v>
      </c>
      <c r="C798" s="234">
        <v>700</v>
      </c>
      <c r="D798" s="235" t="s">
        <v>38</v>
      </c>
      <c r="E798" s="234">
        <v>45.335599999999999</v>
      </c>
      <c r="F798" s="104">
        <f t="shared" si="28"/>
        <v>31734.92</v>
      </c>
    </row>
    <row r="799" spans="1:6" s="47" customFormat="1" ht="12" customHeight="1" x14ac:dyDescent="0.2">
      <c r="A799" s="73">
        <v>11.5</v>
      </c>
      <c r="B799" s="135" t="s">
        <v>90</v>
      </c>
      <c r="C799" s="234">
        <v>350</v>
      </c>
      <c r="D799" s="235" t="s">
        <v>38</v>
      </c>
      <c r="E799" s="234">
        <v>275</v>
      </c>
      <c r="F799" s="104">
        <f t="shared" si="28"/>
        <v>96250</v>
      </c>
    </row>
    <row r="800" spans="1:6" s="47" customFormat="1" ht="12" customHeight="1" x14ac:dyDescent="0.2">
      <c r="A800" s="73">
        <v>11.6</v>
      </c>
      <c r="B800" s="135" t="s">
        <v>91</v>
      </c>
      <c r="C800" s="234">
        <v>350</v>
      </c>
      <c r="D800" s="235" t="s">
        <v>38</v>
      </c>
      <c r="E800" s="234">
        <v>1374</v>
      </c>
      <c r="F800" s="104">
        <f t="shared" si="28"/>
        <v>480900</v>
      </c>
    </row>
    <row r="801" spans="1:6" s="47" customFormat="1" ht="12" customHeight="1" x14ac:dyDescent="0.2">
      <c r="A801" s="80">
        <v>11.7</v>
      </c>
      <c r="B801" s="135" t="s">
        <v>92</v>
      </c>
      <c r="C801" s="234">
        <v>350</v>
      </c>
      <c r="D801" s="235" t="s">
        <v>320</v>
      </c>
      <c r="E801" s="234">
        <v>30.046127288428298</v>
      </c>
      <c r="F801" s="104">
        <f t="shared" si="28"/>
        <v>10516.14</v>
      </c>
    </row>
    <row r="802" spans="1:6" s="47" customFormat="1" ht="12" customHeight="1" x14ac:dyDescent="0.2">
      <c r="A802" s="80">
        <v>11.8</v>
      </c>
      <c r="B802" s="135" t="s">
        <v>93</v>
      </c>
      <c r="C802" s="234">
        <v>350</v>
      </c>
      <c r="D802" s="235" t="s">
        <v>38</v>
      </c>
      <c r="E802" s="234">
        <v>158.828125</v>
      </c>
      <c r="F802" s="104">
        <f t="shared" si="28"/>
        <v>55589.84</v>
      </c>
    </row>
    <row r="803" spans="1:6" s="47" customFormat="1" ht="12" customHeight="1" x14ac:dyDescent="0.2">
      <c r="A803" s="80">
        <v>11.9</v>
      </c>
      <c r="B803" s="135" t="s">
        <v>94</v>
      </c>
      <c r="C803" s="234">
        <v>350</v>
      </c>
      <c r="D803" s="235" t="s">
        <v>151</v>
      </c>
      <c r="E803" s="234">
        <v>75</v>
      </c>
      <c r="F803" s="104">
        <f t="shared" si="28"/>
        <v>26250</v>
      </c>
    </row>
    <row r="804" spans="1:6" s="47" customFormat="1" ht="12" customHeight="1" x14ac:dyDescent="0.2">
      <c r="A804" s="236">
        <v>11.1</v>
      </c>
      <c r="B804" s="135" t="s">
        <v>96</v>
      </c>
      <c r="C804" s="234">
        <v>350</v>
      </c>
      <c r="D804" s="235" t="s">
        <v>38</v>
      </c>
      <c r="E804" s="234">
        <v>15</v>
      </c>
      <c r="F804" s="104">
        <f t="shared" si="28"/>
        <v>5250</v>
      </c>
    </row>
    <row r="805" spans="1:6" s="47" customFormat="1" ht="12" customHeight="1" x14ac:dyDescent="0.2">
      <c r="A805" s="236">
        <v>11.11</v>
      </c>
      <c r="B805" s="135" t="s">
        <v>97</v>
      </c>
      <c r="C805" s="234">
        <v>693</v>
      </c>
      <c r="D805" s="235" t="s">
        <v>24</v>
      </c>
      <c r="E805" s="234">
        <v>187.82</v>
      </c>
      <c r="F805" s="104">
        <f t="shared" si="28"/>
        <v>130159.26</v>
      </c>
    </row>
    <row r="806" spans="1:6" s="47" customFormat="1" ht="12" customHeight="1" x14ac:dyDescent="0.2">
      <c r="A806" s="85">
        <v>11.12</v>
      </c>
      <c r="B806" s="135" t="s">
        <v>98</v>
      </c>
      <c r="C806" s="234">
        <v>350</v>
      </c>
      <c r="D806" s="235" t="s">
        <v>38</v>
      </c>
      <c r="E806" s="234">
        <v>200</v>
      </c>
      <c r="F806" s="104">
        <f t="shared" si="28"/>
        <v>70000</v>
      </c>
    </row>
    <row r="807" spans="1:6" s="23" customFormat="1" ht="12" customHeight="1" x14ac:dyDescent="0.2">
      <c r="A807" s="60"/>
      <c r="B807" s="128"/>
      <c r="C807" s="77"/>
      <c r="D807" s="218"/>
      <c r="E807" s="30"/>
      <c r="F807" s="255"/>
    </row>
    <row r="808" spans="1:6" s="23" customFormat="1" ht="12" customHeight="1" x14ac:dyDescent="0.2">
      <c r="A808" s="225"/>
      <c r="B808" s="226" t="s">
        <v>358</v>
      </c>
      <c r="C808" s="227"/>
      <c r="D808" s="228"/>
      <c r="E808" s="227"/>
      <c r="F808" s="268">
        <f>SUM(F796:F807)</f>
        <v>998885.31</v>
      </c>
    </row>
    <row r="809" spans="1:6" s="23" customFormat="1" ht="12" customHeight="1" x14ac:dyDescent="0.2">
      <c r="A809" s="60"/>
      <c r="B809" s="128"/>
      <c r="C809" s="30"/>
      <c r="D809" s="218"/>
      <c r="E809" s="30"/>
      <c r="F809" s="255"/>
    </row>
    <row r="810" spans="1:6" s="23" customFormat="1" ht="12" customHeight="1" x14ac:dyDescent="0.2">
      <c r="A810" s="60"/>
      <c r="B810" s="128" t="s">
        <v>321</v>
      </c>
      <c r="C810" s="30"/>
      <c r="D810" s="218"/>
      <c r="E810" s="30"/>
      <c r="F810" s="255"/>
    </row>
    <row r="811" spans="1:6" s="23" customFormat="1" ht="12" customHeight="1" x14ac:dyDescent="0.2">
      <c r="A811" s="60"/>
      <c r="B811" s="128"/>
      <c r="C811" s="30"/>
      <c r="D811" s="218"/>
      <c r="E811" s="30"/>
      <c r="F811" s="255"/>
    </row>
    <row r="812" spans="1:6" s="23" customFormat="1" ht="12" customHeight="1" x14ac:dyDescent="0.2">
      <c r="A812" s="115">
        <v>2</v>
      </c>
      <c r="B812" s="99" t="s">
        <v>22</v>
      </c>
      <c r="C812" s="30"/>
      <c r="D812" s="218"/>
      <c r="E812" s="30"/>
      <c r="F812" s="255"/>
    </row>
    <row r="813" spans="1:6" s="23" customFormat="1" ht="12" customHeight="1" x14ac:dyDescent="0.2">
      <c r="A813" s="32">
        <v>2.5</v>
      </c>
      <c r="B813" s="135" t="s">
        <v>322</v>
      </c>
      <c r="C813" s="218">
        <v>157.92426232486804</v>
      </c>
      <c r="D813" s="58" t="s">
        <v>24</v>
      </c>
      <c r="E813" s="30">
        <v>1502.8229166666667</v>
      </c>
      <c r="F813" s="257">
        <f>ROUND(C813*E813,2)</f>
        <v>237332.2</v>
      </c>
    </row>
    <row r="814" spans="1:6" s="23" customFormat="1" ht="12" customHeight="1" x14ac:dyDescent="0.2">
      <c r="A814" s="32">
        <v>2.6</v>
      </c>
      <c r="B814" s="135" t="s">
        <v>323</v>
      </c>
      <c r="C814" s="218">
        <v>721.86</v>
      </c>
      <c r="D814" s="58" t="s">
        <v>24</v>
      </c>
      <c r="E814" s="30">
        <v>450</v>
      </c>
      <c r="F814" s="257">
        <f t="shared" ref="F814:F828" si="29">ROUND(C814*E814,2)</f>
        <v>324837</v>
      </c>
    </row>
    <row r="815" spans="1:6" s="23" customFormat="1" ht="12" customHeight="1" x14ac:dyDescent="0.2">
      <c r="A815" s="60"/>
      <c r="B815" s="128"/>
      <c r="C815" s="218"/>
      <c r="D815" s="30"/>
      <c r="E815" s="30"/>
      <c r="F815" s="257"/>
    </row>
    <row r="816" spans="1:6" s="23" customFormat="1" ht="12" customHeight="1" x14ac:dyDescent="0.2">
      <c r="A816" s="60">
        <v>14</v>
      </c>
      <c r="B816" s="99" t="s">
        <v>324</v>
      </c>
      <c r="C816" s="218"/>
      <c r="D816" s="30"/>
      <c r="E816" s="30"/>
      <c r="F816" s="257"/>
    </row>
    <row r="817" spans="1:6" s="23" customFormat="1" ht="36" customHeight="1" x14ac:dyDescent="0.2">
      <c r="A817" s="237">
        <v>14.1</v>
      </c>
      <c r="B817" s="238" t="s">
        <v>325</v>
      </c>
      <c r="C817" s="239">
        <v>610</v>
      </c>
      <c r="D817" s="240" t="s">
        <v>38</v>
      </c>
      <c r="E817" s="241">
        <v>125.54438687392054</v>
      </c>
      <c r="F817" s="269">
        <f t="shared" si="29"/>
        <v>76582.080000000002</v>
      </c>
    </row>
    <row r="818" spans="1:6" s="23" customFormat="1" ht="12" customHeight="1" x14ac:dyDescent="0.2">
      <c r="A818" s="237">
        <v>14.2</v>
      </c>
      <c r="B818" s="238" t="s">
        <v>326</v>
      </c>
      <c r="C818" s="239">
        <v>153</v>
      </c>
      <c r="D818" s="240" t="s">
        <v>38</v>
      </c>
      <c r="E818" s="241">
        <v>301.54999999999995</v>
      </c>
      <c r="F818" s="269">
        <v>230082.65</v>
      </c>
    </row>
    <row r="819" spans="1:6" s="23" customFormat="1" ht="12" customHeight="1" x14ac:dyDescent="0.2">
      <c r="A819" s="237">
        <v>14.3</v>
      </c>
      <c r="B819" s="238" t="s">
        <v>327</v>
      </c>
      <c r="C819" s="239">
        <v>273</v>
      </c>
      <c r="D819" s="240" t="s">
        <v>38</v>
      </c>
      <c r="E819" s="241">
        <v>154.39602763385147</v>
      </c>
      <c r="F819" s="269">
        <f t="shared" si="29"/>
        <v>42150.12</v>
      </c>
    </row>
    <row r="820" spans="1:6" s="23" customFormat="1" ht="12" customHeight="1" x14ac:dyDescent="0.2">
      <c r="A820" s="237">
        <v>14.4</v>
      </c>
      <c r="B820" s="238" t="s">
        <v>328</v>
      </c>
      <c r="C820" s="239">
        <v>49</v>
      </c>
      <c r="D820" s="240" t="s">
        <v>38</v>
      </c>
      <c r="E820" s="241">
        <v>363.72300000000001</v>
      </c>
      <c r="F820" s="269">
        <f t="shared" si="29"/>
        <v>17822.43</v>
      </c>
    </row>
    <row r="821" spans="1:6" s="23" customFormat="1" ht="12" customHeight="1" x14ac:dyDescent="0.2">
      <c r="A821" s="237">
        <v>14.5</v>
      </c>
      <c r="B821" s="238" t="s">
        <v>329</v>
      </c>
      <c r="C821" s="239">
        <v>36</v>
      </c>
      <c r="D821" s="240" t="s">
        <v>38</v>
      </c>
      <c r="E821" s="241">
        <v>217.62020725388601</v>
      </c>
      <c r="F821" s="269">
        <f t="shared" si="29"/>
        <v>7834.33</v>
      </c>
    </row>
    <row r="822" spans="1:6" s="23" customFormat="1" ht="12" customHeight="1" x14ac:dyDescent="0.2">
      <c r="A822" s="237">
        <v>14.6</v>
      </c>
      <c r="B822" s="238" t="s">
        <v>330</v>
      </c>
      <c r="C822" s="239">
        <v>4</v>
      </c>
      <c r="D822" s="240" t="s">
        <v>38</v>
      </c>
      <c r="E822" s="241">
        <v>589.89879999999994</v>
      </c>
      <c r="F822" s="269">
        <f t="shared" si="29"/>
        <v>2359.6</v>
      </c>
    </row>
    <row r="823" spans="1:6" s="23" customFormat="1" ht="12" customHeight="1" x14ac:dyDescent="0.2">
      <c r="A823" s="237">
        <v>14.7</v>
      </c>
      <c r="B823" s="238" t="s">
        <v>331</v>
      </c>
      <c r="C823" s="239">
        <v>42</v>
      </c>
      <c r="D823" s="240" t="s">
        <v>38</v>
      </c>
      <c r="E823" s="241">
        <v>375.86839378238335</v>
      </c>
      <c r="F823" s="269">
        <f t="shared" si="29"/>
        <v>15786.47</v>
      </c>
    </row>
    <row r="824" spans="1:6" s="23" customFormat="1" ht="12" customHeight="1" x14ac:dyDescent="0.2">
      <c r="A824" s="237">
        <v>14.8</v>
      </c>
      <c r="B824" s="238" t="s">
        <v>332</v>
      </c>
      <c r="C824" s="239">
        <v>5</v>
      </c>
      <c r="D824" s="240" t="s">
        <v>38</v>
      </c>
      <c r="E824" s="241">
        <v>1155.05</v>
      </c>
      <c r="F824" s="269">
        <f t="shared" si="29"/>
        <v>5775.25</v>
      </c>
    </row>
    <row r="825" spans="1:6" s="23" customFormat="1" ht="12" customHeight="1" x14ac:dyDescent="0.2">
      <c r="A825" s="237">
        <v>14.9</v>
      </c>
      <c r="B825" s="238" t="s">
        <v>333</v>
      </c>
      <c r="C825" s="239">
        <v>41</v>
      </c>
      <c r="D825" s="240" t="s">
        <v>38</v>
      </c>
      <c r="E825" s="241">
        <v>647.92297063903277</v>
      </c>
      <c r="F825" s="269">
        <f t="shared" si="29"/>
        <v>26564.84</v>
      </c>
    </row>
    <row r="826" spans="1:6" s="23" customFormat="1" ht="12" customHeight="1" x14ac:dyDescent="0.2">
      <c r="A826" s="242">
        <v>15</v>
      </c>
      <c r="B826" s="238" t="s">
        <v>334</v>
      </c>
      <c r="C826" s="239">
        <v>5</v>
      </c>
      <c r="D826" s="240" t="s">
        <v>38</v>
      </c>
      <c r="E826" s="241">
        <v>1861.34</v>
      </c>
      <c r="F826" s="269">
        <f t="shared" si="29"/>
        <v>9306.7000000000007</v>
      </c>
    </row>
    <row r="827" spans="1:6" s="23" customFormat="1" ht="12" customHeight="1" x14ac:dyDescent="0.2">
      <c r="A827" s="237">
        <v>15.1</v>
      </c>
      <c r="B827" s="238" t="s">
        <v>335</v>
      </c>
      <c r="C827" s="239">
        <v>9</v>
      </c>
      <c r="D827" s="240" t="s">
        <v>38</v>
      </c>
      <c r="E827" s="241">
        <v>991.92348877374775</v>
      </c>
      <c r="F827" s="269">
        <f t="shared" si="29"/>
        <v>8927.31</v>
      </c>
    </row>
    <row r="828" spans="1:6" s="23" customFormat="1" ht="12" customHeight="1" x14ac:dyDescent="0.2">
      <c r="A828" s="237">
        <v>15.2</v>
      </c>
      <c r="B828" s="238" t="s">
        <v>336</v>
      </c>
      <c r="C828" s="239">
        <v>2</v>
      </c>
      <c r="D828" s="240" t="s">
        <v>38</v>
      </c>
      <c r="E828" s="241">
        <v>3001.92</v>
      </c>
      <c r="F828" s="269">
        <f t="shared" si="29"/>
        <v>6003.84</v>
      </c>
    </row>
    <row r="829" spans="1:6" s="23" customFormat="1" ht="12" customHeight="1" x14ac:dyDescent="0.2">
      <c r="A829" s="60"/>
      <c r="B829" s="128"/>
      <c r="C829" s="231"/>
      <c r="D829" s="218"/>
      <c r="E829" s="30"/>
      <c r="F829" s="257"/>
    </row>
    <row r="830" spans="1:6" s="23" customFormat="1" ht="12" customHeight="1" x14ac:dyDescent="0.2">
      <c r="A830" s="225"/>
      <c r="B830" s="226" t="s">
        <v>357</v>
      </c>
      <c r="C830" s="227"/>
      <c r="D830" s="228"/>
      <c r="E830" s="227"/>
      <c r="F830" s="268">
        <f>SUM(F813:F829)</f>
        <v>1011364.8199999998</v>
      </c>
    </row>
    <row r="831" spans="1:6" s="23" customFormat="1" ht="12" customHeight="1" x14ac:dyDescent="0.2">
      <c r="A831" s="60"/>
      <c r="B831" s="128"/>
      <c r="C831" s="30"/>
      <c r="D831" s="218"/>
      <c r="E831" s="30"/>
      <c r="F831" s="255"/>
    </row>
    <row r="832" spans="1:6" s="23" customFormat="1" ht="12" customHeight="1" x14ac:dyDescent="0.2">
      <c r="A832" s="225"/>
      <c r="B832" s="226" t="s">
        <v>337</v>
      </c>
      <c r="C832" s="227"/>
      <c r="D832" s="228"/>
      <c r="E832" s="227"/>
      <c r="F832" s="268">
        <f>+F808+F830</f>
        <v>2010250.13</v>
      </c>
    </row>
    <row r="833" spans="1:9" s="212" customFormat="1" ht="12" customHeight="1" x14ac:dyDescent="0.2">
      <c r="A833" s="214"/>
      <c r="B833" s="216"/>
      <c r="C833" s="220"/>
      <c r="D833" s="219"/>
      <c r="E833" s="220"/>
      <c r="F833" s="270"/>
    </row>
    <row r="834" spans="1:9" s="25" customFormat="1" ht="15.75" customHeight="1" x14ac:dyDescent="0.2">
      <c r="A834" s="54"/>
      <c r="B834" s="53" t="s">
        <v>338</v>
      </c>
      <c r="C834" s="51"/>
      <c r="D834" s="52"/>
      <c r="E834" s="51"/>
      <c r="F834" s="271">
        <f>F786+F832</f>
        <v>38768132.522928514</v>
      </c>
    </row>
    <row r="835" spans="1:9" x14ac:dyDescent="0.2">
      <c r="A835" s="43"/>
      <c r="B835" s="50" t="s">
        <v>236</v>
      </c>
      <c r="C835" s="49"/>
      <c r="D835" s="48"/>
      <c r="E835" s="30"/>
      <c r="F835" s="272"/>
    </row>
    <row r="836" spans="1:9" x14ac:dyDescent="0.2">
      <c r="A836" s="43"/>
      <c r="B836" s="33" t="s">
        <v>237</v>
      </c>
      <c r="C836" s="42"/>
      <c r="D836" s="41">
        <v>0.04</v>
      </c>
      <c r="E836" s="30"/>
      <c r="F836" s="260">
        <f>ROUND(D836*F834,2)</f>
        <v>1550725.3</v>
      </c>
      <c r="G836" s="229"/>
    </row>
    <row r="837" spans="1:9" x14ac:dyDescent="0.2">
      <c r="A837" s="43"/>
      <c r="B837" s="33" t="s">
        <v>238</v>
      </c>
      <c r="C837" s="42"/>
      <c r="D837" s="41">
        <v>0.1</v>
      </c>
      <c r="E837" s="30"/>
      <c r="F837" s="260">
        <f>ROUND(D837*F834,2)</f>
        <v>3876813.25</v>
      </c>
      <c r="G837" s="229"/>
      <c r="I837" s="14">
        <v>761952381</v>
      </c>
    </row>
    <row r="838" spans="1:9" x14ac:dyDescent="0.2">
      <c r="A838" s="43"/>
      <c r="B838" s="33" t="s">
        <v>239</v>
      </c>
      <c r="C838" s="42"/>
      <c r="D838" s="41">
        <v>0.04</v>
      </c>
      <c r="E838" s="30"/>
      <c r="F838" s="260">
        <f>F834*D838</f>
        <v>1550725.3009171407</v>
      </c>
      <c r="G838" s="229"/>
      <c r="I838" s="174"/>
    </row>
    <row r="839" spans="1:9" x14ac:dyDescent="0.2">
      <c r="A839" s="43"/>
      <c r="B839" s="33" t="s">
        <v>240</v>
      </c>
      <c r="C839" s="42"/>
      <c r="D839" s="41">
        <v>0.05</v>
      </c>
      <c r="E839" s="30"/>
      <c r="F839" s="257">
        <f>F834*D839</f>
        <v>1938406.6261464257</v>
      </c>
      <c r="G839" s="229"/>
    </row>
    <row r="840" spans="1:9" x14ac:dyDescent="0.2">
      <c r="A840" s="43"/>
      <c r="B840" s="33" t="s">
        <v>241</v>
      </c>
      <c r="C840" s="42"/>
      <c r="D840" s="41">
        <v>0.03</v>
      </c>
      <c r="E840" s="30"/>
      <c r="F840" s="257">
        <f>F834*D840</f>
        <v>1163043.9756878554</v>
      </c>
      <c r="G840" s="229"/>
    </row>
    <row r="841" spans="1:9" x14ac:dyDescent="0.2">
      <c r="A841" s="43"/>
      <c r="B841" s="33" t="s">
        <v>242</v>
      </c>
      <c r="C841" s="42"/>
      <c r="D841" s="41">
        <v>0.01</v>
      </c>
      <c r="E841" s="30"/>
      <c r="F841" s="257">
        <f>F834*D841</f>
        <v>387681.32522928517</v>
      </c>
      <c r="G841" s="229"/>
    </row>
    <row r="842" spans="1:9" x14ac:dyDescent="0.2">
      <c r="A842" s="43"/>
      <c r="B842" s="45" t="s">
        <v>243</v>
      </c>
      <c r="C842" s="42"/>
      <c r="D842" s="31">
        <v>0.02</v>
      </c>
      <c r="E842" s="30"/>
      <c r="F842" s="257">
        <f>+F834*D842</f>
        <v>775362.65045857034</v>
      </c>
      <c r="G842" s="229"/>
    </row>
    <row r="843" spans="1:9" x14ac:dyDescent="0.2">
      <c r="A843" s="43"/>
      <c r="B843" s="33" t="s">
        <v>244</v>
      </c>
      <c r="C843" s="42"/>
      <c r="D843" s="41">
        <v>0.18</v>
      </c>
      <c r="E843" s="30"/>
      <c r="F843" s="257">
        <f>F837*D843</f>
        <v>697826.38500000001</v>
      </c>
      <c r="G843" s="229"/>
    </row>
    <row r="844" spans="1:9" x14ac:dyDescent="0.2">
      <c r="A844" s="43"/>
      <c r="B844" s="45" t="s">
        <v>245</v>
      </c>
      <c r="D844" s="44">
        <v>1E-3</v>
      </c>
      <c r="E844" s="30"/>
      <c r="F844" s="257">
        <f>F834*D844</f>
        <v>38768.132522928514</v>
      </c>
      <c r="G844" s="229"/>
    </row>
    <row r="845" spans="1:9" x14ac:dyDescent="0.2">
      <c r="A845" s="43"/>
      <c r="B845" s="33" t="s">
        <v>246</v>
      </c>
      <c r="C845" s="42"/>
      <c r="D845" s="41"/>
      <c r="E845" s="30"/>
      <c r="F845" s="257">
        <v>70000</v>
      </c>
      <c r="G845" s="229"/>
    </row>
    <row r="846" spans="1:9" ht="6" customHeight="1" x14ac:dyDescent="0.2">
      <c r="A846" s="43"/>
      <c r="B846" s="33"/>
      <c r="C846" s="42"/>
      <c r="D846" s="41"/>
      <c r="E846" s="30"/>
      <c r="F846" s="273"/>
      <c r="G846" s="229"/>
    </row>
    <row r="847" spans="1:9" s="25" customFormat="1" ht="13.5" customHeight="1" x14ac:dyDescent="0.2">
      <c r="A847" s="40"/>
      <c r="B847" s="39" t="s">
        <v>247</v>
      </c>
      <c r="C847" s="38"/>
      <c r="D847" s="37"/>
      <c r="E847" s="36"/>
      <c r="F847" s="35">
        <f>SUM(F835:F845)</f>
        <v>12049352.945962206</v>
      </c>
      <c r="G847" s="230"/>
    </row>
    <row r="848" spans="1:9" s="23" customFormat="1" ht="12" customHeight="1" x14ac:dyDescent="0.2">
      <c r="A848" s="34"/>
      <c r="B848" s="33" t="s">
        <v>248</v>
      </c>
      <c r="C848" s="32"/>
      <c r="D848" s="31"/>
      <c r="E848" s="30"/>
      <c r="F848" s="104"/>
    </row>
    <row r="849" spans="1:6" s="23" customFormat="1" ht="4.5" customHeight="1" x14ac:dyDescent="0.2">
      <c r="A849" s="34"/>
      <c r="B849" s="33"/>
      <c r="C849" s="32"/>
      <c r="D849" s="31"/>
      <c r="E849" s="30"/>
      <c r="F849" s="104"/>
    </row>
    <row r="850" spans="1:6" s="25" customFormat="1" x14ac:dyDescent="0.2">
      <c r="A850" s="28"/>
      <c r="B850" s="27" t="s">
        <v>339</v>
      </c>
      <c r="C850" s="26"/>
      <c r="D850" s="26"/>
      <c r="E850" s="26"/>
      <c r="F850" s="258">
        <f>+F834+F847</f>
        <v>50817485.468890719</v>
      </c>
    </row>
    <row r="851" spans="1:6" ht="18.75" customHeight="1" x14ac:dyDescent="0.2"/>
    <row r="852" spans="1:6" ht="9.75" customHeight="1" x14ac:dyDescent="0.2"/>
    <row r="853" spans="1:6" ht="15.75" customHeight="1" x14ac:dyDescent="0.2"/>
    <row r="854" spans="1:6" ht="9.75" customHeight="1" x14ac:dyDescent="0.2"/>
    <row r="855" spans="1:6" ht="12.75" customHeight="1" x14ac:dyDescent="0.2"/>
    <row r="856" spans="1:6" ht="20.25" customHeight="1" x14ac:dyDescent="0.2"/>
    <row r="857" spans="1:6" ht="18" customHeight="1" x14ac:dyDescent="0.2"/>
    <row r="858" spans="1:6" ht="9.75" customHeight="1" x14ac:dyDescent="0.2"/>
    <row r="859" spans="1:6" ht="9.75" customHeight="1" x14ac:dyDescent="0.2"/>
    <row r="860" spans="1:6" ht="9.75" customHeight="1" x14ac:dyDescent="0.2"/>
    <row r="861" spans="1:6" ht="20.25" customHeight="1" x14ac:dyDescent="0.2"/>
    <row r="862" spans="1:6" ht="9.75" customHeight="1" x14ac:dyDescent="0.2"/>
    <row r="864" spans="1:6" ht="9.75" customHeight="1" x14ac:dyDescent="0.2"/>
    <row r="1222" spans="234:240" x14ac:dyDescent="0.2">
      <c r="HZ1222" s="20" t="s">
        <v>249</v>
      </c>
      <c r="IA1222" s="22" t="s">
        <v>250</v>
      </c>
      <c r="IB1222" s="21" t="s">
        <v>251</v>
      </c>
      <c r="IE1222" s="20" t="s">
        <v>252</v>
      </c>
    </row>
    <row r="1223" spans="234:240" x14ac:dyDescent="0.2">
      <c r="HZ1223" s="18" t="s">
        <v>253</v>
      </c>
      <c r="IA1223" s="17" t="s">
        <v>254</v>
      </c>
      <c r="IB1223" s="16">
        <v>0.03</v>
      </c>
    </row>
    <row r="1224" spans="234:240" x14ac:dyDescent="0.2">
      <c r="HZ1224" s="18" t="s">
        <v>255</v>
      </c>
      <c r="IA1224" s="17" t="s">
        <v>256</v>
      </c>
      <c r="IB1224" s="16">
        <v>0.04</v>
      </c>
      <c r="IC1224" s="19" t="s">
        <v>257</v>
      </c>
      <c r="IE1224" s="18"/>
      <c r="IF1224" s="14" t="s">
        <v>258</v>
      </c>
    </row>
    <row r="1225" spans="234:240" x14ac:dyDescent="0.2">
      <c r="HZ1225" s="18" t="s">
        <v>259</v>
      </c>
      <c r="IA1225" s="17" t="s">
        <v>256</v>
      </c>
      <c r="IB1225" s="16">
        <v>0.03</v>
      </c>
      <c r="IC1225" s="19" t="s">
        <v>260</v>
      </c>
      <c r="IE1225" s="18"/>
      <c r="IF1225" s="14" t="s">
        <v>261</v>
      </c>
    </row>
    <row r="1226" spans="234:240" x14ac:dyDescent="0.2">
      <c r="HZ1226" s="18" t="s">
        <v>262</v>
      </c>
      <c r="IA1226" s="17" t="s">
        <v>263</v>
      </c>
      <c r="IB1226" s="16">
        <v>4.4999999999999998E-2</v>
      </c>
      <c r="IC1226" s="19" t="s">
        <v>264</v>
      </c>
      <c r="IE1226" s="18"/>
      <c r="IF1226" s="14" t="s">
        <v>258</v>
      </c>
    </row>
    <row r="1227" spans="234:240" x14ac:dyDescent="0.2">
      <c r="HZ1227" s="18" t="s">
        <v>265</v>
      </c>
      <c r="IA1227" s="17" t="s">
        <v>254</v>
      </c>
      <c r="IB1227" s="16">
        <v>1.4999999999999999E-2</v>
      </c>
      <c r="IC1227" s="19" t="s">
        <v>266</v>
      </c>
      <c r="IE1227" s="18"/>
      <c r="IF1227" s="14" t="s">
        <v>267</v>
      </c>
    </row>
    <row r="1228" spans="234:240" x14ac:dyDescent="0.2">
      <c r="HZ1228" s="18" t="s">
        <v>268</v>
      </c>
      <c r="IA1228" s="17" t="s">
        <v>269</v>
      </c>
      <c r="IB1228" s="16">
        <v>0.03</v>
      </c>
      <c r="IC1228" s="19" t="s">
        <v>270</v>
      </c>
      <c r="IE1228" s="18"/>
      <c r="IF1228" s="14" t="s">
        <v>267</v>
      </c>
    </row>
    <row r="1229" spans="234:240" x14ac:dyDescent="0.2">
      <c r="HZ1229" s="18" t="s">
        <v>271</v>
      </c>
      <c r="IA1229" s="17" t="s">
        <v>272</v>
      </c>
      <c r="IB1229" s="16">
        <v>0.04</v>
      </c>
      <c r="IC1229" s="19" t="s">
        <v>273</v>
      </c>
      <c r="IE1229" s="18"/>
      <c r="IF1229" s="14" t="s">
        <v>267</v>
      </c>
    </row>
    <row r="1230" spans="234:240" x14ac:dyDescent="0.2">
      <c r="HZ1230" s="18" t="s">
        <v>274</v>
      </c>
      <c r="IA1230" s="17" t="s">
        <v>254</v>
      </c>
      <c r="IB1230" s="16">
        <v>4.4999999999999998E-2</v>
      </c>
      <c r="IC1230" s="19" t="s">
        <v>275</v>
      </c>
      <c r="IE1230" s="18"/>
      <c r="IF1230" s="14" t="s">
        <v>267</v>
      </c>
    </row>
    <row r="1231" spans="234:240" x14ac:dyDescent="0.2">
      <c r="HZ1231" s="18" t="s">
        <v>276</v>
      </c>
      <c r="IA1231" s="17" t="s">
        <v>277</v>
      </c>
      <c r="IB1231" s="16">
        <v>0.04</v>
      </c>
      <c r="IC1231" s="19" t="s">
        <v>278</v>
      </c>
      <c r="IE1231" s="18"/>
      <c r="IF1231" s="14" t="s">
        <v>267</v>
      </c>
    </row>
    <row r="1232" spans="234:240" x14ac:dyDescent="0.2">
      <c r="HZ1232" s="18" t="s">
        <v>279</v>
      </c>
      <c r="IA1232" s="17" t="s">
        <v>280</v>
      </c>
      <c r="IC1232" s="19" t="s">
        <v>281</v>
      </c>
      <c r="IE1232" s="18"/>
      <c r="IF1232" s="14" t="s">
        <v>267</v>
      </c>
    </row>
    <row r="1233" spans="234:240" x14ac:dyDescent="0.2">
      <c r="HZ1233" s="18" t="s">
        <v>282</v>
      </c>
      <c r="IA1233" s="17" t="s">
        <v>272</v>
      </c>
      <c r="IB1233" s="16">
        <v>0.03</v>
      </c>
      <c r="IC1233" s="19" t="s">
        <v>283</v>
      </c>
      <c r="IE1233" s="18"/>
      <c r="IF1233" s="14" t="s">
        <v>267</v>
      </c>
    </row>
    <row r="1234" spans="234:240" x14ac:dyDescent="0.2">
      <c r="HZ1234" s="18" t="s">
        <v>284</v>
      </c>
      <c r="IA1234" s="17" t="s">
        <v>269</v>
      </c>
      <c r="IB1234" s="16">
        <v>0.03</v>
      </c>
      <c r="IC1234" s="19" t="s">
        <v>285</v>
      </c>
      <c r="IE1234" s="18"/>
      <c r="IF1234" s="14" t="s">
        <v>267</v>
      </c>
    </row>
    <row r="1235" spans="234:240" x14ac:dyDescent="0.2">
      <c r="HZ1235" s="18" t="s">
        <v>286</v>
      </c>
      <c r="IA1235" s="17" t="s">
        <v>256</v>
      </c>
      <c r="IB1235" s="16">
        <v>4.4999999999999998E-2</v>
      </c>
      <c r="IC1235" s="19" t="s">
        <v>287</v>
      </c>
      <c r="IE1235" s="18"/>
      <c r="IF1235" s="14" t="s">
        <v>261</v>
      </c>
    </row>
    <row r="1236" spans="234:240" x14ac:dyDescent="0.2">
      <c r="HZ1236" s="18" t="s">
        <v>288</v>
      </c>
      <c r="IA1236" s="17" t="s">
        <v>272</v>
      </c>
      <c r="IB1236" s="16">
        <v>0.04</v>
      </c>
      <c r="IC1236" s="19" t="s">
        <v>289</v>
      </c>
      <c r="IE1236" s="18"/>
      <c r="IF1236" s="14" t="s">
        <v>267</v>
      </c>
    </row>
    <row r="1237" spans="234:240" x14ac:dyDescent="0.2">
      <c r="HZ1237" s="18" t="s">
        <v>290</v>
      </c>
      <c r="IA1237" s="17" t="s">
        <v>272</v>
      </c>
      <c r="IB1237" s="16">
        <v>0.03</v>
      </c>
      <c r="IC1237" s="19" t="s">
        <v>291</v>
      </c>
      <c r="IE1237" s="18"/>
      <c r="IF1237" s="14" t="s">
        <v>267</v>
      </c>
    </row>
    <row r="1238" spans="234:240" x14ac:dyDescent="0.2">
      <c r="HZ1238" s="18" t="s">
        <v>292</v>
      </c>
      <c r="IA1238" s="17" t="s">
        <v>277</v>
      </c>
      <c r="IB1238" s="16">
        <v>0.03</v>
      </c>
      <c r="IC1238" s="19" t="s">
        <v>293</v>
      </c>
      <c r="IE1238" s="18"/>
      <c r="IF1238" s="14" t="s">
        <v>267</v>
      </c>
    </row>
    <row r="1239" spans="234:240" x14ac:dyDescent="0.2">
      <c r="HZ1239" s="18" t="s">
        <v>294</v>
      </c>
      <c r="IA1239" s="17" t="s">
        <v>269</v>
      </c>
      <c r="IB1239" s="16">
        <v>0.04</v>
      </c>
      <c r="IC1239" s="19" t="s">
        <v>295</v>
      </c>
      <c r="IE1239" s="18"/>
      <c r="IF1239" s="14" t="s">
        <v>267</v>
      </c>
    </row>
    <row r="1240" spans="234:240" x14ac:dyDescent="0.2">
      <c r="HZ1240" s="18" t="s">
        <v>296</v>
      </c>
      <c r="IA1240" s="17" t="s">
        <v>277</v>
      </c>
      <c r="IB1240" s="16">
        <v>0.03</v>
      </c>
      <c r="IC1240" s="19" t="s">
        <v>297</v>
      </c>
      <c r="IE1240" s="18"/>
      <c r="IF1240" s="14" t="s">
        <v>298</v>
      </c>
    </row>
    <row r="1241" spans="234:240" x14ac:dyDescent="0.2">
      <c r="HZ1241" s="18" t="s">
        <v>299</v>
      </c>
      <c r="IA1241" s="17" t="s">
        <v>263</v>
      </c>
      <c r="IB1241" s="16">
        <v>4.4999999999999998E-2</v>
      </c>
    </row>
    <row r="1242" spans="234:240" x14ac:dyDescent="0.2">
      <c r="HZ1242" s="18" t="s">
        <v>300</v>
      </c>
      <c r="IA1242" s="17" t="s">
        <v>301</v>
      </c>
      <c r="IB1242" s="16">
        <v>0.03</v>
      </c>
    </row>
    <row r="1243" spans="234:240" x14ac:dyDescent="0.2">
      <c r="HZ1243" s="18" t="s">
        <v>302</v>
      </c>
      <c r="IA1243" s="17" t="s">
        <v>256</v>
      </c>
      <c r="IB1243" s="16">
        <v>4.4999999999999998E-2</v>
      </c>
    </row>
    <row r="1244" spans="234:240" x14ac:dyDescent="0.2">
      <c r="HZ1244" s="18" t="s">
        <v>303</v>
      </c>
      <c r="IA1244" s="17" t="s">
        <v>301</v>
      </c>
      <c r="IB1244" s="16">
        <v>0.03</v>
      </c>
    </row>
    <row r="1245" spans="234:240" x14ac:dyDescent="0.2">
      <c r="HZ1245" s="18" t="s">
        <v>304</v>
      </c>
      <c r="IA1245" s="17" t="s">
        <v>305</v>
      </c>
      <c r="IB1245" s="16">
        <v>0.04</v>
      </c>
    </row>
    <row r="1246" spans="234:240" x14ac:dyDescent="0.2">
      <c r="HZ1246" s="18" t="s">
        <v>306</v>
      </c>
      <c r="IA1246" s="17" t="s">
        <v>269</v>
      </c>
      <c r="IB1246" s="16">
        <v>0.04</v>
      </c>
      <c r="ID1246" s="14" t="s">
        <v>307</v>
      </c>
    </row>
    <row r="1247" spans="234:240" x14ac:dyDescent="0.2">
      <c r="HZ1247" s="18" t="s">
        <v>308</v>
      </c>
      <c r="IA1247" s="17" t="s">
        <v>301</v>
      </c>
      <c r="IB1247" s="16">
        <v>0.02</v>
      </c>
      <c r="ID1247" s="14" t="s">
        <v>309</v>
      </c>
    </row>
    <row r="1248" spans="234:240" x14ac:dyDescent="0.2">
      <c r="HZ1248" s="18" t="s">
        <v>310</v>
      </c>
      <c r="IA1248" s="17" t="s">
        <v>301</v>
      </c>
      <c r="IB1248" s="16">
        <v>0.03</v>
      </c>
      <c r="ID1248" s="14" t="s">
        <v>311</v>
      </c>
    </row>
    <row r="1249" spans="234:236" x14ac:dyDescent="0.2">
      <c r="HZ1249" s="18" t="s">
        <v>312</v>
      </c>
      <c r="IA1249" s="17" t="s">
        <v>254</v>
      </c>
      <c r="IB1249" s="16">
        <v>0.04</v>
      </c>
    </row>
    <row r="1250" spans="234:236" x14ac:dyDescent="0.2">
      <c r="HZ1250" s="18" t="s">
        <v>313</v>
      </c>
      <c r="IA1250" s="17" t="s">
        <v>272</v>
      </c>
      <c r="IB1250" s="16">
        <v>2.5000000000000001E-2</v>
      </c>
    </row>
    <row r="1251" spans="234:236" x14ac:dyDescent="0.2">
      <c r="HZ1251" s="18" t="s">
        <v>314</v>
      </c>
      <c r="IA1251" s="17" t="s">
        <v>269</v>
      </c>
      <c r="IB1251" s="16">
        <v>0.03</v>
      </c>
    </row>
    <row r="1252" spans="234:236" x14ac:dyDescent="0.2">
      <c r="HZ1252" s="18" t="s">
        <v>315</v>
      </c>
      <c r="IA1252" s="17" t="s">
        <v>277</v>
      </c>
      <c r="IB1252" s="16">
        <v>0.03</v>
      </c>
    </row>
    <row r="1253" spans="234:236" x14ac:dyDescent="0.2">
      <c r="HZ1253" s="18" t="s">
        <v>316</v>
      </c>
      <c r="IA1253" s="17" t="s">
        <v>263</v>
      </c>
      <c r="IB1253" s="16">
        <v>0.04</v>
      </c>
    </row>
    <row r="1254" spans="234:236" x14ac:dyDescent="0.2">
      <c r="HZ1254" s="18" t="s">
        <v>317</v>
      </c>
      <c r="IA1254" s="17" t="s">
        <v>254</v>
      </c>
      <c r="IB1254" s="16">
        <v>1.4999999999999999E-2</v>
      </c>
    </row>
    <row r="1255" spans="234:236" x14ac:dyDescent="0.2">
      <c r="HZ1255" s="18" t="s">
        <v>318</v>
      </c>
      <c r="IA1255" s="17" t="s">
        <v>263</v>
      </c>
      <c r="IB1255" s="16">
        <v>0.04</v>
      </c>
    </row>
  </sheetData>
  <mergeCells count="7">
    <mergeCell ref="A11:F11"/>
    <mergeCell ref="A1:F1"/>
    <mergeCell ref="A2:F2"/>
    <mergeCell ref="A3:F3"/>
    <mergeCell ref="A4:F4"/>
    <mergeCell ref="A6:B6"/>
    <mergeCell ref="A7:F7"/>
  </mergeCells>
  <pageMargins left="0.70866141732283472" right="0.70866141732283472" top="0.74803149606299213" bottom="0.74803149606299213" header="0.31496062992125984" footer="0.31496062992125984"/>
  <pageSetup scale="75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1"/>
  <sheetViews>
    <sheetView tabSelected="1" view="pageBreakPreview" topLeftCell="A1141" zoomScale="85" zoomScaleNormal="100" zoomScaleSheetLayoutView="85" workbookViewId="0">
      <selection activeCell="F1173" sqref="F1173"/>
    </sheetView>
  </sheetViews>
  <sheetFormatPr baseColWidth="10" defaultColWidth="11.5703125" defaultRowHeight="12.75" x14ac:dyDescent="0.2"/>
  <cols>
    <col min="1" max="1" width="5.42578125" style="15" customWidth="1"/>
    <col min="2" max="2" width="58.140625" style="14" customWidth="1"/>
    <col min="3" max="3" width="11.42578125" style="14" customWidth="1"/>
    <col min="4" max="4" width="6.42578125" style="14" bestFit="1" customWidth="1"/>
    <col min="5" max="5" width="10.85546875" style="14" bestFit="1" customWidth="1"/>
    <col min="6" max="6" width="22.5703125" style="18" customWidth="1"/>
    <col min="7" max="16384" width="11.5703125" style="14"/>
  </cols>
  <sheetData>
    <row r="1" spans="1:6" ht="12.75" customHeight="1" x14ac:dyDescent="0.2">
      <c r="A1" s="294" t="s">
        <v>0</v>
      </c>
      <c r="B1" s="294"/>
      <c r="C1" s="294"/>
      <c r="D1" s="294"/>
      <c r="E1" s="294"/>
      <c r="F1" s="294"/>
    </row>
    <row r="2" spans="1:6" ht="12.75" customHeight="1" x14ac:dyDescent="0.2">
      <c r="A2" s="294" t="s">
        <v>1</v>
      </c>
      <c r="B2" s="294"/>
      <c r="C2" s="294"/>
      <c r="D2" s="294"/>
      <c r="E2" s="294"/>
      <c r="F2" s="294"/>
    </row>
    <row r="3" spans="1:6" ht="12.75" customHeight="1" x14ac:dyDescent="0.2">
      <c r="A3" s="294" t="s">
        <v>2</v>
      </c>
      <c r="B3" s="294"/>
      <c r="C3" s="294"/>
      <c r="D3" s="294"/>
      <c r="E3" s="294"/>
      <c r="F3" s="294"/>
    </row>
    <row r="4" spans="1:6" ht="12.75" customHeight="1" x14ac:dyDescent="0.2">
      <c r="A4" s="294" t="s">
        <v>3</v>
      </c>
      <c r="B4" s="294"/>
      <c r="C4" s="294"/>
      <c r="D4" s="294"/>
      <c r="E4" s="294"/>
      <c r="F4" s="294"/>
    </row>
    <row r="5" spans="1:6" ht="3.75" customHeight="1" x14ac:dyDescent="0.2">
      <c r="A5" s="274"/>
      <c r="B5" s="274"/>
      <c r="C5" s="274"/>
      <c r="D5" s="274"/>
      <c r="E5" s="274"/>
      <c r="F5" s="245"/>
    </row>
    <row r="6" spans="1:6" ht="12.75" customHeight="1" x14ac:dyDescent="0.2">
      <c r="A6" s="295" t="s">
        <v>4</v>
      </c>
      <c r="B6" s="295"/>
      <c r="C6" s="211"/>
      <c r="D6" s="210"/>
      <c r="E6" s="209"/>
      <c r="F6" s="246"/>
    </row>
    <row r="7" spans="1:6" ht="27" customHeight="1" x14ac:dyDescent="0.2">
      <c r="A7" s="296" t="s">
        <v>5</v>
      </c>
      <c r="B7" s="296"/>
      <c r="C7" s="296"/>
      <c r="D7" s="296"/>
      <c r="E7" s="296"/>
      <c r="F7" s="296"/>
    </row>
    <row r="8" spans="1:6" x14ac:dyDescent="0.2">
      <c r="A8" s="24" t="s">
        <v>6</v>
      </c>
      <c r="B8" s="275"/>
      <c r="C8" s="24" t="s">
        <v>7</v>
      </c>
      <c r="D8" s="207"/>
      <c r="E8" s="208"/>
      <c r="F8" s="205"/>
    </row>
    <row r="9" spans="1:6" x14ac:dyDescent="0.2">
      <c r="A9" s="24" t="s">
        <v>8</v>
      </c>
      <c r="B9" s="275"/>
      <c r="C9" s="24" t="s">
        <v>9</v>
      </c>
      <c r="D9" s="207"/>
      <c r="E9" s="206" t="s">
        <v>10</v>
      </c>
      <c r="F9" s="205"/>
    </row>
    <row r="10" spans="1:6" ht="5.25" customHeight="1" x14ac:dyDescent="0.2">
      <c r="A10" s="24"/>
      <c r="B10" s="275"/>
      <c r="C10" s="24"/>
      <c r="D10" s="207"/>
      <c r="E10" s="206"/>
      <c r="F10" s="205"/>
    </row>
    <row r="11" spans="1:6" ht="12" customHeight="1" x14ac:dyDescent="0.2">
      <c r="A11" s="286"/>
      <c r="B11" s="287"/>
      <c r="C11" s="286"/>
      <c r="D11" s="288"/>
      <c r="E11" s="289"/>
      <c r="F11" s="290"/>
    </row>
    <row r="12" spans="1:6" ht="13.5" customHeight="1" x14ac:dyDescent="0.2">
      <c r="A12" s="291" t="s">
        <v>361</v>
      </c>
      <c r="B12" s="292"/>
      <c r="C12" s="292"/>
      <c r="D12" s="292"/>
      <c r="E12" s="292"/>
      <c r="F12" s="293"/>
    </row>
    <row r="13" spans="1:6" ht="18.75" customHeight="1" x14ac:dyDescent="0.2">
      <c r="A13" s="277"/>
      <c r="B13" s="276"/>
      <c r="C13" s="276"/>
      <c r="D13" s="276"/>
      <c r="E13" s="276"/>
      <c r="F13" s="278"/>
    </row>
    <row r="14" spans="1:6" ht="64.5" customHeight="1" x14ac:dyDescent="0.2">
      <c r="A14" s="34" t="s">
        <v>17</v>
      </c>
      <c r="B14" s="112" t="s">
        <v>18</v>
      </c>
      <c r="C14" s="157"/>
      <c r="D14" s="156"/>
      <c r="E14" s="90"/>
      <c r="F14" s="249"/>
    </row>
    <row r="15" spans="1:6" ht="9.75" customHeight="1" x14ac:dyDescent="0.2">
      <c r="A15" s="34"/>
      <c r="B15" s="112"/>
      <c r="C15" s="157"/>
      <c r="D15" s="156"/>
      <c r="E15" s="90"/>
      <c r="F15" s="249"/>
    </row>
    <row r="16" spans="1:6" x14ac:dyDescent="0.2">
      <c r="A16" s="115">
        <v>1</v>
      </c>
      <c r="B16" s="99" t="s">
        <v>19</v>
      </c>
      <c r="C16" s="85"/>
      <c r="D16" s="83"/>
      <c r="E16" s="102"/>
      <c r="F16" s="104"/>
    </row>
    <row r="17" spans="1:6" x14ac:dyDescent="0.2">
      <c r="A17" s="130">
        <v>1.1000000000000001</v>
      </c>
      <c r="B17" s="91" t="s">
        <v>20</v>
      </c>
      <c r="C17" s="85">
        <v>14662.14</v>
      </c>
      <c r="D17" s="83" t="s">
        <v>21</v>
      </c>
      <c r="E17" s="171">
        <v>6.7250005797243784</v>
      </c>
      <c r="F17" s="199">
        <f>C17*E17</f>
        <v>98602.9</v>
      </c>
    </row>
    <row r="18" spans="1:6" ht="6.75" customHeight="1" x14ac:dyDescent="0.2">
      <c r="A18" s="130"/>
      <c r="B18" s="91"/>
      <c r="C18" s="85"/>
      <c r="D18" s="83"/>
      <c r="E18" s="102"/>
      <c r="F18" s="104"/>
    </row>
    <row r="19" spans="1:6" x14ac:dyDescent="0.2">
      <c r="A19" s="115">
        <v>2</v>
      </c>
      <c r="B19" s="99" t="s">
        <v>22</v>
      </c>
      <c r="C19" s="85"/>
      <c r="D19" s="83"/>
      <c r="E19" s="102"/>
      <c r="F19" s="104"/>
    </row>
    <row r="20" spans="1:6" ht="12.75" customHeight="1" x14ac:dyDescent="0.2">
      <c r="A20" s="73">
        <v>2.1</v>
      </c>
      <c r="B20" s="140" t="s">
        <v>23</v>
      </c>
      <c r="C20" s="142">
        <v>8535.92</v>
      </c>
      <c r="D20" s="141" t="s">
        <v>24</v>
      </c>
      <c r="E20" s="144">
        <v>102.700001</v>
      </c>
      <c r="F20" s="104">
        <f>C20*E20</f>
        <v>876638.99253592</v>
      </c>
    </row>
    <row r="21" spans="1:6" ht="12.75" customHeight="1" x14ac:dyDescent="0.2">
      <c r="A21" s="73">
        <v>2.2000000000000002</v>
      </c>
      <c r="B21" s="140" t="s">
        <v>25</v>
      </c>
      <c r="C21" s="85">
        <v>770.47</v>
      </c>
      <c r="D21" s="141" t="s">
        <v>24</v>
      </c>
      <c r="E21" s="144">
        <v>615.88000999999997</v>
      </c>
      <c r="F21" s="104">
        <f>C21*E21</f>
        <v>474517.07130469999</v>
      </c>
    </row>
    <row r="22" spans="1:6" ht="12.75" customHeight="1" x14ac:dyDescent="0.2">
      <c r="A22" s="73">
        <v>2.2999999999999998</v>
      </c>
      <c r="B22" s="140" t="s">
        <v>26</v>
      </c>
      <c r="C22" s="85">
        <v>7270.15</v>
      </c>
      <c r="D22" s="141" t="s">
        <v>24</v>
      </c>
      <c r="E22" s="144">
        <v>85.120000009999998</v>
      </c>
      <c r="F22" s="104">
        <f>C22*E22</f>
        <v>618835.16807270143</v>
      </c>
    </row>
    <row r="23" spans="1:6" ht="12.75" customHeight="1" x14ac:dyDescent="0.2">
      <c r="A23" s="73">
        <v>2.4</v>
      </c>
      <c r="B23" s="140" t="s">
        <v>27</v>
      </c>
      <c r="C23" s="85">
        <v>1518.92</v>
      </c>
      <c r="D23" s="141" t="s">
        <v>24</v>
      </c>
      <c r="E23" s="144">
        <v>126.4300001</v>
      </c>
      <c r="F23" s="104">
        <f>C23*E23</f>
        <v>192037.05575189201</v>
      </c>
    </row>
    <row r="24" spans="1:6" ht="5.25" customHeight="1" x14ac:dyDescent="0.2">
      <c r="A24" s="89"/>
      <c r="B24" s="91"/>
      <c r="C24" s="85"/>
      <c r="D24" s="83"/>
      <c r="E24" s="90"/>
      <c r="F24" s="104"/>
    </row>
    <row r="25" spans="1:6" x14ac:dyDescent="0.2">
      <c r="A25" s="115">
        <v>3</v>
      </c>
      <c r="B25" s="99" t="s">
        <v>28</v>
      </c>
      <c r="C25" s="85"/>
      <c r="D25" s="83"/>
      <c r="E25" s="90"/>
      <c r="F25" s="104"/>
    </row>
    <row r="26" spans="1:6" ht="12.75" customHeight="1" x14ac:dyDescent="0.2">
      <c r="A26" s="73">
        <v>3.1</v>
      </c>
      <c r="B26" s="140" t="s">
        <v>29</v>
      </c>
      <c r="C26" s="85">
        <v>193.47</v>
      </c>
      <c r="D26" s="141" t="s">
        <v>21</v>
      </c>
      <c r="E26" s="170">
        <v>1916.8714199999999</v>
      </c>
      <c r="F26" s="104">
        <f t="shared" ref="F26:F31" si="0">C26*E26</f>
        <v>370857.11362739996</v>
      </c>
    </row>
    <row r="27" spans="1:6" ht="13.5" customHeight="1" x14ac:dyDescent="0.2">
      <c r="A27" s="73">
        <v>3.2</v>
      </c>
      <c r="B27" s="140" t="s">
        <v>30</v>
      </c>
      <c r="C27" s="85">
        <v>1850</v>
      </c>
      <c r="D27" s="111" t="s">
        <v>21</v>
      </c>
      <c r="E27" s="170">
        <v>1361.3605837837838</v>
      </c>
      <c r="F27" s="104">
        <f t="shared" si="0"/>
        <v>2518517.08</v>
      </c>
    </row>
    <row r="28" spans="1:6" ht="12" customHeight="1" x14ac:dyDescent="0.2">
      <c r="A28" s="89">
        <v>3.3</v>
      </c>
      <c r="B28" s="140" t="s">
        <v>31</v>
      </c>
      <c r="C28" s="98">
        <v>417.27</v>
      </c>
      <c r="D28" s="105" t="s">
        <v>21</v>
      </c>
      <c r="E28" s="154">
        <v>878.17389220408847</v>
      </c>
      <c r="F28" s="104">
        <f t="shared" si="0"/>
        <v>366435.62</v>
      </c>
    </row>
    <row r="29" spans="1:6" ht="15" customHeight="1" x14ac:dyDescent="0.2">
      <c r="A29" s="89">
        <v>3.4</v>
      </c>
      <c r="B29" s="140" t="s">
        <v>32</v>
      </c>
      <c r="C29" s="98">
        <v>2167.2600000000002</v>
      </c>
      <c r="D29" s="105" t="s">
        <v>21</v>
      </c>
      <c r="E29" s="154">
        <v>518.42877642737824</v>
      </c>
      <c r="F29" s="104">
        <f t="shared" si="0"/>
        <v>1123569.95</v>
      </c>
    </row>
    <row r="30" spans="1:6" ht="13.5" customHeight="1" x14ac:dyDescent="0.2">
      <c r="A30" s="89">
        <v>3.5</v>
      </c>
      <c r="B30" s="140" t="s">
        <v>33</v>
      </c>
      <c r="C30" s="85">
        <v>996.67</v>
      </c>
      <c r="D30" s="111" t="s">
        <v>21</v>
      </c>
      <c r="E30" s="144">
        <v>239.42905876568975</v>
      </c>
      <c r="F30" s="104">
        <f t="shared" si="0"/>
        <v>238631.75999999998</v>
      </c>
    </row>
    <row r="31" spans="1:6" ht="14.25" customHeight="1" x14ac:dyDescent="0.2">
      <c r="A31" s="73">
        <v>3.6</v>
      </c>
      <c r="B31" s="140" t="s">
        <v>34</v>
      </c>
      <c r="C31" s="98">
        <v>8812.11</v>
      </c>
      <c r="D31" s="105" t="s">
        <v>21</v>
      </c>
      <c r="E31" s="154">
        <v>145.6625042129524</v>
      </c>
      <c r="F31" s="250">
        <f t="shared" si="0"/>
        <v>1283594.01</v>
      </c>
    </row>
    <row r="32" spans="1:6" ht="5.25" customHeight="1" x14ac:dyDescent="0.2">
      <c r="A32" s="73"/>
      <c r="B32" s="140"/>
      <c r="C32" s="98"/>
      <c r="D32" s="105"/>
      <c r="E32" s="108"/>
      <c r="F32" s="104"/>
    </row>
    <row r="33" spans="1:6" ht="12.75" customHeight="1" x14ac:dyDescent="0.2">
      <c r="A33" s="115">
        <v>4</v>
      </c>
      <c r="B33" s="99" t="s">
        <v>35</v>
      </c>
      <c r="C33" s="85"/>
      <c r="D33" s="83"/>
      <c r="E33" s="90"/>
      <c r="F33" s="104"/>
    </row>
    <row r="34" spans="1:6" ht="12.75" customHeight="1" x14ac:dyDescent="0.2">
      <c r="A34" s="89">
        <v>4.0999999999999996</v>
      </c>
      <c r="B34" s="140" t="s">
        <v>29</v>
      </c>
      <c r="C34" s="85">
        <v>193.47</v>
      </c>
      <c r="D34" s="111" t="s">
        <v>21</v>
      </c>
      <c r="E34" s="90">
        <v>34.42</v>
      </c>
      <c r="F34" s="104">
        <f>E34*C34</f>
        <v>6659.2374</v>
      </c>
    </row>
    <row r="35" spans="1:6" ht="12.75" customHeight="1" x14ac:dyDescent="0.2">
      <c r="A35" s="89">
        <v>4.2</v>
      </c>
      <c r="B35" s="140" t="s">
        <v>30</v>
      </c>
      <c r="C35" s="85">
        <v>1850</v>
      </c>
      <c r="D35" s="111" t="s">
        <v>21</v>
      </c>
      <c r="E35" s="90">
        <v>31.09</v>
      </c>
      <c r="F35" s="104">
        <f>E35*C35</f>
        <v>57516.5</v>
      </c>
    </row>
    <row r="36" spans="1:6" ht="12.75" customHeight="1" x14ac:dyDescent="0.2">
      <c r="A36" s="89">
        <v>4.3</v>
      </c>
      <c r="B36" s="140" t="s">
        <v>31</v>
      </c>
      <c r="C36" s="98">
        <v>417.27</v>
      </c>
      <c r="D36" s="105" t="s">
        <v>21</v>
      </c>
      <c r="E36" s="108">
        <v>27.54</v>
      </c>
      <c r="F36" s="104">
        <f>E36*C36</f>
        <v>11491.6158</v>
      </c>
    </row>
    <row r="37" spans="1:6" ht="12.75" customHeight="1" x14ac:dyDescent="0.2">
      <c r="A37" s="89">
        <v>4.4000000000000004</v>
      </c>
      <c r="B37" s="140" t="s">
        <v>32</v>
      </c>
      <c r="C37" s="98">
        <v>2167.2600000000002</v>
      </c>
      <c r="D37" s="105" t="s">
        <v>21</v>
      </c>
      <c r="E37" s="154">
        <v>21.040002999999999</v>
      </c>
      <c r="F37" s="104">
        <f>E37*C37</f>
        <v>45599.156901779999</v>
      </c>
    </row>
    <row r="38" spans="1:6" ht="12.75" customHeight="1" x14ac:dyDescent="0.2">
      <c r="A38" s="89">
        <v>4.5</v>
      </c>
      <c r="B38" s="140" t="s">
        <v>33</v>
      </c>
      <c r="C38" s="85">
        <v>996.67</v>
      </c>
      <c r="D38" s="111" t="s">
        <v>21</v>
      </c>
      <c r="E38" s="144">
        <v>17.210011999999999</v>
      </c>
      <c r="F38" s="104">
        <f>E38*C38</f>
        <v>17152.702660039999</v>
      </c>
    </row>
    <row r="39" spans="1:6" ht="12.75" customHeight="1" x14ac:dyDescent="0.2">
      <c r="A39" s="89">
        <v>4.5999999999999996</v>
      </c>
      <c r="B39" s="140" t="s">
        <v>34</v>
      </c>
      <c r="C39" s="98">
        <v>8812.11</v>
      </c>
      <c r="D39" s="105" t="s">
        <v>21</v>
      </c>
      <c r="E39" s="108">
        <v>14.570000828405455</v>
      </c>
      <c r="F39" s="104">
        <f>C39*E39</f>
        <v>128392.45</v>
      </c>
    </row>
    <row r="40" spans="1:6" ht="10.5" customHeight="1" x14ac:dyDescent="0.2">
      <c r="A40" s="138"/>
      <c r="B40" s="140"/>
      <c r="C40" s="98"/>
      <c r="D40" s="105"/>
      <c r="E40" s="108"/>
      <c r="F40" s="104"/>
    </row>
    <row r="41" spans="1:6" x14ac:dyDescent="0.2">
      <c r="A41" s="126">
        <v>5</v>
      </c>
      <c r="B41" s="112" t="s">
        <v>36</v>
      </c>
      <c r="C41" s="85"/>
      <c r="D41" s="111"/>
      <c r="E41" s="90"/>
      <c r="F41" s="104"/>
    </row>
    <row r="42" spans="1:6" x14ac:dyDescent="0.2">
      <c r="A42" s="138">
        <v>5.0999999999999996</v>
      </c>
      <c r="B42" s="91" t="s">
        <v>37</v>
      </c>
      <c r="C42" s="85">
        <v>1</v>
      </c>
      <c r="D42" s="83" t="s">
        <v>38</v>
      </c>
      <c r="E42" s="90">
        <v>2470.6044999999999</v>
      </c>
      <c r="F42" s="104">
        <f t="shared" ref="F42:F57" si="1">C42*E42</f>
        <v>2470.6044999999999</v>
      </c>
    </row>
    <row r="43" spans="1:6" x14ac:dyDescent="0.2">
      <c r="A43" s="89">
        <f t="shared" ref="A43:A50" si="2">+A42+0.1</f>
        <v>5.1999999999999993</v>
      </c>
      <c r="B43" s="91" t="s">
        <v>39</v>
      </c>
      <c r="C43" s="85">
        <v>1</v>
      </c>
      <c r="D43" s="83" t="s">
        <v>38</v>
      </c>
      <c r="E43" s="90">
        <v>1065.3444999999999</v>
      </c>
      <c r="F43" s="104">
        <f t="shared" si="1"/>
        <v>1065.3444999999999</v>
      </c>
    </row>
    <row r="44" spans="1:6" x14ac:dyDescent="0.2">
      <c r="A44" s="89">
        <f t="shared" si="2"/>
        <v>5.2999999999999989</v>
      </c>
      <c r="B44" s="91" t="s">
        <v>40</v>
      </c>
      <c r="C44" s="85">
        <v>2</v>
      </c>
      <c r="D44" s="83" t="s">
        <v>38</v>
      </c>
      <c r="E44" s="90">
        <v>1749.335</v>
      </c>
      <c r="F44" s="104">
        <f t="shared" si="1"/>
        <v>3498.67</v>
      </c>
    </row>
    <row r="45" spans="1:6" x14ac:dyDescent="0.2">
      <c r="A45" s="89">
        <f t="shared" si="2"/>
        <v>5.3999999999999986</v>
      </c>
      <c r="B45" s="91" t="s">
        <v>41</v>
      </c>
      <c r="C45" s="85">
        <v>1</v>
      </c>
      <c r="D45" s="83" t="s">
        <v>38</v>
      </c>
      <c r="E45" s="90">
        <v>3910.2040000000002</v>
      </c>
      <c r="F45" s="104">
        <f t="shared" si="1"/>
        <v>3910.2040000000002</v>
      </c>
    </row>
    <row r="46" spans="1:6" x14ac:dyDescent="0.2">
      <c r="A46" s="89">
        <f t="shared" si="2"/>
        <v>5.4999999999999982</v>
      </c>
      <c r="B46" s="91" t="s">
        <v>42</v>
      </c>
      <c r="C46" s="85">
        <v>2</v>
      </c>
      <c r="D46" s="83" t="s">
        <v>38</v>
      </c>
      <c r="E46" s="90">
        <v>2339.3337999999999</v>
      </c>
      <c r="F46" s="104">
        <f t="shared" si="1"/>
        <v>4678.6675999999998</v>
      </c>
    </row>
    <row r="47" spans="1:6" x14ac:dyDescent="0.2">
      <c r="A47" s="89">
        <f t="shared" si="2"/>
        <v>5.5999999999999979</v>
      </c>
      <c r="B47" s="91" t="s">
        <v>43</v>
      </c>
      <c r="C47" s="85">
        <v>2</v>
      </c>
      <c r="D47" s="83" t="s">
        <v>38</v>
      </c>
      <c r="E47" s="90">
        <v>2339.3337999999999</v>
      </c>
      <c r="F47" s="104">
        <f t="shared" si="1"/>
        <v>4678.6675999999998</v>
      </c>
    </row>
    <row r="48" spans="1:6" x14ac:dyDescent="0.2">
      <c r="A48" s="89">
        <f t="shared" si="2"/>
        <v>5.6999999999999975</v>
      </c>
      <c r="B48" s="91" t="s">
        <v>44</v>
      </c>
      <c r="C48" s="85">
        <v>2</v>
      </c>
      <c r="D48" s="83" t="s">
        <v>38</v>
      </c>
      <c r="E48" s="90">
        <v>2339.3337999999999</v>
      </c>
      <c r="F48" s="104">
        <f t="shared" si="1"/>
        <v>4678.6675999999998</v>
      </c>
    </row>
    <row r="49" spans="1:6" x14ac:dyDescent="0.2">
      <c r="A49" s="89">
        <f t="shared" si="2"/>
        <v>5.7999999999999972</v>
      </c>
      <c r="B49" s="91" t="s">
        <v>45</v>
      </c>
      <c r="C49" s="85">
        <v>2</v>
      </c>
      <c r="D49" s="83" t="s">
        <v>38</v>
      </c>
      <c r="E49" s="90">
        <v>2339.3337999999999</v>
      </c>
      <c r="F49" s="104">
        <f t="shared" si="1"/>
        <v>4678.6675999999998</v>
      </c>
    </row>
    <row r="50" spans="1:6" x14ac:dyDescent="0.2">
      <c r="A50" s="89">
        <f t="shared" si="2"/>
        <v>5.8999999999999968</v>
      </c>
      <c r="B50" s="91" t="s">
        <v>46</v>
      </c>
      <c r="C50" s="85">
        <v>2</v>
      </c>
      <c r="D50" s="83" t="s">
        <v>38</v>
      </c>
      <c r="E50" s="170">
        <v>332.702</v>
      </c>
      <c r="F50" s="104">
        <f t="shared" si="1"/>
        <v>665.404</v>
      </c>
    </row>
    <row r="51" spans="1:6" x14ac:dyDescent="0.2">
      <c r="A51" s="139">
        <v>5.0999999999999996</v>
      </c>
      <c r="B51" s="91" t="s">
        <v>47</v>
      </c>
      <c r="C51" s="85">
        <v>4</v>
      </c>
      <c r="D51" s="83" t="s">
        <v>38</v>
      </c>
      <c r="E51" s="170">
        <v>332.69900000000001</v>
      </c>
      <c r="F51" s="104">
        <f t="shared" si="1"/>
        <v>1330.796</v>
      </c>
    </row>
    <row r="52" spans="1:6" x14ac:dyDescent="0.2">
      <c r="A52" s="139">
        <f t="shared" ref="A52:A68" si="3">+A51+0.01</f>
        <v>5.1099999999999994</v>
      </c>
      <c r="B52" s="91" t="s">
        <v>48</v>
      </c>
      <c r="C52" s="85">
        <v>4</v>
      </c>
      <c r="D52" s="83" t="s">
        <v>38</v>
      </c>
      <c r="E52" s="170">
        <v>143.31200000000001</v>
      </c>
      <c r="F52" s="104">
        <f t="shared" si="1"/>
        <v>573.24800000000005</v>
      </c>
    </row>
    <row r="53" spans="1:6" x14ac:dyDescent="0.2">
      <c r="A53" s="139">
        <f t="shared" si="3"/>
        <v>5.1199999999999992</v>
      </c>
      <c r="B53" s="91" t="s">
        <v>49</v>
      </c>
      <c r="C53" s="85">
        <v>21</v>
      </c>
      <c r="D53" s="83" t="s">
        <v>38</v>
      </c>
      <c r="E53" s="170">
        <v>184.31229999999999</v>
      </c>
      <c r="F53" s="104">
        <f t="shared" si="1"/>
        <v>3870.5582999999997</v>
      </c>
    </row>
    <row r="54" spans="1:6" x14ac:dyDescent="0.2">
      <c r="A54" s="139">
        <f t="shared" si="3"/>
        <v>5.129999999999999</v>
      </c>
      <c r="B54" s="91" t="s">
        <v>50</v>
      </c>
      <c r="C54" s="85">
        <v>1</v>
      </c>
      <c r="D54" s="83" t="s">
        <v>38</v>
      </c>
      <c r="E54" s="170">
        <v>306.2045</v>
      </c>
      <c r="F54" s="104">
        <f t="shared" si="1"/>
        <v>306.2045</v>
      </c>
    </row>
    <row r="55" spans="1:6" x14ac:dyDescent="0.2">
      <c r="A55" s="139">
        <f t="shared" si="3"/>
        <v>5.1399999999999988</v>
      </c>
      <c r="B55" s="91" t="s">
        <v>51</v>
      </c>
      <c r="C55" s="85">
        <v>1</v>
      </c>
      <c r="D55" s="83" t="s">
        <v>38</v>
      </c>
      <c r="E55" s="170">
        <v>306.2045</v>
      </c>
      <c r="F55" s="104">
        <f t="shared" si="1"/>
        <v>306.2045</v>
      </c>
    </row>
    <row r="56" spans="1:6" x14ac:dyDescent="0.2">
      <c r="A56" s="139">
        <f t="shared" si="3"/>
        <v>5.1499999999999986</v>
      </c>
      <c r="B56" s="91" t="s">
        <v>52</v>
      </c>
      <c r="C56" s="85">
        <v>2</v>
      </c>
      <c r="D56" s="83" t="s">
        <v>38</v>
      </c>
      <c r="E56" s="170">
        <v>3696.3345599999998</v>
      </c>
      <c r="F56" s="104">
        <f t="shared" si="1"/>
        <v>7392.6691199999996</v>
      </c>
    </row>
    <row r="57" spans="1:6" x14ac:dyDescent="0.2">
      <c r="A57" s="198">
        <f t="shared" si="3"/>
        <v>5.1599999999999984</v>
      </c>
      <c r="B57" s="197" t="s">
        <v>53</v>
      </c>
      <c r="C57" s="85">
        <v>1</v>
      </c>
      <c r="D57" s="83" t="s">
        <v>38</v>
      </c>
      <c r="E57" s="170">
        <v>3914.6439999999998</v>
      </c>
      <c r="F57" s="104">
        <f t="shared" si="1"/>
        <v>3914.6439999999998</v>
      </c>
    </row>
    <row r="58" spans="1:6" x14ac:dyDescent="0.2">
      <c r="A58" s="196">
        <f t="shared" si="3"/>
        <v>5.1699999999999982</v>
      </c>
      <c r="B58" s="96" t="s">
        <v>54</v>
      </c>
      <c r="C58" s="95">
        <v>2</v>
      </c>
      <c r="D58" s="94" t="s">
        <v>38</v>
      </c>
      <c r="E58" s="195">
        <v>3017.8330000000001</v>
      </c>
      <c r="F58" s="251">
        <f>+C58*E58</f>
        <v>6035.6660000000002</v>
      </c>
    </row>
    <row r="59" spans="1:6" x14ac:dyDescent="0.2">
      <c r="A59" s="194">
        <f t="shared" si="3"/>
        <v>5.1799999999999979</v>
      </c>
      <c r="B59" s="193" t="s">
        <v>55</v>
      </c>
      <c r="C59" s="192">
        <v>7</v>
      </c>
      <c r="D59" s="191" t="s">
        <v>38</v>
      </c>
      <c r="E59" s="190">
        <v>920</v>
      </c>
      <c r="F59" s="252">
        <f t="shared" ref="F59:F68" si="4">C59*E59</f>
        <v>6440</v>
      </c>
    </row>
    <row r="60" spans="1:6" x14ac:dyDescent="0.2">
      <c r="A60" s="139">
        <f t="shared" si="3"/>
        <v>5.1899999999999977</v>
      </c>
      <c r="B60" s="91" t="s">
        <v>56</v>
      </c>
      <c r="C60" s="85">
        <v>15</v>
      </c>
      <c r="D60" s="83" t="s">
        <v>38</v>
      </c>
      <c r="E60" s="170">
        <v>713.5</v>
      </c>
      <c r="F60" s="104">
        <f t="shared" si="4"/>
        <v>10702.5</v>
      </c>
    </row>
    <row r="61" spans="1:6" x14ac:dyDescent="0.2">
      <c r="A61" s="139">
        <f t="shared" si="3"/>
        <v>5.1999999999999975</v>
      </c>
      <c r="B61" s="91" t="s">
        <v>57</v>
      </c>
      <c r="C61" s="85">
        <v>1</v>
      </c>
      <c r="D61" s="83" t="s">
        <v>38</v>
      </c>
      <c r="E61" s="170">
        <v>2838.2539999999999</v>
      </c>
      <c r="F61" s="104">
        <f t="shared" si="4"/>
        <v>2838.2539999999999</v>
      </c>
    </row>
    <row r="62" spans="1:6" x14ac:dyDescent="0.2">
      <c r="A62" s="139">
        <f t="shared" si="3"/>
        <v>5.2099999999999973</v>
      </c>
      <c r="B62" s="91" t="s">
        <v>58</v>
      </c>
      <c r="C62" s="85">
        <v>2</v>
      </c>
      <c r="D62" s="83" t="s">
        <v>38</v>
      </c>
      <c r="E62" s="170">
        <v>1392.3846000000001</v>
      </c>
      <c r="F62" s="104">
        <f t="shared" si="4"/>
        <v>2784.7692000000002</v>
      </c>
    </row>
    <row r="63" spans="1:6" x14ac:dyDescent="0.2">
      <c r="A63" s="139">
        <f t="shared" si="3"/>
        <v>5.2199999999999971</v>
      </c>
      <c r="B63" s="91" t="s">
        <v>59</v>
      </c>
      <c r="C63" s="85">
        <v>14</v>
      </c>
      <c r="D63" s="83" t="s">
        <v>38</v>
      </c>
      <c r="E63" s="170">
        <v>2209.5335</v>
      </c>
      <c r="F63" s="104">
        <f t="shared" si="4"/>
        <v>30933.469000000001</v>
      </c>
    </row>
    <row r="64" spans="1:6" x14ac:dyDescent="0.2">
      <c r="A64" s="139">
        <f t="shared" si="3"/>
        <v>5.2299999999999969</v>
      </c>
      <c r="B64" s="91" t="s">
        <v>60</v>
      </c>
      <c r="C64" s="85">
        <v>1</v>
      </c>
      <c r="D64" s="83" t="s">
        <v>38</v>
      </c>
      <c r="E64" s="170">
        <v>274.70456899999999</v>
      </c>
      <c r="F64" s="104">
        <f t="shared" si="4"/>
        <v>274.70456899999999</v>
      </c>
    </row>
    <row r="65" spans="1:6" x14ac:dyDescent="0.2">
      <c r="A65" s="139">
        <f t="shared" si="3"/>
        <v>5.2399999999999967</v>
      </c>
      <c r="B65" s="91" t="s">
        <v>61</v>
      </c>
      <c r="C65" s="85">
        <v>2</v>
      </c>
      <c r="D65" s="83" t="s">
        <v>38</v>
      </c>
      <c r="E65" s="170">
        <v>274.7</v>
      </c>
      <c r="F65" s="104">
        <f t="shared" si="4"/>
        <v>549.4</v>
      </c>
    </row>
    <row r="66" spans="1:6" x14ac:dyDescent="0.2">
      <c r="A66" s="139">
        <f t="shared" si="3"/>
        <v>5.2499999999999964</v>
      </c>
      <c r="B66" s="91" t="s">
        <v>62</v>
      </c>
      <c r="C66" s="85">
        <v>30</v>
      </c>
      <c r="D66" s="83" t="s">
        <v>38</v>
      </c>
      <c r="E66" s="170">
        <v>169.3125</v>
      </c>
      <c r="F66" s="104">
        <f t="shared" si="4"/>
        <v>5079.375</v>
      </c>
    </row>
    <row r="67" spans="1:6" x14ac:dyDescent="0.2">
      <c r="A67" s="139">
        <f t="shared" si="3"/>
        <v>5.2599999999999962</v>
      </c>
      <c r="B67" s="91" t="s">
        <v>63</v>
      </c>
      <c r="C67" s="85">
        <v>1</v>
      </c>
      <c r="D67" s="83" t="s">
        <v>38</v>
      </c>
      <c r="E67" s="170">
        <v>6516</v>
      </c>
      <c r="F67" s="104">
        <f t="shared" si="4"/>
        <v>6516</v>
      </c>
    </row>
    <row r="68" spans="1:6" x14ac:dyDescent="0.2">
      <c r="A68" s="139">
        <f t="shared" si="3"/>
        <v>5.269999999999996</v>
      </c>
      <c r="B68" s="91" t="s">
        <v>64</v>
      </c>
      <c r="C68" s="85">
        <v>8</v>
      </c>
      <c r="D68" s="83" t="s">
        <v>38</v>
      </c>
      <c r="E68" s="170">
        <v>70.313000000000002</v>
      </c>
      <c r="F68" s="104">
        <f t="shared" si="4"/>
        <v>562.50400000000002</v>
      </c>
    </row>
    <row r="69" spans="1:6" ht="5.25" customHeight="1" x14ac:dyDescent="0.2">
      <c r="A69" s="139"/>
      <c r="B69" s="91"/>
      <c r="C69" s="85"/>
      <c r="D69" s="83"/>
      <c r="E69" s="90"/>
      <c r="F69" s="250"/>
    </row>
    <row r="70" spans="1:6" x14ac:dyDescent="0.2">
      <c r="A70" s="100">
        <v>6</v>
      </c>
      <c r="B70" s="99" t="s">
        <v>65</v>
      </c>
      <c r="C70" s="85"/>
      <c r="D70" s="83"/>
      <c r="E70" s="90"/>
      <c r="F70" s="253"/>
    </row>
    <row r="71" spans="1:6" x14ac:dyDescent="0.2">
      <c r="A71" s="89">
        <v>6.1</v>
      </c>
      <c r="B71" s="101" t="s">
        <v>66</v>
      </c>
      <c r="C71" s="85">
        <v>32</v>
      </c>
      <c r="D71" s="83" t="s">
        <v>38</v>
      </c>
      <c r="E71" s="170">
        <v>158.828</v>
      </c>
      <c r="F71" s="104">
        <f>C71*E71</f>
        <v>5082.4960000000001</v>
      </c>
    </row>
    <row r="72" spans="1:6" x14ac:dyDescent="0.2">
      <c r="A72" s="89">
        <v>6.2</v>
      </c>
      <c r="B72" s="101" t="s">
        <v>67</v>
      </c>
      <c r="C72" s="85">
        <v>2</v>
      </c>
      <c r="D72" s="83" t="s">
        <v>38</v>
      </c>
      <c r="E72" s="170">
        <v>266.83456000000001</v>
      </c>
      <c r="F72" s="104">
        <f>C72*E72</f>
        <v>533.66912000000002</v>
      </c>
    </row>
    <row r="73" spans="1:6" x14ac:dyDescent="0.2">
      <c r="A73" s="89">
        <v>6.3</v>
      </c>
      <c r="B73" s="101" t="s">
        <v>68</v>
      </c>
      <c r="C73" s="85">
        <v>2</v>
      </c>
      <c r="D73" s="83" t="s">
        <v>38</v>
      </c>
      <c r="E73" s="90">
        <v>813.2</v>
      </c>
      <c r="F73" s="104">
        <f>C73*E73</f>
        <v>1626.4</v>
      </c>
    </row>
    <row r="74" spans="1:6" x14ac:dyDescent="0.2">
      <c r="A74" s="89">
        <v>6.4</v>
      </c>
      <c r="B74" s="101" t="s">
        <v>69</v>
      </c>
      <c r="C74" s="85">
        <v>8</v>
      </c>
      <c r="D74" s="83" t="s">
        <v>38</v>
      </c>
      <c r="E74" s="90">
        <v>75</v>
      </c>
      <c r="F74" s="104">
        <f>C74*E74</f>
        <v>600</v>
      </c>
    </row>
    <row r="75" spans="1:6" ht="8.25" customHeight="1" x14ac:dyDescent="0.2">
      <c r="A75" s="89"/>
      <c r="B75" s="91"/>
      <c r="C75" s="85"/>
      <c r="D75" s="83"/>
      <c r="E75" s="90"/>
      <c r="F75" s="250"/>
    </row>
    <row r="76" spans="1:6" x14ac:dyDescent="0.2">
      <c r="A76" s="100">
        <v>7</v>
      </c>
      <c r="B76" s="99" t="s">
        <v>70</v>
      </c>
      <c r="C76" s="85"/>
      <c r="D76" s="83"/>
      <c r="E76" s="90"/>
      <c r="F76" s="250"/>
    </row>
    <row r="77" spans="1:6" x14ac:dyDescent="0.2">
      <c r="A77" s="89">
        <v>7.1</v>
      </c>
      <c r="B77" s="91" t="s">
        <v>71</v>
      </c>
      <c r="C77" s="85">
        <v>1</v>
      </c>
      <c r="D77" s="83" t="s">
        <v>38</v>
      </c>
      <c r="E77" s="90">
        <v>2800</v>
      </c>
      <c r="F77" s="104">
        <f>E77*C77</f>
        <v>2800</v>
      </c>
    </row>
    <row r="78" spans="1:6" x14ac:dyDescent="0.2">
      <c r="A78" s="89">
        <v>7.2</v>
      </c>
      <c r="B78" s="91" t="s">
        <v>72</v>
      </c>
      <c r="C78" s="85">
        <v>2</v>
      </c>
      <c r="D78" s="83" t="s">
        <v>38</v>
      </c>
      <c r="E78" s="90">
        <v>1912.8</v>
      </c>
      <c r="F78" s="104">
        <f>E78*C78</f>
        <v>3825.6</v>
      </c>
    </row>
    <row r="79" spans="1:6" x14ac:dyDescent="0.2">
      <c r="A79" s="89">
        <v>7.3</v>
      </c>
      <c r="B79" s="91" t="s">
        <v>73</v>
      </c>
      <c r="C79" s="85">
        <v>44</v>
      </c>
      <c r="D79" s="83" t="s">
        <v>38</v>
      </c>
      <c r="E79" s="90">
        <v>1535</v>
      </c>
      <c r="F79" s="104">
        <f>E79*C79</f>
        <v>67540</v>
      </c>
    </row>
    <row r="80" spans="1:6" x14ac:dyDescent="0.2">
      <c r="A80" s="89">
        <v>7.4</v>
      </c>
      <c r="B80" s="91" t="s">
        <v>74</v>
      </c>
      <c r="C80" s="85">
        <v>6</v>
      </c>
      <c r="D80" s="83" t="s">
        <v>38</v>
      </c>
      <c r="E80" s="90">
        <v>928</v>
      </c>
      <c r="F80" s="104">
        <f>E80*C80</f>
        <v>5568</v>
      </c>
    </row>
    <row r="81" spans="1:6" x14ac:dyDescent="0.2">
      <c r="A81" s="89">
        <v>7.5</v>
      </c>
      <c r="B81" s="91" t="s">
        <v>75</v>
      </c>
      <c r="C81" s="85">
        <v>21</v>
      </c>
      <c r="D81" s="83" t="s">
        <v>38</v>
      </c>
      <c r="E81" s="90">
        <v>708.6</v>
      </c>
      <c r="F81" s="104">
        <f>E81*C81</f>
        <v>14880.6</v>
      </c>
    </row>
    <row r="82" spans="1:6" ht="10.5" customHeight="1" x14ac:dyDescent="0.2">
      <c r="A82" s="100"/>
      <c r="B82" s="91"/>
      <c r="C82" s="85"/>
      <c r="D82" s="83"/>
      <c r="E82" s="90"/>
      <c r="F82" s="250"/>
    </row>
    <row r="83" spans="1:6" x14ac:dyDescent="0.2">
      <c r="A83" s="189">
        <v>8</v>
      </c>
      <c r="B83" s="99" t="s">
        <v>76</v>
      </c>
      <c r="C83" s="85"/>
      <c r="D83" s="83"/>
      <c r="E83" s="90"/>
      <c r="F83" s="250"/>
    </row>
    <row r="84" spans="1:6" x14ac:dyDescent="0.2">
      <c r="A84" s="103">
        <v>8.1</v>
      </c>
      <c r="B84" s="101" t="s">
        <v>77</v>
      </c>
      <c r="C84" s="85">
        <v>3</v>
      </c>
      <c r="D84" s="83" t="s">
        <v>38</v>
      </c>
      <c r="E84" s="90">
        <v>23547.5</v>
      </c>
      <c r="F84" s="104">
        <f>E84*C84</f>
        <v>70642.5</v>
      </c>
    </row>
    <row r="85" spans="1:6" x14ac:dyDescent="0.2">
      <c r="A85" s="103">
        <v>8.1999999999999993</v>
      </c>
      <c r="B85" s="101" t="s">
        <v>78</v>
      </c>
      <c r="C85" s="85">
        <v>1</v>
      </c>
      <c r="D85" s="83" t="s">
        <v>38</v>
      </c>
      <c r="E85" s="90">
        <v>17906.8</v>
      </c>
      <c r="F85" s="104">
        <f>E85*C85</f>
        <v>17906.8</v>
      </c>
    </row>
    <row r="86" spans="1:6" x14ac:dyDescent="0.2">
      <c r="A86" s="103">
        <v>8.3000000000000007</v>
      </c>
      <c r="B86" s="101" t="s">
        <v>79</v>
      </c>
      <c r="C86" s="85">
        <v>4</v>
      </c>
      <c r="D86" s="83" t="s">
        <v>38</v>
      </c>
      <c r="E86" s="90">
        <v>14572.547500000001</v>
      </c>
      <c r="F86" s="104">
        <f>E86*C86</f>
        <v>58290.19</v>
      </c>
    </row>
    <row r="87" spans="1:6" ht="8.25" customHeight="1" x14ac:dyDescent="0.2">
      <c r="A87" s="138"/>
      <c r="B87" s="101"/>
      <c r="C87" s="85"/>
      <c r="D87" s="83"/>
      <c r="E87" s="90"/>
      <c r="F87" s="104"/>
    </row>
    <row r="88" spans="1:6" ht="13.5" customHeight="1" x14ac:dyDescent="0.2">
      <c r="A88" s="100">
        <v>9</v>
      </c>
      <c r="B88" s="99" t="s">
        <v>80</v>
      </c>
      <c r="C88" s="85"/>
      <c r="D88" s="83"/>
      <c r="E88" s="90"/>
      <c r="F88" s="104"/>
    </row>
    <row r="89" spans="1:6" x14ac:dyDescent="0.2">
      <c r="A89" s="89">
        <v>9.1</v>
      </c>
      <c r="B89" s="91" t="s">
        <v>80</v>
      </c>
      <c r="C89" s="85">
        <v>6</v>
      </c>
      <c r="D89" s="83" t="s">
        <v>38</v>
      </c>
      <c r="E89" s="90">
        <v>2041.07</v>
      </c>
      <c r="F89" s="104">
        <f>E89*C89</f>
        <v>12246.42</v>
      </c>
    </row>
    <row r="90" spans="1:6" ht="7.5" customHeight="1" x14ac:dyDescent="0.2">
      <c r="A90" s="100"/>
      <c r="B90" s="91"/>
      <c r="C90" s="85"/>
      <c r="D90" s="83"/>
      <c r="E90" s="90"/>
      <c r="F90" s="104"/>
    </row>
    <row r="91" spans="1:6" x14ac:dyDescent="0.2">
      <c r="A91" s="100">
        <v>10</v>
      </c>
      <c r="B91" s="99" t="s">
        <v>81</v>
      </c>
      <c r="C91" s="85"/>
      <c r="D91" s="83"/>
      <c r="E91" s="90"/>
      <c r="F91" s="250"/>
    </row>
    <row r="92" spans="1:6" x14ac:dyDescent="0.2">
      <c r="A92" s="89">
        <v>10.1</v>
      </c>
      <c r="B92" s="91" t="s">
        <v>82</v>
      </c>
      <c r="C92" s="85">
        <v>1</v>
      </c>
      <c r="D92" s="83" t="s">
        <v>38</v>
      </c>
      <c r="E92" s="90">
        <v>107937.43</v>
      </c>
      <c r="F92" s="104">
        <f>E92*C92</f>
        <v>107937.43</v>
      </c>
    </row>
    <row r="93" spans="1:6" x14ac:dyDescent="0.2">
      <c r="A93" s="89">
        <v>10.199999999999999</v>
      </c>
      <c r="B93" s="91" t="s">
        <v>83</v>
      </c>
      <c r="C93" s="85">
        <v>1</v>
      </c>
      <c r="D93" s="83" t="s">
        <v>38</v>
      </c>
      <c r="E93" s="90">
        <v>103618.43</v>
      </c>
      <c r="F93" s="104">
        <f>E93*C93</f>
        <v>103618.43</v>
      </c>
    </row>
    <row r="94" spans="1:6" x14ac:dyDescent="0.2">
      <c r="A94" s="89">
        <v>10.3</v>
      </c>
      <c r="B94" s="91" t="s">
        <v>84</v>
      </c>
      <c r="C94" s="85">
        <v>1</v>
      </c>
      <c r="D94" s="83" t="s">
        <v>38</v>
      </c>
      <c r="E94" s="90">
        <v>101348.83</v>
      </c>
      <c r="F94" s="104">
        <f>E94*C94</f>
        <v>101348.83</v>
      </c>
    </row>
    <row r="95" spans="1:6" ht="9.75" customHeight="1" x14ac:dyDescent="0.2">
      <c r="A95" s="89"/>
      <c r="B95" s="91"/>
      <c r="C95" s="85"/>
      <c r="D95" s="83"/>
      <c r="E95" s="90"/>
      <c r="F95" s="250"/>
    </row>
    <row r="96" spans="1:6" x14ac:dyDescent="0.2">
      <c r="A96" s="100">
        <v>11</v>
      </c>
      <c r="B96" s="112" t="s">
        <v>85</v>
      </c>
      <c r="C96" s="85"/>
      <c r="D96" s="83"/>
      <c r="E96" s="90"/>
      <c r="F96" s="250"/>
    </row>
    <row r="97" spans="1:6" x14ac:dyDescent="0.2">
      <c r="A97" s="89">
        <v>11.1</v>
      </c>
      <c r="B97" s="136" t="s">
        <v>86</v>
      </c>
      <c r="C97" s="85">
        <v>500</v>
      </c>
      <c r="D97" s="83" t="s">
        <v>38</v>
      </c>
      <c r="E97" s="170">
        <v>122.42500000000001</v>
      </c>
      <c r="F97" s="104">
        <f t="shared" ref="F97:F108" si="5">C97*E97</f>
        <v>61212.500000000007</v>
      </c>
    </row>
    <row r="98" spans="1:6" ht="25.5" x14ac:dyDescent="0.2">
      <c r="A98" s="89">
        <v>11.2</v>
      </c>
      <c r="B98" s="88" t="s">
        <v>87</v>
      </c>
      <c r="C98" s="85">
        <v>3000</v>
      </c>
      <c r="D98" s="111" t="s">
        <v>21</v>
      </c>
      <c r="E98" s="144">
        <v>14.419600000000003</v>
      </c>
      <c r="F98" s="142">
        <f t="shared" si="5"/>
        <v>43258.80000000001</v>
      </c>
    </row>
    <row r="99" spans="1:6" x14ac:dyDescent="0.2">
      <c r="A99" s="89">
        <v>11.3</v>
      </c>
      <c r="B99" s="135" t="s">
        <v>88</v>
      </c>
      <c r="C99" s="85">
        <v>500</v>
      </c>
      <c r="D99" s="83" t="s">
        <v>38</v>
      </c>
      <c r="E99" s="170">
        <v>36.933999999999997</v>
      </c>
      <c r="F99" s="104">
        <f t="shared" si="5"/>
        <v>18467</v>
      </c>
    </row>
    <row r="100" spans="1:6" x14ac:dyDescent="0.2">
      <c r="A100" s="89">
        <v>11.4</v>
      </c>
      <c r="B100" s="135" t="s">
        <v>89</v>
      </c>
      <c r="C100" s="85">
        <v>1000</v>
      </c>
      <c r="D100" s="83" t="s">
        <v>38</v>
      </c>
      <c r="E100" s="170">
        <v>45.335599999999999</v>
      </c>
      <c r="F100" s="104">
        <f t="shared" si="5"/>
        <v>45335.6</v>
      </c>
    </row>
    <row r="101" spans="1:6" x14ac:dyDescent="0.2">
      <c r="A101" s="89">
        <v>11.5</v>
      </c>
      <c r="B101" s="135" t="s">
        <v>90</v>
      </c>
      <c r="C101" s="85">
        <v>500</v>
      </c>
      <c r="D101" s="83" t="s">
        <v>38</v>
      </c>
      <c r="E101" s="90">
        <v>275</v>
      </c>
      <c r="F101" s="104">
        <f t="shared" si="5"/>
        <v>137500</v>
      </c>
    </row>
    <row r="102" spans="1:6" x14ac:dyDescent="0.2">
      <c r="A102" s="89">
        <v>11.6</v>
      </c>
      <c r="B102" s="135" t="s">
        <v>91</v>
      </c>
      <c r="C102" s="85">
        <v>500</v>
      </c>
      <c r="D102" s="83" t="s">
        <v>38</v>
      </c>
      <c r="E102" s="90">
        <v>1239</v>
      </c>
      <c r="F102" s="104">
        <f t="shared" si="5"/>
        <v>619500</v>
      </c>
    </row>
    <row r="103" spans="1:6" x14ac:dyDescent="0.2">
      <c r="A103" s="130">
        <v>11.7</v>
      </c>
      <c r="B103" s="135" t="s">
        <v>92</v>
      </c>
      <c r="C103" s="85">
        <v>500</v>
      </c>
      <c r="D103" s="83" t="s">
        <v>21</v>
      </c>
      <c r="E103" s="144">
        <v>29.076139999999999</v>
      </c>
      <c r="F103" s="104">
        <f t="shared" si="5"/>
        <v>14538.07</v>
      </c>
    </row>
    <row r="104" spans="1:6" x14ac:dyDescent="0.2">
      <c r="A104" s="130">
        <v>11.8</v>
      </c>
      <c r="B104" s="135" t="s">
        <v>93</v>
      </c>
      <c r="C104" s="85">
        <v>500</v>
      </c>
      <c r="D104" s="83" t="s">
        <v>38</v>
      </c>
      <c r="E104" s="144">
        <v>158.82814000000002</v>
      </c>
      <c r="F104" s="104">
        <f t="shared" si="5"/>
        <v>79414.070000000007</v>
      </c>
    </row>
    <row r="105" spans="1:6" x14ac:dyDescent="0.2">
      <c r="A105" s="130">
        <v>11.9</v>
      </c>
      <c r="B105" s="135" t="s">
        <v>94</v>
      </c>
      <c r="C105" s="85">
        <v>500</v>
      </c>
      <c r="D105" s="83" t="s">
        <v>95</v>
      </c>
      <c r="E105" s="90">
        <v>75</v>
      </c>
      <c r="F105" s="104">
        <f t="shared" si="5"/>
        <v>37500</v>
      </c>
    </row>
    <row r="106" spans="1:6" x14ac:dyDescent="0.2">
      <c r="A106" s="139">
        <v>11.1</v>
      </c>
      <c r="B106" s="135" t="s">
        <v>96</v>
      </c>
      <c r="C106" s="85">
        <v>500</v>
      </c>
      <c r="D106" s="83" t="s">
        <v>38</v>
      </c>
      <c r="E106" s="90">
        <v>15</v>
      </c>
      <c r="F106" s="104">
        <f t="shared" si="5"/>
        <v>7500</v>
      </c>
    </row>
    <row r="107" spans="1:6" x14ac:dyDescent="0.2">
      <c r="A107" s="139">
        <v>11.11</v>
      </c>
      <c r="B107" s="135" t="s">
        <v>97</v>
      </c>
      <c r="C107" s="85">
        <v>990</v>
      </c>
      <c r="D107" s="83" t="s">
        <v>24</v>
      </c>
      <c r="E107" s="90">
        <v>187.82</v>
      </c>
      <c r="F107" s="104">
        <f t="shared" si="5"/>
        <v>185941.8</v>
      </c>
    </row>
    <row r="108" spans="1:6" x14ac:dyDescent="0.2">
      <c r="A108" s="188">
        <v>11.12</v>
      </c>
      <c r="B108" s="187" t="s">
        <v>98</v>
      </c>
      <c r="C108" s="95">
        <v>500</v>
      </c>
      <c r="D108" s="94" t="s">
        <v>38</v>
      </c>
      <c r="E108" s="93">
        <v>200</v>
      </c>
      <c r="F108" s="251">
        <f t="shared" si="5"/>
        <v>100000</v>
      </c>
    </row>
    <row r="109" spans="1:6" ht="8.25" customHeight="1" x14ac:dyDescent="0.2">
      <c r="A109" s="130"/>
      <c r="B109" s="135"/>
      <c r="C109" s="134"/>
      <c r="D109" s="83"/>
      <c r="E109" s="90"/>
      <c r="F109" s="250"/>
    </row>
    <row r="110" spans="1:6" x14ac:dyDescent="0.2">
      <c r="A110" s="100">
        <v>12</v>
      </c>
      <c r="B110" s="133" t="s">
        <v>99</v>
      </c>
      <c r="C110" s="143"/>
      <c r="D110" s="83"/>
      <c r="E110" s="90"/>
      <c r="F110" s="250"/>
    </row>
    <row r="111" spans="1:6" x14ac:dyDescent="0.2">
      <c r="A111" s="89">
        <v>12.1</v>
      </c>
      <c r="B111" s="91" t="s">
        <v>100</v>
      </c>
      <c r="C111" s="85">
        <v>810.1</v>
      </c>
      <c r="D111" s="83" t="s">
        <v>21</v>
      </c>
      <c r="E111" s="144">
        <v>40.92857671892358</v>
      </c>
      <c r="F111" s="104">
        <f>C111*E111</f>
        <v>33156.239999999991</v>
      </c>
    </row>
    <row r="112" spans="1:6" x14ac:dyDescent="0.2">
      <c r="A112" s="89">
        <v>12.2</v>
      </c>
      <c r="B112" s="91" t="s">
        <v>101</v>
      </c>
      <c r="C112" s="85">
        <v>789.85</v>
      </c>
      <c r="D112" s="83" t="s">
        <v>102</v>
      </c>
      <c r="E112" s="144">
        <v>38.018193327847058</v>
      </c>
      <c r="F112" s="104">
        <f>C112*E112</f>
        <v>30028.67</v>
      </c>
    </row>
    <row r="113" spans="1:6" ht="25.5" x14ac:dyDescent="0.2">
      <c r="A113" s="89">
        <v>12.3</v>
      </c>
      <c r="B113" s="101" t="s">
        <v>103</v>
      </c>
      <c r="C113" s="85">
        <v>39.49</v>
      </c>
      <c r="D113" s="111" t="s">
        <v>24</v>
      </c>
      <c r="E113" s="144">
        <v>126.43023550265887</v>
      </c>
      <c r="F113" s="250">
        <f>C113*E113</f>
        <v>4992.7299999999996</v>
      </c>
    </row>
    <row r="114" spans="1:6" ht="25.5" x14ac:dyDescent="0.2">
      <c r="A114" s="89">
        <v>12.4</v>
      </c>
      <c r="B114" s="101" t="s">
        <v>104</v>
      </c>
      <c r="C114" s="85">
        <v>189.56</v>
      </c>
      <c r="D114" s="111" t="s">
        <v>24</v>
      </c>
      <c r="E114" s="90">
        <v>415</v>
      </c>
      <c r="F114" s="250">
        <f>C114*E114</f>
        <v>78667.399999999994</v>
      </c>
    </row>
    <row r="115" spans="1:6" ht="25.5" x14ac:dyDescent="0.2">
      <c r="A115" s="89">
        <v>12.5</v>
      </c>
      <c r="B115" s="101" t="s">
        <v>105</v>
      </c>
      <c r="C115" s="85">
        <v>150.07</v>
      </c>
      <c r="D115" s="111" t="s">
        <v>24</v>
      </c>
      <c r="E115" s="90">
        <v>85.12</v>
      </c>
      <c r="F115" s="142">
        <f>C115*E115</f>
        <v>12773.9584</v>
      </c>
    </row>
    <row r="116" spans="1:6" ht="10.5" customHeight="1" x14ac:dyDescent="0.2">
      <c r="A116" s="89"/>
      <c r="B116" s="91"/>
      <c r="C116" s="85"/>
      <c r="D116" s="83"/>
      <c r="E116" s="90"/>
      <c r="F116" s="104"/>
    </row>
    <row r="117" spans="1:6" x14ac:dyDescent="0.2">
      <c r="A117" s="100">
        <v>13</v>
      </c>
      <c r="B117" s="99" t="s">
        <v>106</v>
      </c>
      <c r="C117" s="85"/>
      <c r="D117" s="83"/>
      <c r="E117" s="90"/>
      <c r="F117" s="104"/>
    </row>
    <row r="118" spans="1:6" ht="25.5" x14ac:dyDescent="0.2">
      <c r="A118" s="89">
        <v>13.1</v>
      </c>
      <c r="B118" s="101" t="s">
        <v>107</v>
      </c>
      <c r="C118" s="85">
        <v>987.31</v>
      </c>
      <c r="D118" s="111" t="s">
        <v>102</v>
      </c>
      <c r="E118" s="165">
        <v>581.82689327979801</v>
      </c>
      <c r="F118" s="142">
        <f>C118*E118</f>
        <v>574443.51000407734</v>
      </c>
    </row>
    <row r="119" spans="1:6" s="25" customFormat="1" x14ac:dyDescent="0.2">
      <c r="A119" s="65"/>
      <c r="B119" s="68" t="s">
        <v>108</v>
      </c>
      <c r="C119" s="65"/>
      <c r="D119" s="65"/>
      <c r="E119" s="61"/>
      <c r="F119" s="254">
        <f>SUM(F17:F118)</f>
        <v>11208461.961167514</v>
      </c>
    </row>
    <row r="120" spans="1:6" s="23" customFormat="1" ht="8.25" customHeight="1" x14ac:dyDescent="0.2">
      <c r="A120" s="60"/>
      <c r="B120" s="128"/>
      <c r="C120" s="172"/>
      <c r="D120" s="60"/>
      <c r="E120" s="66"/>
      <c r="F120" s="255"/>
    </row>
    <row r="121" spans="1:6" s="23" customFormat="1" ht="63.75" x14ac:dyDescent="0.2">
      <c r="A121" s="34" t="s">
        <v>109</v>
      </c>
      <c r="B121" s="112" t="s">
        <v>110</v>
      </c>
      <c r="C121" s="85"/>
      <c r="D121" s="83"/>
      <c r="E121" s="102"/>
      <c r="F121" s="104"/>
    </row>
    <row r="122" spans="1:6" s="23" customFormat="1" ht="9" customHeight="1" x14ac:dyDescent="0.2">
      <c r="A122" s="130"/>
      <c r="B122" s="91"/>
      <c r="C122" s="85"/>
      <c r="D122" s="83"/>
      <c r="E122" s="102"/>
      <c r="F122" s="104"/>
    </row>
    <row r="123" spans="1:6" s="23" customFormat="1" x14ac:dyDescent="0.2">
      <c r="A123" s="115">
        <v>1</v>
      </c>
      <c r="B123" s="99" t="s">
        <v>19</v>
      </c>
      <c r="C123" s="85"/>
      <c r="D123" s="83"/>
      <c r="E123" s="102"/>
      <c r="F123" s="104"/>
    </row>
    <row r="124" spans="1:6" s="23" customFormat="1" x14ac:dyDescent="0.2">
      <c r="A124" s="130">
        <v>1.1000000000000001</v>
      </c>
      <c r="B124" s="91" t="s">
        <v>20</v>
      </c>
      <c r="C124" s="85">
        <v>12901.63</v>
      </c>
      <c r="D124" s="83" t="s">
        <v>21</v>
      </c>
      <c r="E124" s="171">
        <v>6.7250006394540804</v>
      </c>
      <c r="F124" s="104">
        <f>C124*E124</f>
        <v>86763.469999999943</v>
      </c>
    </row>
    <row r="125" spans="1:6" s="23" customFormat="1" ht="6.75" customHeight="1" x14ac:dyDescent="0.2">
      <c r="A125" s="130"/>
      <c r="B125" s="91"/>
      <c r="C125" s="85"/>
      <c r="D125" s="83"/>
      <c r="E125" s="90"/>
      <c r="F125" s="104"/>
    </row>
    <row r="126" spans="1:6" s="23" customFormat="1" x14ac:dyDescent="0.2">
      <c r="A126" s="115">
        <v>2</v>
      </c>
      <c r="B126" s="99" t="s">
        <v>22</v>
      </c>
      <c r="C126" s="85"/>
      <c r="D126" s="83"/>
      <c r="E126" s="90"/>
      <c r="F126" s="104"/>
    </row>
    <row r="127" spans="1:6" s="23" customFormat="1" x14ac:dyDescent="0.2">
      <c r="A127" s="73">
        <v>2.1</v>
      </c>
      <c r="B127" s="140" t="s">
        <v>23</v>
      </c>
      <c r="C127" s="142">
        <v>8983.5499999999993</v>
      </c>
      <c r="D127" s="141" t="s">
        <v>24</v>
      </c>
      <c r="E127" s="90">
        <v>102.70000055657285</v>
      </c>
      <c r="F127" s="104">
        <f>E127*C127</f>
        <v>922610.59</v>
      </c>
    </row>
    <row r="128" spans="1:6" s="23" customFormat="1" x14ac:dyDescent="0.2">
      <c r="A128" s="73">
        <v>2.2000000000000002</v>
      </c>
      <c r="B128" s="140" t="s">
        <v>25</v>
      </c>
      <c r="C128" s="85">
        <v>810.93</v>
      </c>
      <c r="D128" s="141" t="s">
        <v>24</v>
      </c>
      <c r="E128" s="90">
        <v>615.88</v>
      </c>
      <c r="F128" s="104">
        <f>E128*C128</f>
        <v>499435.56839999999</v>
      </c>
    </row>
    <row r="129" spans="1:6" s="23" customFormat="1" x14ac:dyDescent="0.2">
      <c r="A129" s="73">
        <v>2.2999999999999998</v>
      </c>
      <c r="B129" s="140" t="s">
        <v>26</v>
      </c>
      <c r="C129" s="85">
        <v>7656.53</v>
      </c>
      <c r="D129" s="141" t="s">
        <v>24</v>
      </c>
      <c r="E129" s="90">
        <v>85.120000835887794</v>
      </c>
      <c r="F129" s="104">
        <f>E129*C129</f>
        <v>651723.84</v>
      </c>
    </row>
    <row r="130" spans="1:6" s="23" customFormat="1" x14ac:dyDescent="0.2">
      <c r="A130" s="73">
        <v>2.4</v>
      </c>
      <c r="B130" s="140" t="s">
        <v>27</v>
      </c>
      <c r="C130" s="85">
        <v>1592.42</v>
      </c>
      <c r="D130" s="141" t="s">
        <v>24</v>
      </c>
      <c r="E130" s="90">
        <v>126.43000590296529</v>
      </c>
      <c r="F130" s="104">
        <f>E130*C130</f>
        <v>201329.67</v>
      </c>
    </row>
    <row r="131" spans="1:6" s="23" customFormat="1" ht="6.75" customHeight="1" x14ac:dyDescent="0.2">
      <c r="A131" s="89"/>
      <c r="B131" s="91"/>
      <c r="C131" s="85"/>
      <c r="D131" s="83"/>
      <c r="E131" s="102"/>
      <c r="F131" s="104"/>
    </row>
    <row r="132" spans="1:6" s="23" customFormat="1" x14ac:dyDescent="0.2">
      <c r="A132" s="115">
        <v>3</v>
      </c>
      <c r="B132" s="99" t="s">
        <v>28</v>
      </c>
      <c r="C132" s="85"/>
      <c r="D132" s="83"/>
      <c r="E132" s="102"/>
      <c r="F132" s="104"/>
    </row>
    <row r="133" spans="1:6" s="23" customFormat="1" ht="13.5" customHeight="1" x14ac:dyDescent="0.2">
      <c r="A133" s="89">
        <v>3.1</v>
      </c>
      <c r="B133" s="140" t="s">
        <v>34</v>
      </c>
      <c r="C133" s="85">
        <v>8896.76</v>
      </c>
      <c r="D133" s="111" t="s">
        <v>21</v>
      </c>
      <c r="E133" s="144">
        <v>145.66250410261716</v>
      </c>
      <c r="F133" s="142">
        <f>C133*E133</f>
        <v>1295924.3400000003</v>
      </c>
    </row>
    <row r="134" spans="1:6" s="23" customFormat="1" ht="13.5" customHeight="1" x14ac:dyDescent="0.2">
      <c r="A134" s="89">
        <v>3.2</v>
      </c>
      <c r="B134" s="140" t="s">
        <v>33</v>
      </c>
      <c r="C134" s="85">
        <v>614.53</v>
      </c>
      <c r="D134" s="111" t="s">
        <v>21</v>
      </c>
      <c r="E134" s="144">
        <v>239.42905960652857</v>
      </c>
      <c r="F134" s="142">
        <f>C134*E134</f>
        <v>147136.34</v>
      </c>
    </row>
    <row r="135" spans="1:6" s="23" customFormat="1" ht="13.5" customHeight="1" x14ac:dyDescent="0.2">
      <c r="A135" s="89">
        <v>3.3</v>
      </c>
      <c r="B135" s="140" t="s">
        <v>32</v>
      </c>
      <c r="C135" s="85">
        <v>3464.81</v>
      </c>
      <c r="D135" s="111" t="s">
        <v>21</v>
      </c>
      <c r="E135" s="144">
        <v>518.42877675832153</v>
      </c>
      <c r="F135" s="142">
        <f>C135*E135</f>
        <v>1796257.21</v>
      </c>
    </row>
    <row r="136" spans="1:6" s="23" customFormat="1" ht="13.5" customHeight="1" x14ac:dyDescent="0.2">
      <c r="A136" s="89">
        <v>3.4</v>
      </c>
      <c r="B136" s="140" t="s">
        <v>31</v>
      </c>
      <c r="C136" s="85">
        <v>219.34</v>
      </c>
      <c r="D136" s="111" t="s">
        <v>21</v>
      </c>
      <c r="E136" s="144">
        <v>878.17388529224036</v>
      </c>
      <c r="F136" s="142">
        <f>C136*E136</f>
        <v>192618.66</v>
      </c>
    </row>
    <row r="137" spans="1:6" s="23" customFormat="1" ht="7.5" customHeight="1" x14ac:dyDescent="0.2">
      <c r="A137" s="89"/>
      <c r="B137" s="140"/>
      <c r="C137" s="85"/>
      <c r="D137" s="111"/>
      <c r="E137" s="90"/>
      <c r="F137" s="142"/>
    </row>
    <row r="138" spans="1:6" s="23" customFormat="1" x14ac:dyDescent="0.2">
      <c r="A138" s="115">
        <v>4</v>
      </c>
      <c r="B138" s="99" t="s">
        <v>35</v>
      </c>
      <c r="C138" s="85"/>
      <c r="D138" s="83"/>
      <c r="E138" s="90"/>
      <c r="F138" s="104"/>
    </row>
    <row r="139" spans="1:6" s="23" customFormat="1" x14ac:dyDescent="0.2">
      <c r="A139" s="89">
        <v>4.3</v>
      </c>
      <c r="B139" s="140" t="s">
        <v>34</v>
      </c>
      <c r="C139" s="85">
        <v>8896.76</v>
      </c>
      <c r="D139" s="111" t="s">
        <v>21</v>
      </c>
      <c r="E139" s="90">
        <v>14.570000764323192</v>
      </c>
      <c r="F139" s="142">
        <f>C139*E139</f>
        <v>129625.8</v>
      </c>
    </row>
    <row r="140" spans="1:6" s="23" customFormat="1" x14ac:dyDescent="0.2">
      <c r="A140" s="89">
        <v>4.4000000000000004</v>
      </c>
      <c r="B140" s="140" t="s">
        <v>33</v>
      </c>
      <c r="C140" s="85">
        <v>614.53</v>
      </c>
      <c r="D140" s="111" t="s">
        <v>21</v>
      </c>
      <c r="E140" s="90">
        <v>17.21001415716076</v>
      </c>
      <c r="F140" s="142">
        <f>C140*E140</f>
        <v>10576.070000000002</v>
      </c>
    </row>
    <row r="141" spans="1:6" s="23" customFormat="1" x14ac:dyDescent="0.2">
      <c r="A141" s="89">
        <v>4.5</v>
      </c>
      <c r="B141" s="140" t="s">
        <v>32</v>
      </c>
      <c r="C141" s="85">
        <v>3464.81</v>
      </c>
      <c r="D141" s="111" t="s">
        <v>21</v>
      </c>
      <c r="E141" s="90">
        <v>21.040002193482472</v>
      </c>
      <c r="F141" s="142">
        <f>C141*E141</f>
        <v>72899.61</v>
      </c>
    </row>
    <row r="142" spans="1:6" s="23" customFormat="1" x14ac:dyDescent="0.2">
      <c r="A142" s="89">
        <v>4.5999999999999996</v>
      </c>
      <c r="B142" s="140" t="s">
        <v>31</v>
      </c>
      <c r="C142" s="85">
        <v>219.34</v>
      </c>
      <c r="D142" s="111" t="s">
        <v>21</v>
      </c>
      <c r="E142" s="90">
        <v>27.540029178444424</v>
      </c>
      <c r="F142" s="142">
        <f>C142*E142</f>
        <v>6040.63</v>
      </c>
    </row>
    <row r="143" spans="1:6" s="23" customFormat="1" ht="8.25" customHeight="1" x14ac:dyDescent="0.2">
      <c r="A143" s="138"/>
      <c r="B143" s="140"/>
      <c r="C143" s="98"/>
      <c r="D143" s="105"/>
      <c r="E143" s="110"/>
      <c r="F143" s="250"/>
    </row>
    <row r="144" spans="1:6" s="23" customFormat="1" x14ac:dyDescent="0.2">
      <c r="A144" s="126">
        <v>5</v>
      </c>
      <c r="B144" s="112" t="s">
        <v>36</v>
      </c>
      <c r="C144" s="85"/>
      <c r="D144" s="111"/>
      <c r="E144" s="102"/>
      <c r="F144" s="142"/>
    </row>
    <row r="145" spans="1:6" s="23" customFormat="1" x14ac:dyDescent="0.2">
      <c r="A145" s="138">
        <v>5.0999999999999996</v>
      </c>
      <c r="B145" s="91" t="s">
        <v>111</v>
      </c>
      <c r="C145" s="85">
        <v>3</v>
      </c>
      <c r="D145" s="83" t="s">
        <v>38</v>
      </c>
      <c r="E145" s="90">
        <v>2838.25</v>
      </c>
      <c r="F145" s="104">
        <f t="shared" ref="F145:F168" si="6">C145*E145</f>
        <v>8514.75</v>
      </c>
    </row>
    <row r="146" spans="1:6" s="23" customFormat="1" x14ac:dyDescent="0.2">
      <c r="A146" s="89">
        <f t="shared" ref="A146:A153" si="7">+A145+0.1</f>
        <v>5.1999999999999993</v>
      </c>
      <c r="B146" s="91" t="s">
        <v>39</v>
      </c>
      <c r="C146" s="85">
        <v>1</v>
      </c>
      <c r="D146" s="83" t="s">
        <v>38</v>
      </c>
      <c r="E146" s="170">
        <v>1065.3354999999999</v>
      </c>
      <c r="F146" s="104">
        <f t="shared" si="6"/>
        <v>1065.3354999999999</v>
      </c>
    </row>
    <row r="147" spans="1:6" s="23" customFormat="1" x14ac:dyDescent="0.2">
      <c r="A147" s="89">
        <f t="shared" si="7"/>
        <v>5.2999999999999989</v>
      </c>
      <c r="B147" s="91" t="s">
        <v>40</v>
      </c>
      <c r="C147" s="85">
        <v>5</v>
      </c>
      <c r="D147" s="83" t="s">
        <v>38</v>
      </c>
      <c r="E147" s="170">
        <v>1749.3344999999999</v>
      </c>
      <c r="F147" s="104">
        <f t="shared" si="6"/>
        <v>8746.6725000000006</v>
      </c>
    </row>
    <row r="148" spans="1:6" s="23" customFormat="1" x14ac:dyDescent="0.2">
      <c r="A148" s="89">
        <f t="shared" si="7"/>
        <v>5.3999999999999986</v>
      </c>
      <c r="B148" s="91" t="s">
        <v>112</v>
      </c>
      <c r="C148" s="85">
        <v>1</v>
      </c>
      <c r="D148" s="83" t="s">
        <v>38</v>
      </c>
      <c r="E148" s="170">
        <v>1059.3145</v>
      </c>
      <c r="F148" s="104">
        <f t="shared" si="6"/>
        <v>1059.3145</v>
      </c>
    </row>
    <row r="149" spans="1:6" s="23" customFormat="1" x14ac:dyDescent="0.2">
      <c r="A149" s="89">
        <f t="shared" si="7"/>
        <v>5.4999999999999982</v>
      </c>
      <c r="B149" s="91" t="s">
        <v>113</v>
      </c>
      <c r="C149" s="85">
        <v>1</v>
      </c>
      <c r="D149" s="83" t="s">
        <v>38</v>
      </c>
      <c r="E149" s="144">
        <v>228.6045</v>
      </c>
      <c r="F149" s="104">
        <f t="shared" si="6"/>
        <v>228.6045</v>
      </c>
    </row>
    <row r="150" spans="1:6" s="23" customFormat="1" x14ac:dyDescent="0.2">
      <c r="A150" s="130">
        <f t="shared" si="7"/>
        <v>5.5999999999999979</v>
      </c>
      <c r="B150" s="91" t="s">
        <v>42</v>
      </c>
      <c r="C150" s="85">
        <v>1</v>
      </c>
      <c r="D150" s="83" t="s">
        <v>38</v>
      </c>
      <c r="E150" s="90">
        <v>2339.3355000000001</v>
      </c>
      <c r="F150" s="104">
        <f t="shared" si="6"/>
        <v>2339.3355000000001</v>
      </c>
    </row>
    <row r="151" spans="1:6" s="23" customFormat="1" x14ac:dyDescent="0.2">
      <c r="A151" s="97">
        <f t="shared" si="7"/>
        <v>5.6999999999999975</v>
      </c>
      <c r="B151" s="96" t="s">
        <v>44</v>
      </c>
      <c r="C151" s="95">
        <v>1</v>
      </c>
      <c r="D151" s="94" t="s">
        <v>38</v>
      </c>
      <c r="E151" s="93">
        <v>2339.335</v>
      </c>
      <c r="F151" s="251">
        <f t="shared" si="6"/>
        <v>2339.335</v>
      </c>
    </row>
    <row r="152" spans="1:6" s="23" customFormat="1" x14ac:dyDescent="0.2">
      <c r="A152" s="130">
        <f t="shared" si="7"/>
        <v>5.7999999999999972</v>
      </c>
      <c r="B152" s="91" t="s">
        <v>48</v>
      </c>
      <c r="C152" s="85">
        <v>6</v>
      </c>
      <c r="D152" s="83" t="s">
        <v>38</v>
      </c>
      <c r="E152" s="144">
        <v>143.3133</v>
      </c>
      <c r="F152" s="104">
        <f t="shared" si="6"/>
        <v>859.87979999999993</v>
      </c>
    </row>
    <row r="153" spans="1:6" s="23" customFormat="1" x14ac:dyDescent="0.2">
      <c r="A153" s="130">
        <f t="shared" si="7"/>
        <v>5.8999999999999968</v>
      </c>
      <c r="B153" s="91" t="s">
        <v>49</v>
      </c>
      <c r="C153" s="85">
        <v>14</v>
      </c>
      <c r="D153" s="83" t="s">
        <v>38</v>
      </c>
      <c r="E153" s="144">
        <v>184.31321</v>
      </c>
      <c r="F153" s="104">
        <f t="shared" si="6"/>
        <v>2580.3849399999999</v>
      </c>
    </row>
    <row r="154" spans="1:6" s="23" customFormat="1" x14ac:dyDescent="0.2">
      <c r="A154" s="89">
        <v>5.0999999999999996</v>
      </c>
      <c r="B154" s="91" t="s">
        <v>50</v>
      </c>
      <c r="C154" s="85">
        <v>6</v>
      </c>
      <c r="D154" s="83" t="s">
        <v>38</v>
      </c>
      <c r="E154" s="144">
        <v>306.20049999999998</v>
      </c>
      <c r="F154" s="104">
        <f t="shared" si="6"/>
        <v>1837.203</v>
      </c>
    </row>
    <row r="155" spans="1:6" s="23" customFormat="1" x14ac:dyDescent="0.2">
      <c r="A155" s="89">
        <f>+A154+0.1</f>
        <v>5.1999999999999993</v>
      </c>
      <c r="B155" s="91" t="s">
        <v>114</v>
      </c>
      <c r="C155" s="85">
        <v>1</v>
      </c>
      <c r="D155" s="83" t="s">
        <v>38</v>
      </c>
      <c r="E155" s="170">
        <v>4800.6745600000004</v>
      </c>
      <c r="F155" s="104">
        <f t="shared" si="6"/>
        <v>4800.6745600000004</v>
      </c>
    </row>
    <row r="156" spans="1:6" s="23" customFormat="1" x14ac:dyDescent="0.2">
      <c r="A156" s="89">
        <f>+A155+0.1</f>
        <v>5.2999999999999989</v>
      </c>
      <c r="B156" s="91" t="s">
        <v>52</v>
      </c>
      <c r="C156" s="85">
        <v>3</v>
      </c>
      <c r="D156" s="83" t="s">
        <v>38</v>
      </c>
      <c r="E156" s="170">
        <v>3696.3348700000001</v>
      </c>
      <c r="F156" s="104">
        <f t="shared" si="6"/>
        <v>11089.00461</v>
      </c>
    </row>
    <row r="157" spans="1:6" s="23" customFormat="1" x14ac:dyDescent="0.2">
      <c r="A157" s="89">
        <f>+A156+0.1</f>
        <v>5.3999999999999986</v>
      </c>
      <c r="B157" s="91" t="s">
        <v>53</v>
      </c>
      <c r="C157" s="85">
        <v>1</v>
      </c>
      <c r="D157" s="83" t="s">
        <v>38</v>
      </c>
      <c r="E157" s="170">
        <v>3914.6359699999998</v>
      </c>
      <c r="F157" s="104">
        <f t="shared" si="6"/>
        <v>3914.6359699999998</v>
      </c>
    </row>
    <row r="158" spans="1:6" s="23" customFormat="1" x14ac:dyDescent="0.2">
      <c r="A158" s="89">
        <f>+A157+0.1</f>
        <v>5.4999999999999982</v>
      </c>
      <c r="B158" s="91" t="s">
        <v>54</v>
      </c>
      <c r="C158" s="85">
        <v>7</v>
      </c>
      <c r="D158" s="83" t="s">
        <v>38</v>
      </c>
      <c r="E158" s="170">
        <v>3017.83464</v>
      </c>
      <c r="F158" s="104">
        <f t="shared" si="6"/>
        <v>21124.842479999999</v>
      </c>
    </row>
    <row r="159" spans="1:6" s="23" customFormat="1" x14ac:dyDescent="0.2">
      <c r="A159" s="89">
        <f>+A158+0.1</f>
        <v>5.5999999999999979</v>
      </c>
      <c r="B159" s="91" t="s">
        <v>115</v>
      </c>
      <c r="C159" s="85">
        <v>2</v>
      </c>
      <c r="D159" s="83" t="s">
        <v>38</v>
      </c>
      <c r="E159" s="90">
        <v>920</v>
      </c>
      <c r="F159" s="104">
        <f t="shared" si="6"/>
        <v>1840</v>
      </c>
    </row>
    <row r="160" spans="1:6" s="23" customFormat="1" x14ac:dyDescent="0.2">
      <c r="A160" s="139">
        <f t="shared" ref="A160:A168" si="8">+A159+0.01</f>
        <v>5.6099999999999977</v>
      </c>
      <c r="B160" s="91" t="s">
        <v>116</v>
      </c>
      <c r="C160" s="85">
        <v>15</v>
      </c>
      <c r="D160" s="83" t="s">
        <v>38</v>
      </c>
      <c r="E160" s="90">
        <v>713.5</v>
      </c>
      <c r="F160" s="104">
        <f t="shared" si="6"/>
        <v>10702.5</v>
      </c>
    </row>
    <row r="161" spans="1:6" s="23" customFormat="1" x14ac:dyDescent="0.2">
      <c r="A161" s="139">
        <f t="shared" si="8"/>
        <v>5.6199999999999974</v>
      </c>
      <c r="B161" s="91" t="s">
        <v>117</v>
      </c>
      <c r="C161" s="85">
        <v>1</v>
      </c>
      <c r="D161" s="83" t="s">
        <v>38</v>
      </c>
      <c r="E161" s="170">
        <v>4018.2545559999999</v>
      </c>
      <c r="F161" s="104">
        <f t="shared" si="6"/>
        <v>4018.2545559999999</v>
      </c>
    </row>
    <row r="162" spans="1:6" s="23" customFormat="1" x14ac:dyDescent="0.2">
      <c r="A162" s="139">
        <f t="shared" si="8"/>
        <v>5.6299999999999972</v>
      </c>
      <c r="B162" s="91" t="s">
        <v>57</v>
      </c>
      <c r="C162" s="85">
        <v>1</v>
      </c>
      <c r="D162" s="83" t="s">
        <v>38</v>
      </c>
      <c r="E162" s="170">
        <v>2838.254359</v>
      </c>
      <c r="F162" s="104">
        <f t="shared" si="6"/>
        <v>2838.254359</v>
      </c>
    </row>
    <row r="163" spans="1:6" s="23" customFormat="1" x14ac:dyDescent="0.2">
      <c r="A163" s="139">
        <f t="shared" si="8"/>
        <v>5.639999999999997</v>
      </c>
      <c r="B163" s="91" t="s">
        <v>58</v>
      </c>
      <c r="C163" s="85">
        <v>3</v>
      </c>
      <c r="D163" s="83" t="s">
        <v>38</v>
      </c>
      <c r="E163" s="170">
        <v>1392.3843999999999</v>
      </c>
      <c r="F163" s="104">
        <f t="shared" si="6"/>
        <v>4177.1531999999997</v>
      </c>
    </row>
    <row r="164" spans="1:6" s="23" customFormat="1" x14ac:dyDescent="0.2">
      <c r="A164" s="139">
        <f t="shared" si="8"/>
        <v>5.6499999999999968</v>
      </c>
      <c r="B164" s="91" t="s">
        <v>118</v>
      </c>
      <c r="C164" s="85">
        <v>1</v>
      </c>
      <c r="D164" s="83" t="s">
        <v>38</v>
      </c>
      <c r="E164" s="170">
        <v>274.70299999999997</v>
      </c>
      <c r="F164" s="104">
        <f t="shared" si="6"/>
        <v>274.70299999999997</v>
      </c>
    </row>
    <row r="165" spans="1:6" s="23" customFormat="1" x14ac:dyDescent="0.2">
      <c r="A165" s="139">
        <f t="shared" si="8"/>
        <v>5.6599999999999966</v>
      </c>
      <c r="B165" s="91" t="s">
        <v>119</v>
      </c>
      <c r="C165" s="85">
        <v>2</v>
      </c>
      <c r="D165" s="83" t="s">
        <v>38</v>
      </c>
      <c r="E165" s="90">
        <v>274.7</v>
      </c>
      <c r="F165" s="104">
        <f t="shared" si="6"/>
        <v>549.4</v>
      </c>
    </row>
    <row r="166" spans="1:6" s="23" customFormat="1" x14ac:dyDescent="0.2">
      <c r="A166" s="139">
        <f t="shared" si="8"/>
        <v>5.6699999999999964</v>
      </c>
      <c r="B166" s="91" t="s">
        <v>120</v>
      </c>
      <c r="C166" s="85">
        <v>20</v>
      </c>
      <c r="D166" s="83" t="s">
        <v>38</v>
      </c>
      <c r="E166" s="144">
        <v>169.31229999999999</v>
      </c>
      <c r="F166" s="104">
        <f t="shared" si="6"/>
        <v>3386.2460000000001</v>
      </c>
    </row>
    <row r="167" spans="1:6" s="23" customFormat="1" x14ac:dyDescent="0.2">
      <c r="A167" s="139">
        <f t="shared" si="8"/>
        <v>5.6799999999999962</v>
      </c>
      <c r="B167" s="91" t="s">
        <v>121</v>
      </c>
      <c r="C167" s="85">
        <v>1</v>
      </c>
      <c r="D167" s="83" t="s">
        <v>38</v>
      </c>
      <c r="E167" s="90">
        <v>3519.3353999999999</v>
      </c>
      <c r="F167" s="104">
        <f t="shared" si="6"/>
        <v>3519.3353999999999</v>
      </c>
    </row>
    <row r="168" spans="1:6" s="23" customFormat="1" x14ac:dyDescent="0.2">
      <c r="A168" s="139">
        <f t="shared" si="8"/>
        <v>5.6899999999999959</v>
      </c>
      <c r="B168" s="91" t="s">
        <v>64</v>
      </c>
      <c r="C168" s="85">
        <v>8</v>
      </c>
      <c r="D168" s="83" t="s">
        <v>38</v>
      </c>
      <c r="E168" s="90">
        <v>70.31</v>
      </c>
      <c r="F168" s="104">
        <f t="shared" si="6"/>
        <v>562.48</v>
      </c>
    </row>
    <row r="169" spans="1:6" s="23" customFormat="1" ht="5.25" customHeight="1" x14ac:dyDescent="0.2">
      <c r="A169" s="139"/>
      <c r="B169" s="91"/>
      <c r="C169" s="85"/>
      <c r="D169" s="83"/>
      <c r="E169" s="102"/>
      <c r="F169" s="250"/>
    </row>
    <row r="170" spans="1:6" s="23" customFormat="1" x14ac:dyDescent="0.2">
      <c r="A170" s="100">
        <v>6</v>
      </c>
      <c r="B170" s="99" t="s">
        <v>65</v>
      </c>
      <c r="C170" s="85"/>
      <c r="D170" s="83"/>
      <c r="E170" s="102"/>
      <c r="F170" s="250"/>
    </row>
    <row r="171" spans="1:6" s="23" customFormat="1" x14ac:dyDescent="0.2">
      <c r="A171" s="89">
        <v>6.1</v>
      </c>
      <c r="B171" s="101" t="s">
        <v>122</v>
      </c>
      <c r="C171" s="85">
        <v>23</v>
      </c>
      <c r="D171" s="83" t="s">
        <v>38</v>
      </c>
      <c r="E171" s="144">
        <v>158.82826086956524</v>
      </c>
      <c r="F171" s="104">
        <f>C171*E171</f>
        <v>3653.0500000000006</v>
      </c>
    </row>
    <row r="172" spans="1:6" s="23" customFormat="1" ht="14.25" customHeight="1" x14ac:dyDescent="0.2">
      <c r="A172" s="89">
        <v>6.2</v>
      </c>
      <c r="B172" s="101" t="s">
        <v>123</v>
      </c>
      <c r="C172" s="85">
        <v>6</v>
      </c>
      <c r="D172" s="83" t="s">
        <v>38</v>
      </c>
      <c r="E172" s="144">
        <v>266.83166666666665</v>
      </c>
      <c r="F172" s="104">
        <f>C172*E172</f>
        <v>1600.9899999999998</v>
      </c>
    </row>
    <row r="173" spans="1:6" s="23" customFormat="1" ht="12" customHeight="1" x14ac:dyDescent="0.2">
      <c r="A173" s="89">
        <v>6.3</v>
      </c>
      <c r="B173" s="91" t="s">
        <v>124</v>
      </c>
      <c r="C173" s="85">
        <v>8</v>
      </c>
      <c r="D173" s="83" t="s">
        <v>38</v>
      </c>
      <c r="E173" s="90">
        <v>75</v>
      </c>
      <c r="F173" s="104">
        <f>C173*E173</f>
        <v>600</v>
      </c>
    </row>
    <row r="174" spans="1:6" s="23" customFormat="1" ht="8.25" customHeight="1" x14ac:dyDescent="0.2">
      <c r="A174" s="89"/>
      <c r="B174" s="91"/>
      <c r="C174" s="85"/>
      <c r="D174" s="83"/>
      <c r="E174" s="90"/>
      <c r="F174" s="250"/>
    </row>
    <row r="175" spans="1:6" s="23" customFormat="1" x14ac:dyDescent="0.2">
      <c r="A175" s="100">
        <v>7</v>
      </c>
      <c r="B175" s="99" t="s">
        <v>70</v>
      </c>
      <c r="C175" s="85"/>
      <c r="D175" s="83"/>
      <c r="E175" s="90"/>
      <c r="F175" s="250"/>
    </row>
    <row r="176" spans="1:6" s="23" customFormat="1" x14ac:dyDescent="0.2">
      <c r="A176" s="89">
        <v>7.1</v>
      </c>
      <c r="B176" s="91" t="s">
        <v>72</v>
      </c>
      <c r="C176" s="85">
        <v>6</v>
      </c>
      <c r="D176" s="83" t="s">
        <v>38</v>
      </c>
      <c r="E176" s="102">
        <v>1912.8</v>
      </c>
      <c r="F176" s="104">
        <f>E176*C176</f>
        <v>11476.8</v>
      </c>
    </row>
    <row r="177" spans="1:6" s="23" customFormat="1" x14ac:dyDescent="0.2">
      <c r="A177" s="89">
        <v>7.2</v>
      </c>
      <c r="B177" s="91" t="s">
        <v>73</v>
      </c>
      <c r="C177" s="85">
        <v>68</v>
      </c>
      <c r="D177" s="83" t="s">
        <v>38</v>
      </c>
      <c r="E177" s="102">
        <v>1535</v>
      </c>
      <c r="F177" s="104">
        <f>E177*C177</f>
        <v>104380</v>
      </c>
    </row>
    <row r="178" spans="1:6" s="23" customFormat="1" x14ac:dyDescent="0.2">
      <c r="A178" s="89">
        <v>7.3</v>
      </c>
      <c r="B178" s="91" t="s">
        <v>74</v>
      </c>
      <c r="C178" s="85">
        <v>2</v>
      </c>
      <c r="D178" s="83" t="s">
        <v>38</v>
      </c>
      <c r="E178" s="102">
        <v>928</v>
      </c>
      <c r="F178" s="104">
        <f>E178*C178</f>
        <v>1856</v>
      </c>
    </row>
    <row r="179" spans="1:6" s="23" customFormat="1" x14ac:dyDescent="0.2">
      <c r="A179" s="89">
        <v>7.4</v>
      </c>
      <c r="B179" s="91" t="s">
        <v>75</v>
      </c>
      <c r="C179" s="85">
        <v>39</v>
      </c>
      <c r="D179" s="83" t="s">
        <v>38</v>
      </c>
      <c r="E179" s="102">
        <v>708.6</v>
      </c>
      <c r="F179" s="104">
        <f>E179*C179</f>
        <v>27635.4</v>
      </c>
    </row>
    <row r="180" spans="1:6" s="23" customFormat="1" ht="7.5" customHeight="1" x14ac:dyDescent="0.2">
      <c r="A180" s="89"/>
      <c r="B180" s="91"/>
      <c r="C180" s="85"/>
      <c r="D180" s="83"/>
      <c r="E180" s="90"/>
      <c r="F180" s="250"/>
    </row>
    <row r="181" spans="1:6" s="23" customFormat="1" x14ac:dyDescent="0.2">
      <c r="A181" s="126">
        <v>8</v>
      </c>
      <c r="B181" s="99" t="s">
        <v>76</v>
      </c>
      <c r="C181" s="85"/>
      <c r="D181" s="83"/>
      <c r="E181" s="90"/>
      <c r="F181" s="250"/>
    </row>
    <row r="182" spans="1:6" s="23" customFormat="1" x14ac:dyDescent="0.2">
      <c r="A182" s="138">
        <v>8.1</v>
      </c>
      <c r="B182" s="91" t="s">
        <v>77</v>
      </c>
      <c r="C182" s="85">
        <v>5</v>
      </c>
      <c r="D182" s="83" t="s">
        <v>38</v>
      </c>
      <c r="E182" s="90">
        <v>23547.5</v>
      </c>
      <c r="F182" s="104">
        <f>E182*C182</f>
        <v>117737.5</v>
      </c>
    </row>
    <row r="183" spans="1:6" s="23" customFormat="1" x14ac:dyDescent="0.2">
      <c r="A183" s="138">
        <v>8.1999999999999993</v>
      </c>
      <c r="B183" s="91" t="s">
        <v>78</v>
      </c>
      <c r="C183" s="85">
        <v>1</v>
      </c>
      <c r="D183" s="83" t="s">
        <v>38</v>
      </c>
      <c r="E183" s="90">
        <v>17906.8</v>
      </c>
      <c r="F183" s="104">
        <f>E183*C183</f>
        <v>17906.8</v>
      </c>
    </row>
    <row r="184" spans="1:6" s="23" customFormat="1" x14ac:dyDescent="0.2">
      <c r="A184" s="138">
        <v>8.3000000000000007</v>
      </c>
      <c r="B184" s="91" t="s">
        <v>79</v>
      </c>
      <c r="C184" s="85">
        <v>7</v>
      </c>
      <c r="D184" s="83" t="s">
        <v>38</v>
      </c>
      <c r="E184" s="90">
        <v>14572.545714285716</v>
      </c>
      <c r="F184" s="104">
        <f>E184*C184</f>
        <v>102007.82</v>
      </c>
    </row>
    <row r="185" spans="1:6" s="23" customFormat="1" ht="6.75" customHeight="1" x14ac:dyDescent="0.2">
      <c r="A185" s="138"/>
      <c r="B185" s="91"/>
      <c r="C185" s="85"/>
      <c r="D185" s="83"/>
      <c r="E185" s="90"/>
      <c r="F185" s="104"/>
    </row>
    <row r="186" spans="1:6" s="23" customFormat="1" ht="12" customHeight="1" x14ac:dyDescent="0.2">
      <c r="A186" s="100">
        <v>9</v>
      </c>
      <c r="B186" s="99" t="s">
        <v>80</v>
      </c>
      <c r="C186" s="85"/>
      <c r="D186" s="83"/>
      <c r="E186" s="90"/>
      <c r="F186" s="250"/>
    </row>
    <row r="187" spans="1:6" s="23" customFormat="1" x14ac:dyDescent="0.2">
      <c r="A187" s="89">
        <v>9.1</v>
      </c>
      <c r="B187" s="91" t="s">
        <v>80</v>
      </c>
      <c r="C187" s="85">
        <v>13</v>
      </c>
      <c r="D187" s="83" t="s">
        <v>38</v>
      </c>
      <c r="E187" s="90">
        <v>2041.07</v>
      </c>
      <c r="F187" s="104">
        <f>E187*C187</f>
        <v>26533.91</v>
      </c>
    </row>
    <row r="188" spans="1:6" s="23" customFormat="1" ht="8.25" customHeight="1" x14ac:dyDescent="0.2">
      <c r="A188" s="89"/>
      <c r="B188" s="91"/>
      <c r="C188" s="85"/>
      <c r="D188" s="83"/>
      <c r="E188" s="102"/>
      <c r="F188" s="250"/>
    </row>
    <row r="189" spans="1:6" s="23" customFormat="1" x14ac:dyDescent="0.2">
      <c r="A189" s="100">
        <v>10</v>
      </c>
      <c r="B189" s="99" t="s">
        <v>81</v>
      </c>
      <c r="C189" s="85"/>
      <c r="D189" s="83"/>
      <c r="E189" s="102"/>
      <c r="F189" s="250"/>
    </row>
    <row r="190" spans="1:6" s="23" customFormat="1" x14ac:dyDescent="0.2">
      <c r="A190" s="89">
        <v>10.1</v>
      </c>
      <c r="B190" s="91" t="s">
        <v>82</v>
      </c>
      <c r="C190" s="85">
        <v>1</v>
      </c>
      <c r="D190" s="83" t="s">
        <v>38</v>
      </c>
      <c r="E190" s="102">
        <v>107937.43</v>
      </c>
      <c r="F190" s="104">
        <f>E190*C190</f>
        <v>107937.43</v>
      </c>
    </row>
    <row r="191" spans="1:6" s="23" customFormat="1" x14ac:dyDescent="0.2">
      <c r="A191" s="89">
        <v>10.199999999999999</v>
      </c>
      <c r="B191" s="91" t="s">
        <v>84</v>
      </c>
      <c r="C191" s="85">
        <v>1</v>
      </c>
      <c r="D191" s="83" t="s">
        <v>38</v>
      </c>
      <c r="E191" s="102">
        <v>101348.834</v>
      </c>
      <c r="F191" s="104">
        <f>E191*C191</f>
        <v>101348.834</v>
      </c>
    </row>
    <row r="192" spans="1:6" s="23" customFormat="1" ht="6" customHeight="1" x14ac:dyDescent="0.2">
      <c r="A192" s="89"/>
      <c r="B192" s="91"/>
      <c r="C192" s="85"/>
      <c r="D192" s="83"/>
      <c r="E192" s="102"/>
      <c r="F192" s="104"/>
    </row>
    <row r="193" spans="1:6" s="23" customFormat="1" ht="25.5" x14ac:dyDescent="0.2">
      <c r="A193" s="100">
        <v>11</v>
      </c>
      <c r="B193" s="112" t="s">
        <v>125</v>
      </c>
      <c r="C193" s="85"/>
      <c r="D193" s="83"/>
      <c r="E193" s="102"/>
      <c r="F193" s="250"/>
    </row>
    <row r="194" spans="1:6" s="23" customFormat="1" x14ac:dyDescent="0.2">
      <c r="A194" s="89">
        <v>11.1</v>
      </c>
      <c r="B194" s="91" t="s">
        <v>126</v>
      </c>
      <c r="C194" s="85">
        <v>1</v>
      </c>
      <c r="D194" s="83" t="s">
        <v>38</v>
      </c>
      <c r="E194" s="102">
        <v>250</v>
      </c>
      <c r="F194" s="104">
        <f t="shared" ref="F194:F201" si="9">E194*C194</f>
        <v>250</v>
      </c>
    </row>
    <row r="195" spans="1:6" s="23" customFormat="1" x14ac:dyDescent="0.2">
      <c r="A195" s="89">
        <v>11.2</v>
      </c>
      <c r="B195" s="91" t="s">
        <v>127</v>
      </c>
      <c r="C195" s="85">
        <v>12.36</v>
      </c>
      <c r="D195" s="83" t="s">
        <v>21</v>
      </c>
      <c r="E195" s="102">
        <v>3016.230582524272</v>
      </c>
      <c r="F195" s="104">
        <f t="shared" si="9"/>
        <v>37280.61</v>
      </c>
    </row>
    <row r="196" spans="1:6" s="23" customFormat="1" x14ac:dyDescent="0.2">
      <c r="A196" s="89">
        <v>11.3</v>
      </c>
      <c r="B196" s="91" t="s">
        <v>128</v>
      </c>
      <c r="C196" s="85">
        <v>4</v>
      </c>
      <c r="D196" s="83" t="s">
        <v>38</v>
      </c>
      <c r="E196" s="102">
        <v>2339.335</v>
      </c>
      <c r="F196" s="104">
        <f t="shared" si="9"/>
        <v>9357.34</v>
      </c>
    </row>
    <row r="197" spans="1:6" s="23" customFormat="1" x14ac:dyDescent="0.2">
      <c r="A197" s="89">
        <v>11.4</v>
      </c>
      <c r="B197" s="91" t="s">
        <v>129</v>
      </c>
      <c r="C197" s="85">
        <v>2</v>
      </c>
      <c r="D197" s="83" t="s">
        <v>38</v>
      </c>
      <c r="E197" s="102">
        <v>1535</v>
      </c>
      <c r="F197" s="104">
        <f t="shared" si="9"/>
        <v>3070</v>
      </c>
    </row>
    <row r="198" spans="1:6" s="23" customFormat="1" x14ac:dyDescent="0.2">
      <c r="A198" s="89">
        <v>11.5</v>
      </c>
      <c r="B198" s="91" t="s">
        <v>130</v>
      </c>
      <c r="C198" s="85">
        <v>9.7200000000000006</v>
      </c>
      <c r="D198" s="83" t="s">
        <v>24</v>
      </c>
      <c r="E198" s="161">
        <v>340.31069958847741</v>
      </c>
      <c r="F198" s="104">
        <f t="shared" si="9"/>
        <v>3307.8200000000006</v>
      </c>
    </row>
    <row r="199" spans="1:6" s="23" customFormat="1" x14ac:dyDescent="0.2">
      <c r="A199" s="89">
        <v>11.6</v>
      </c>
      <c r="B199" s="91" t="s">
        <v>131</v>
      </c>
      <c r="C199" s="85">
        <v>8.23</v>
      </c>
      <c r="D199" s="83" t="s">
        <v>24</v>
      </c>
      <c r="E199" s="102">
        <v>85.12</v>
      </c>
      <c r="F199" s="104">
        <f t="shared" si="9"/>
        <v>700.53760000000011</v>
      </c>
    </row>
    <row r="200" spans="1:6" s="23" customFormat="1" x14ac:dyDescent="0.2">
      <c r="A200" s="132">
        <v>11.7</v>
      </c>
      <c r="B200" s="96" t="s">
        <v>132</v>
      </c>
      <c r="C200" s="95">
        <v>1.79</v>
      </c>
      <c r="D200" s="94" t="s">
        <v>24</v>
      </c>
      <c r="E200" s="131">
        <v>126.43</v>
      </c>
      <c r="F200" s="251">
        <f t="shared" si="9"/>
        <v>226.30970000000002</v>
      </c>
    </row>
    <row r="201" spans="1:6" s="23" customFormat="1" x14ac:dyDescent="0.2">
      <c r="A201" s="89">
        <v>11.8</v>
      </c>
      <c r="B201" s="91" t="s">
        <v>133</v>
      </c>
      <c r="C201" s="85">
        <v>1</v>
      </c>
      <c r="D201" s="83" t="s">
        <v>38</v>
      </c>
      <c r="E201" s="102">
        <v>18000</v>
      </c>
      <c r="F201" s="104">
        <f t="shared" si="9"/>
        <v>18000</v>
      </c>
    </row>
    <row r="202" spans="1:6" s="23" customFormat="1" ht="8.25" customHeight="1" x14ac:dyDescent="0.2">
      <c r="A202" s="130"/>
      <c r="B202" s="91"/>
      <c r="C202" s="85"/>
      <c r="D202" s="83"/>
      <c r="E202" s="102"/>
      <c r="F202" s="250"/>
    </row>
    <row r="203" spans="1:6" s="23" customFormat="1" ht="16.5" customHeight="1" x14ac:dyDescent="0.2">
      <c r="A203" s="115">
        <v>12</v>
      </c>
      <c r="B203" s="112" t="s">
        <v>85</v>
      </c>
      <c r="C203" s="85"/>
      <c r="D203" s="83"/>
      <c r="E203" s="102"/>
      <c r="F203" s="250"/>
    </row>
    <row r="204" spans="1:6" s="23" customFormat="1" x14ac:dyDescent="0.2">
      <c r="A204" s="89">
        <v>12.1</v>
      </c>
      <c r="B204" s="136" t="s">
        <v>86</v>
      </c>
      <c r="C204" s="85">
        <v>500</v>
      </c>
      <c r="D204" s="83" t="s">
        <v>38</v>
      </c>
      <c r="E204" s="102">
        <v>103.75</v>
      </c>
      <c r="F204" s="142">
        <f t="shared" ref="F204:F215" si="10">E204*C204</f>
        <v>51875</v>
      </c>
    </row>
    <row r="205" spans="1:6" s="23" customFormat="1" ht="25.5" x14ac:dyDescent="0.2">
      <c r="A205" s="89">
        <v>12.2</v>
      </c>
      <c r="B205" s="88" t="s">
        <v>87</v>
      </c>
      <c r="C205" s="85">
        <v>3000</v>
      </c>
      <c r="D205" s="111" t="s">
        <v>21</v>
      </c>
      <c r="E205" s="161">
        <v>14.419600000000001</v>
      </c>
      <c r="F205" s="142">
        <f t="shared" si="10"/>
        <v>43258.8</v>
      </c>
    </row>
    <row r="206" spans="1:6" s="23" customFormat="1" x14ac:dyDescent="0.2">
      <c r="A206" s="89">
        <v>12.3</v>
      </c>
      <c r="B206" s="135" t="s">
        <v>88</v>
      </c>
      <c r="C206" s="85">
        <v>500</v>
      </c>
      <c r="D206" s="83" t="s">
        <v>38</v>
      </c>
      <c r="E206" s="161">
        <v>36.933999999999997</v>
      </c>
      <c r="F206" s="142">
        <f t="shared" si="10"/>
        <v>18467</v>
      </c>
    </row>
    <row r="207" spans="1:6" s="23" customFormat="1" x14ac:dyDescent="0.2">
      <c r="A207" s="89">
        <v>12.4</v>
      </c>
      <c r="B207" s="91" t="s">
        <v>89</v>
      </c>
      <c r="C207" s="85">
        <v>1000</v>
      </c>
      <c r="D207" s="83" t="s">
        <v>38</v>
      </c>
      <c r="E207" s="161">
        <v>45.335599999999999</v>
      </c>
      <c r="F207" s="142">
        <f t="shared" si="10"/>
        <v>45335.6</v>
      </c>
    </row>
    <row r="208" spans="1:6" s="23" customFormat="1" x14ac:dyDescent="0.2">
      <c r="A208" s="89">
        <v>12.5</v>
      </c>
      <c r="B208" s="91" t="s">
        <v>90</v>
      </c>
      <c r="C208" s="85">
        <v>500</v>
      </c>
      <c r="D208" s="83" t="s">
        <v>38</v>
      </c>
      <c r="E208" s="102">
        <v>275</v>
      </c>
      <c r="F208" s="142">
        <f t="shared" si="10"/>
        <v>137500</v>
      </c>
    </row>
    <row r="209" spans="1:6" s="23" customFormat="1" x14ac:dyDescent="0.2">
      <c r="A209" s="89">
        <v>12.6</v>
      </c>
      <c r="B209" s="91" t="s">
        <v>91</v>
      </c>
      <c r="C209" s="85">
        <v>500</v>
      </c>
      <c r="D209" s="83" t="s">
        <v>38</v>
      </c>
      <c r="E209" s="102">
        <v>1239</v>
      </c>
      <c r="F209" s="142">
        <f t="shared" si="10"/>
        <v>619500</v>
      </c>
    </row>
    <row r="210" spans="1:6" s="23" customFormat="1" x14ac:dyDescent="0.2">
      <c r="A210" s="89">
        <v>12.7</v>
      </c>
      <c r="B210" s="91" t="s">
        <v>92</v>
      </c>
      <c r="C210" s="85">
        <v>500</v>
      </c>
      <c r="D210" s="83" t="s">
        <v>21</v>
      </c>
      <c r="E210" s="161">
        <v>29.076139999999999</v>
      </c>
      <c r="F210" s="142">
        <f t="shared" si="10"/>
        <v>14538.07</v>
      </c>
    </row>
    <row r="211" spans="1:6" s="23" customFormat="1" x14ac:dyDescent="0.2">
      <c r="A211" s="89">
        <v>12.8</v>
      </c>
      <c r="B211" s="91" t="s">
        <v>93</v>
      </c>
      <c r="C211" s="85">
        <v>500</v>
      </c>
      <c r="D211" s="83" t="s">
        <v>38</v>
      </c>
      <c r="E211" s="161">
        <v>158.82814000000002</v>
      </c>
      <c r="F211" s="142">
        <f t="shared" si="10"/>
        <v>79414.070000000007</v>
      </c>
    </row>
    <row r="212" spans="1:6" s="23" customFormat="1" x14ac:dyDescent="0.2">
      <c r="A212" s="89">
        <v>12.9</v>
      </c>
      <c r="B212" s="91" t="s">
        <v>94</v>
      </c>
      <c r="C212" s="85">
        <v>500</v>
      </c>
      <c r="D212" s="83" t="s">
        <v>95</v>
      </c>
      <c r="E212" s="102">
        <v>75</v>
      </c>
      <c r="F212" s="142">
        <f t="shared" si="10"/>
        <v>37500</v>
      </c>
    </row>
    <row r="213" spans="1:6" s="23" customFormat="1" x14ac:dyDescent="0.2">
      <c r="A213" s="121">
        <v>12.1</v>
      </c>
      <c r="B213" s="91" t="s">
        <v>96</v>
      </c>
      <c r="C213" s="85">
        <v>500</v>
      </c>
      <c r="D213" s="83" t="s">
        <v>38</v>
      </c>
      <c r="E213" s="102">
        <v>15</v>
      </c>
      <c r="F213" s="142">
        <f t="shared" si="10"/>
        <v>7500</v>
      </c>
    </row>
    <row r="214" spans="1:6" s="23" customFormat="1" x14ac:dyDescent="0.2">
      <c r="A214" s="121">
        <v>12.11</v>
      </c>
      <c r="B214" s="91" t="s">
        <v>97</v>
      </c>
      <c r="C214" s="85">
        <v>990</v>
      </c>
      <c r="D214" s="83" t="s">
        <v>24</v>
      </c>
      <c r="E214" s="102">
        <v>187.82</v>
      </c>
      <c r="F214" s="142">
        <f t="shared" si="10"/>
        <v>185941.8</v>
      </c>
    </row>
    <row r="215" spans="1:6" s="23" customFormat="1" x14ac:dyDescent="0.2">
      <c r="A215" s="121">
        <v>12.13</v>
      </c>
      <c r="B215" s="91" t="s">
        <v>98</v>
      </c>
      <c r="C215" s="85">
        <v>500</v>
      </c>
      <c r="D215" s="83" t="s">
        <v>38</v>
      </c>
      <c r="E215" s="102">
        <v>200</v>
      </c>
      <c r="F215" s="142">
        <f t="shared" si="10"/>
        <v>100000</v>
      </c>
    </row>
    <row r="216" spans="1:6" s="23" customFormat="1" ht="8.25" customHeight="1" x14ac:dyDescent="0.2">
      <c r="A216" s="89"/>
      <c r="B216" s="135"/>
      <c r="C216" s="143"/>
      <c r="D216" s="83"/>
      <c r="E216" s="102"/>
      <c r="F216" s="250"/>
    </row>
    <row r="217" spans="1:6" s="23" customFormat="1" x14ac:dyDescent="0.2">
      <c r="A217" s="100">
        <v>13</v>
      </c>
      <c r="B217" s="133" t="s">
        <v>99</v>
      </c>
      <c r="C217" s="143"/>
      <c r="D217" s="83"/>
      <c r="E217" s="102"/>
      <c r="F217" s="250"/>
    </row>
    <row r="218" spans="1:6" s="23" customFormat="1" x14ac:dyDescent="0.2">
      <c r="A218" s="89">
        <v>13.1</v>
      </c>
      <c r="B218" s="91" t="s">
        <v>100</v>
      </c>
      <c r="C218" s="85">
        <v>1921.7</v>
      </c>
      <c r="D218" s="83" t="s">
        <v>21</v>
      </c>
      <c r="E218" s="186">
        <v>40.928573658739658</v>
      </c>
      <c r="F218" s="142">
        <f>C218*E218</f>
        <v>78652.44</v>
      </c>
    </row>
    <row r="219" spans="1:6" s="23" customFormat="1" x14ac:dyDescent="0.2">
      <c r="A219" s="89">
        <v>13.2</v>
      </c>
      <c r="B219" s="91" t="s">
        <v>101</v>
      </c>
      <c r="C219" s="85">
        <v>1257.8399999999999</v>
      </c>
      <c r="D219" s="83" t="s">
        <v>102</v>
      </c>
      <c r="E219" s="186">
        <v>38.018181962729763</v>
      </c>
      <c r="F219" s="142">
        <f>C219*E219</f>
        <v>47820.79</v>
      </c>
    </row>
    <row r="220" spans="1:6" s="23" customFormat="1" ht="25.5" x14ac:dyDescent="0.2">
      <c r="A220" s="89">
        <v>13.3</v>
      </c>
      <c r="B220" s="101" t="s">
        <v>103</v>
      </c>
      <c r="C220" s="85">
        <v>1698.08</v>
      </c>
      <c r="D220" s="111" t="s">
        <v>24</v>
      </c>
      <c r="E220" s="161">
        <v>126.43000329784228</v>
      </c>
      <c r="F220" s="142">
        <f>C220*E220</f>
        <v>214688.26</v>
      </c>
    </row>
    <row r="221" spans="1:6" s="23" customFormat="1" ht="25.5" x14ac:dyDescent="0.2">
      <c r="A221" s="89">
        <v>13.4</v>
      </c>
      <c r="B221" s="101" t="s">
        <v>104</v>
      </c>
      <c r="C221" s="85">
        <v>301.88</v>
      </c>
      <c r="D221" s="111" t="s">
        <v>24</v>
      </c>
      <c r="E221" s="102">
        <v>415</v>
      </c>
      <c r="F221" s="142">
        <f>C221*E221</f>
        <v>125280.2</v>
      </c>
    </row>
    <row r="222" spans="1:6" s="23" customFormat="1" ht="25.5" x14ac:dyDescent="0.2">
      <c r="A222" s="89">
        <v>13.5</v>
      </c>
      <c r="B222" s="101" t="s">
        <v>105</v>
      </c>
      <c r="C222" s="85">
        <v>238.99</v>
      </c>
      <c r="D222" s="111" t="s">
        <v>24</v>
      </c>
      <c r="E222" s="102">
        <v>85.12</v>
      </c>
      <c r="F222" s="142">
        <f>C222*E222</f>
        <v>20342.828800000003</v>
      </c>
    </row>
    <row r="223" spans="1:6" s="23" customFormat="1" ht="13.5" customHeight="1" x14ac:dyDescent="0.2">
      <c r="A223" s="89"/>
      <c r="B223" s="91"/>
      <c r="C223" s="85"/>
      <c r="D223" s="83"/>
      <c r="E223" s="102"/>
      <c r="F223" s="142"/>
    </row>
    <row r="224" spans="1:6" s="23" customFormat="1" x14ac:dyDescent="0.2">
      <c r="A224" s="100">
        <v>14</v>
      </c>
      <c r="B224" s="99" t="s">
        <v>106</v>
      </c>
      <c r="C224" s="85"/>
      <c r="D224" s="83"/>
      <c r="E224" s="102"/>
      <c r="F224" s="142"/>
    </row>
    <row r="225" spans="1:6" s="23" customFormat="1" ht="25.5" customHeight="1" x14ac:dyDescent="0.2">
      <c r="A225" s="89">
        <v>14.1</v>
      </c>
      <c r="B225" s="101" t="s">
        <v>107</v>
      </c>
      <c r="C225" s="85">
        <v>1572.3</v>
      </c>
      <c r="D225" s="111" t="s">
        <v>102</v>
      </c>
      <c r="E225" s="102">
        <v>581.82689054251739</v>
      </c>
      <c r="F225" s="142">
        <f>C225*E225</f>
        <v>914806.42</v>
      </c>
    </row>
    <row r="226" spans="1:6" s="25" customFormat="1" x14ac:dyDescent="0.2">
      <c r="A226" s="65"/>
      <c r="B226" s="68" t="s">
        <v>134</v>
      </c>
      <c r="C226" s="65"/>
      <c r="D226" s="65"/>
      <c r="E226" s="61"/>
      <c r="F226" s="254">
        <f>SUM(F124:F225)</f>
        <v>9554598.5278750043</v>
      </c>
    </row>
    <row r="227" spans="1:6" s="25" customFormat="1" ht="9.75" customHeight="1" x14ac:dyDescent="0.2">
      <c r="A227" s="60"/>
      <c r="B227" s="128"/>
      <c r="C227" s="172"/>
      <c r="D227" s="60"/>
      <c r="E227" s="66"/>
      <c r="F227" s="255"/>
    </row>
    <row r="228" spans="1:6" s="23" customFormat="1" ht="76.5" x14ac:dyDescent="0.2">
      <c r="A228" s="34" t="s">
        <v>135</v>
      </c>
      <c r="B228" s="112" t="s">
        <v>136</v>
      </c>
      <c r="C228" s="85"/>
      <c r="D228" s="83"/>
      <c r="E228" s="102"/>
      <c r="F228" s="104"/>
    </row>
    <row r="229" spans="1:6" s="23" customFormat="1" ht="8.25" customHeight="1" x14ac:dyDescent="0.2">
      <c r="A229" s="130"/>
      <c r="B229" s="91"/>
      <c r="C229" s="85"/>
      <c r="D229" s="83"/>
      <c r="E229" s="102"/>
      <c r="F229" s="104"/>
    </row>
    <row r="230" spans="1:6" s="23" customFormat="1" x14ac:dyDescent="0.2">
      <c r="A230" s="115">
        <v>1</v>
      </c>
      <c r="B230" s="99" t="s">
        <v>19</v>
      </c>
      <c r="C230" s="85"/>
      <c r="D230" s="83"/>
      <c r="E230" s="102"/>
      <c r="F230" s="104"/>
    </row>
    <row r="231" spans="1:6" s="23" customFormat="1" x14ac:dyDescent="0.2">
      <c r="A231" s="130">
        <v>1.1000000000000001</v>
      </c>
      <c r="B231" s="91" t="s">
        <v>20</v>
      </c>
      <c r="C231" s="85">
        <v>13111.57</v>
      </c>
      <c r="D231" s="83" t="s">
        <v>21</v>
      </c>
      <c r="E231" s="90">
        <v>6.725000133469905</v>
      </c>
      <c r="F231" s="142">
        <f>C231*E231</f>
        <v>88175.31</v>
      </c>
    </row>
    <row r="232" spans="1:6" s="23" customFormat="1" ht="6" customHeight="1" x14ac:dyDescent="0.2">
      <c r="A232" s="130"/>
      <c r="B232" s="91"/>
      <c r="C232" s="85"/>
      <c r="D232" s="83"/>
      <c r="E232" s="90"/>
      <c r="F232" s="104"/>
    </row>
    <row r="233" spans="1:6" s="23" customFormat="1" x14ac:dyDescent="0.2">
      <c r="A233" s="115">
        <v>2</v>
      </c>
      <c r="B233" s="99" t="s">
        <v>22</v>
      </c>
      <c r="C233" s="85"/>
      <c r="D233" s="83"/>
      <c r="E233" s="90"/>
      <c r="F233" s="142"/>
    </row>
    <row r="234" spans="1:6" s="23" customFormat="1" x14ac:dyDescent="0.2">
      <c r="A234" s="73">
        <v>2.1</v>
      </c>
      <c r="B234" s="140" t="s">
        <v>23</v>
      </c>
      <c r="C234" s="142">
        <v>8957.7900000000009</v>
      </c>
      <c r="D234" s="141" t="s">
        <v>24</v>
      </c>
      <c r="E234" s="144">
        <v>102.70000078144274</v>
      </c>
      <c r="F234" s="142">
        <f>C234*E234</f>
        <v>919965.04</v>
      </c>
    </row>
    <row r="235" spans="1:6" s="23" customFormat="1" x14ac:dyDescent="0.2">
      <c r="A235" s="73">
        <v>2.2000000000000002</v>
      </c>
      <c r="B235" s="140" t="s">
        <v>25</v>
      </c>
      <c r="C235" s="85">
        <v>812.03</v>
      </c>
      <c r="D235" s="141" t="s">
        <v>24</v>
      </c>
      <c r="E235" s="144">
        <v>615.88</v>
      </c>
      <c r="F235" s="142">
        <f>C235*E235</f>
        <v>500113.03639999998</v>
      </c>
    </row>
    <row r="236" spans="1:6" s="23" customFormat="1" x14ac:dyDescent="0.2">
      <c r="A236" s="73">
        <v>2.2999999999999998</v>
      </c>
      <c r="B236" s="140" t="s">
        <v>26</v>
      </c>
      <c r="C236" s="85">
        <v>7638.51</v>
      </c>
      <c r="D236" s="141" t="s">
        <v>24</v>
      </c>
      <c r="E236" s="144">
        <v>85.120001152057142</v>
      </c>
      <c r="F236" s="142">
        <f>C236*E236</f>
        <v>650189.98</v>
      </c>
    </row>
    <row r="237" spans="1:6" s="23" customFormat="1" x14ac:dyDescent="0.2">
      <c r="A237" s="73">
        <v>2.4</v>
      </c>
      <c r="B237" s="140" t="s">
        <v>27</v>
      </c>
      <c r="C237" s="85">
        <v>1583.14</v>
      </c>
      <c r="D237" s="141" t="s">
        <v>24</v>
      </c>
      <c r="E237" s="144">
        <v>126.43000619022953</v>
      </c>
      <c r="F237" s="142">
        <f>C237*E237</f>
        <v>200156.4</v>
      </c>
    </row>
    <row r="238" spans="1:6" s="23" customFormat="1" ht="5.25" customHeight="1" x14ac:dyDescent="0.2">
      <c r="A238" s="89"/>
      <c r="B238" s="91"/>
      <c r="C238" s="85"/>
      <c r="D238" s="83"/>
      <c r="E238" s="90"/>
      <c r="F238" s="104"/>
    </row>
    <row r="239" spans="1:6" s="23" customFormat="1" x14ac:dyDescent="0.2">
      <c r="A239" s="115">
        <v>3</v>
      </c>
      <c r="B239" s="99" t="s">
        <v>28</v>
      </c>
      <c r="C239" s="85"/>
      <c r="D239" s="83"/>
      <c r="E239" s="90"/>
      <c r="F239" s="104"/>
    </row>
    <row r="240" spans="1:6" s="23" customFormat="1" x14ac:dyDescent="0.2">
      <c r="A240" s="132">
        <v>3.1</v>
      </c>
      <c r="B240" s="168" t="s">
        <v>34</v>
      </c>
      <c r="C240" s="95">
        <v>7746.92</v>
      </c>
      <c r="D240" s="185" t="s">
        <v>21</v>
      </c>
      <c r="E240" s="166">
        <v>145.66250458246631</v>
      </c>
      <c r="F240" s="256">
        <f>C240*E240</f>
        <v>1128435.77</v>
      </c>
    </row>
    <row r="241" spans="1:6" s="23" customFormat="1" x14ac:dyDescent="0.2">
      <c r="A241" s="89">
        <v>3.2</v>
      </c>
      <c r="B241" s="140" t="s">
        <v>33</v>
      </c>
      <c r="C241" s="85">
        <v>3042.15</v>
      </c>
      <c r="D241" s="111" t="s">
        <v>21</v>
      </c>
      <c r="E241" s="144">
        <v>239.42905839620005</v>
      </c>
      <c r="F241" s="142">
        <f>C241*E241</f>
        <v>728379.11</v>
      </c>
    </row>
    <row r="242" spans="1:6" s="23" customFormat="1" x14ac:dyDescent="0.2">
      <c r="A242" s="89">
        <v>3.3</v>
      </c>
      <c r="B242" s="140" t="s">
        <v>32</v>
      </c>
      <c r="C242" s="85">
        <v>2610.0700000000002</v>
      </c>
      <c r="D242" s="111" t="s">
        <v>21</v>
      </c>
      <c r="E242" s="144">
        <v>518.42877777224362</v>
      </c>
      <c r="F242" s="142">
        <f>C242*E242</f>
        <v>1353135.4</v>
      </c>
    </row>
    <row r="243" spans="1:6" s="23" customFormat="1" ht="6" customHeight="1" x14ac:dyDescent="0.2">
      <c r="A243" s="130"/>
      <c r="B243" s="140"/>
      <c r="C243" s="98"/>
      <c r="D243" s="105"/>
      <c r="E243" s="108"/>
      <c r="F243" s="250"/>
    </row>
    <row r="244" spans="1:6" s="23" customFormat="1" x14ac:dyDescent="0.2">
      <c r="A244" s="115">
        <v>4</v>
      </c>
      <c r="B244" s="99" t="s">
        <v>35</v>
      </c>
      <c r="C244" s="85"/>
      <c r="D244" s="83"/>
      <c r="E244" s="90"/>
      <c r="F244" s="104"/>
    </row>
    <row r="245" spans="1:6" s="23" customFormat="1" x14ac:dyDescent="0.2">
      <c r="A245" s="89">
        <v>4.0999999999999996</v>
      </c>
      <c r="B245" s="140" t="s">
        <v>34</v>
      </c>
      <c r="C245" s="85">
        <v>7746.92</v>
      </c>
      <c r="D245" s="111" t="s">
        <v>21</v>
      </c>
      <c r="E245" s="165">
        <v>14.570000722867928</v>
      </c>
      <c r="F245" s="142">
        <f>C245*E245</f>
        <v>112872.63</v>
      </c>
    </row>
    <row r="246" spans="1:6" s="23" customFormat="1" x14ac:dyDescent="0.2">
      <c r="A246" s="89">
        <v>4.2</v>
      </c>
      <c r="B246" s="140" t="s">
        <v>33</v>
      </c>
      <c r="C246" s="85">
        <v>3042.15</v>
      </c>
      <c r="D246" s="111" t="s">
        <v>21</v>
      </c>
      <c r="E246" s="165">
        <v>17.210002794076559</v>
      </c>
      <c r="F246" s="142">
        <f>C246*E246</f>
        <v>52355.41</v>
      </c>
    </row>
    <row r="247" spans="1:6" s="23" customFormat="1" x14ac:dyDescent="0.2">
      <c r="A247" s="89">
        <v>4.3</v>
      </c>
      <c r="B247" s="140" t="s">
        <v>32</v>
      </c>
      <c r="C247" s="85">
        <v>2610.0700000000002</v>
      </c>
      <c r="D247" s="111" t="s">
        <v>21</v>
      </c>
      <c r="E247" s="165">
        <v>21.040002758546702</v>
      </c>
      <c r="F247" s="142">
        <f>C247*E247</f>
        <v>54915.88</v>
      </c>
    </row>
    <row r="248" spans="1:6" s="23" customFormat="1" ht="9" customHeight="1" x14ac:dyDescent="0.2">
      <c r="A248" s="138"/>
      <c r="B248" s="140"/>
      <c r="C248" s="98"/>
      <c r="D248" s="105"/>
      <c r="E248" s="108"/>
      <c r="F248" s="250"/>
    </row>
    <row r="249" spans="1:6" s="23" customFormat="1" x14ac:dyDescent="0.2">
      <c r="A249" s="126">
        <v>5</v>
      </c>
      <c r="B249" s="112" t="s">
        <v>36</v>
      </c>
      <c r="C249" s="85"/>
      <c r="D249" s="111"/>
      <c r="E249" s="90"/>
      <c r="F249" s="142"/>
    </row>
    <row r="250" spans="1:6" s="23" customFormat="1" x14ac:dyDescent="0.2">
      <c r="A250" s="89">
        <v>5.0999999999999996</v>
      </c>
      <c r="B250" s="91" t="s">
        <v>39</v>
      </c>
      <c r="C250" s="85">
        <v>5</v>
      </c>
      <c r="D250" s="83" t="s">
        <v>38</v>
      </c>
      <c r="E250" s="90">
        <v>1065.3340000000001</v>
      </c>
      <c r="F250" s="142">
        <f t="shared" ref="F250:F274" si="11">C250*E250</f>
        <v>5326.67</v>
      </c>
    </row>
    <row r="251" spans="1:6" s="23" customFormat="1" x14ac:dyDescent="0.2">
      <c r="A251" s="89">
        <f t="shared" ref="A251:A257" si="12">+A250+0.1</f>
        <v>5.1999999999999993</v>
      </c>
      <c r="B251" s="91" t="s">
        <v>40</v>
      </c>
      <c r="C251" s="85">
        <v>3</v>
      </c>
      <c r="D251" s="83" t="s">
        <v>38</v>
      </c>
      <c r="E251" s="90">
        <v>1749.3340000000001</v>
      </c>
      <c r="F251" s="142">
        <f t="shared" si="11"/>
        <v>5248.0020000000004</v>
      </c>
    </row>
    <row r="252" spans="1:6" s="23" customFormat="1" x14ac:dyDescent="0.2">
      <c r="A252" s="89">
        <f t="shared" si="12"/>
        <v>5.2999999999999989</v>
      </c>
      <c r="B252" s="91" t="s">
        <v>112</v>
      </c>
      <c r="C252" s="85">
        <v>1</v>
      </c>
      <c r="D252" s="83" t="s">
        <v>38</v>
      </c>
      <c r="E252" s="90">
        <v>1059.3140000000001</v>
      </c>
      <c r="F252" s="142">
        <f t="shared" si="11"/>
        <v>1059.3140000000001</v>
      </c>
    </row>
    <row r="253" spans="1:6" s="23" customFormat="1" x14ac:dyDescent="0.2">
      <c r="A253" s="89">
        <f t="shared" si="12"/>
        <v>5.3999999999999986</v>
      </c>
      <c r="B253" s="91" t="s">
        <v>113</v>
      </c>
      <c r="C253" s="85">
        <v>5</v>
      </c>
      <c r="D253" s="83" t="s">
        <v>38</v>
      </c>
      <c r="E253" s="90">
        <v>228.6</v>
      </c>
      <c r="F253" s="142">
        <f t="shared" si="11"/>
        <v>1143</v>
      </c>
    </row>
    <row r="254" spans="1:6" s="23" customFormat="1" x14ac:dyDescent="0.2">
      <c r="A254" s="89">
        <f t="shared" si="12"/>
        <v>5.4999999999999982</v>
      </c>
      <c r="B254" s="91" t="s">
        <v>137</v>
      </c>
      <c r="C254" s="85">
        <v>2</v>
      </c>
      <c r="D254" s="83" t="s">
        <v>38</v>
      </c>
      <c r="E254" s="90">
        <v>2339.3344999999999</v>
      </c>
      <c r="F254" s="142">
        <f t="shared" si="11"/>
        <v>4678.6689999999999</v>
      </c>
    </row>
    <row r="255" spans="1:6" s="23" customFormat="1" x14ac:dyDescent="0.2">
      <c r="A255" s="89">
        <f t="shared" si="12"/>
        <v>5.5999999999999979</v>
      </c>
      <c r="B255" s="91" t="s">
        <v>138</v>
      </c>
      <c r="C255" s="85">
        <v>2</v>
      </c>
      <c r="D255" s="83" t="s">
        <v>38</v>
      </c>
      <c r="E255" s="90">
        <v>2339.3344999999999</v>
      </c>
      <c r="F255" s="142">
        <f t="shared" si="11"/>
        <v>4678.6689999999999</v>
      </c>
    </row>
    <row r="256" spans="1:6" s="23" customFormat="1" x14ac:dyDescent="0.2">
      <c r="A256" s="89">
        <f t="shared" si="12"/>
        <v>5.6999999999999975</v>
      </c>
      <c r="B256" s="91" t="s">
        <v>139</v>
      </c>
      <c r="C256" s="85">
        <v>2</v>
      </c>
      <c r="D256" s="83" t="s">
        <v>38</v>
      </c>
      <c r="E256" s="90">
        <v>2339.3344999999999</v>
      </c>
      <c r="F256" s="142">
        <f t="shared" si="11"/>
        <v>4678.6689999999999</v>
      </c>
    </row>
    <row r="257" spans="1:6" s="23" customFormat="1" x14ac:dyDescent="0.2">
      <c r="A257" s="89">
        <f t="shared" si="12"/>
        <v>5.7999999999999972</v>
      </c>
      <c r="B257" s="91" t="s">
        <v>140</v>
      </c>
      <c r="C257" s="85">
        <v>1</v>
      </c>
      <c r="D257" s="83" t="s">
        <v>38</v>
      </c>
      <c r="E257" s="90">
        <v>2339.3440000000001</v>
      </c>
      <c r="F257" s="142">
        <f t="shared" si="11"/>
        <v>2339.3440000000001</v>
      </c>
    </row>
    <row r="258" spans="1:6" s="23" customFormat="1" x14ac:dyDescent="0.2">
      <c r="A258" s="164">
        <v>5.9</v>
      </c>
      <c r="B258" s="91" t="s">
        <v>141</v>
      </c>
      <c r="C258" s="85">
        <v>1</v>
      </c>
      <c r="D258" s="83" t="s">
        <v>38</v>
      </c>
      <c r="E258" s="90">
        <v>2339.34</v>
      </c>
      <c r="F258" s="142">
        <f t="shared" si="11"/>
        <v>2339.34</v>
      </c>
    </row>
    <row r="259" spans="1:6" s="23" customFormat="1" x14ac:dyDescent="0.2">
      <c r="A259" s="121">
        <v>5.0999999999999996</v>
      </c>
      <c r="B259" s="91" t="s">
        <v>142</v>
      </c>
      <c r="C259" s="85">
        <v>4</v>
      </c>
      <c r="D259" s="83" t="s">
        <v>38</v>
      </c>
      <c r="E259" s="90">
        <v>332.7</v>
      </c>
      <c r="F259" s="142">
        <f t="shared" si="11"/>
        <v>1330.8</v>
      </c>
    </row>
    <row r="260" spans="1:6" s="23" customFormat="1" x14ac:dyDescent="0.2">
      <c r="A260" s="121">
        <v>5.1100000000000003</v>
      </c>
      <c r="B260" s="91" t="s">
        <v>143</v>
      </c>
      <c r="C260" s="85">
        <v>19</v>
      </c>
      <c r="D260" s="83" t="s">
        <v>38</v>
      </c>
      <c r="E260" s="90">
        <v>184.3124</v>
      </c>
      <c r="F260" s="142">
        <f t="shared" si="11"/>
        <v>3501.9355999999998</v>
      </c>
    </row>
    <row r="261" spans="1:6" s="23" customFormat="1" x14ac:dyDescent="0.2">
      <c r="A261" s="121">
        <v>5.12</v>
      </c>
      <c r="B261" s="91" t="s">
        <v>144</v>
      </c>
      <c r="C261" s="85">
        <v>1</v>
      </c>
      <c r="D261" s="83" t="s">
        <v>38</v>
      </c>
      <c r="E261" s="90">
        <v>184.32</v>
      </c>
      <c r="F261" s="142">
        <f t="shared" si="11"/>
        <v>184.32</v>
      </c>
    </row>
    <row r="262" spans="1:6" s="23" customFormat="1" x14ac:dyDescent="0.2">
      <c r="A262" s="121">
        <v>5.13</v>
      </c>
      <c r="B262" s="91" t="s">
        <v>52</v>
      </c>
      <c r="C262" s="85">
        <v>1</v>
      </c>
      <c r="D262" s="83" t="s">
        <v>38</v>
      </c>
      <c r="E262" s="90">
        <v>3696.34</v>
      </c>
      <c r="F262" s="142">
        <f t="shared" si="11"/>
        <v>3696.34</v>
      </c>
    </row>
    <row r="263" spans="1:6" s="23" customFormat="1" x14ac:dyDescent="0.2">
      <c r="A263" s="121">
        <v>5.14</v>
      </c>
      <c r="B263" s="91" t="s">
        <v>53</v>
      </c>
      <c r="C263" s="85">
        <v>2</v>
      </c>
      <c r="D263" s="83" t="s">
        <v>38</v>
      </c>
      <c r="E263" s="90">
        <v>3914.6329999999998</v>
      </c>
      <c r="F263" s="142">
        <f t="shared" si="11"/>
        <v>7829.2659999999996</v>
      </c>
    </row>
    <row r="264" spans="1:6" s="23" customFormat="1" x14ac:dyDescent="0.2">
      <c r="A264" s="121">
        <v>5.15</v>
      </c>
      <c r="B264" s="91" t="s">
        <v>54</v>
      </c>
      <c r="C264" s="85">
        <v>2</v>
      </c>
      <c r="D264" s="83" t="s">
        <v>38</v>
      </c>
      <c r="E264" s="90">
        <v>3017.83</v>
      </c>
      <c r="F264" s="142">
        <f t="shared" si="11"/>
        <v>6035.66</v>
      </c>
    </row>
    <row r="265" spans="1:6" s="23" customFormat="1" x14ac:dyDescent="0.2">
      <c r="A265" s="121">
        <v>5.16</v>
      </c>
      <c r="B265" s="91" t="s">
        <v>145</v>
      </c>
      <c r="C265" s="85">
        <v>1</v>
      </c>
      <c r="D265" s="83" t="s">
        <v>38</v>
      </c>
      <c r="E265" s="90">
        <v>920.7</v>
      </c>
      <c r="F265" s="142">
        <f t="shared" si="11"/>
        <v>920.7</v>
      </c>
    </row>
    <row r="266" spans="1:6" s="23" customFormat="1" x14ac:dyDescent="0.2">
      <c r="A266" s="121">
        <v>5.17</v>
      </c>
      <c r="B266" s="91" t="s">
        <v>115</v>
      </c>
      <c r="C266" s="85">
        <v>5</v>
      </c>
      <c r="D266" s="83" t="s">
        <v>38</v>
      </c>
      <c r="E266" s="90">
        <v>920</v>
      </c>
      <c r="F266" s="142">
        <f t="shared" si="11"/>
        <v>4600</v>
      </c>
    </row>
    <row r="267" spans="1:6" s="23" customFormat="1" x14ac:dyDescent="0.2">
      <c r="A267" s="121">
        <v>5.1800000000000104</v>
      </c>
      <c r="B267" s="91" t="s">
        <v>116</v>
      </c>
      <c r="C267" s="85">
        <v>9</v>
      </c>
      <c r="D267" s="83" t="s">
        <v>38</v>
      </c>
      <c r="E267" s="90">
        <v>713.5</v>
      </c>
      <c r="F267" s="142">
        <f t="shared" si="11"/>
        <v>6421.5</v>
      </c>
    </row>
    <row r="268" spans="1:6" s="23" customFormat="1" x14ac:dyDescent="0.2">
      <c r="A268" s="121">
        <v>5.1900000000000102</v>
      </c>
      <c r="B268" s="91" t="s">
        <v>58</v>
      </c>
      <c r="C268" s="85">
        <v>4</v>
      </c>
      <c r="D268" s="83" t="s">
        <v>38</v>
      </c>
      <c r="E268" s="90">
        <v>1392.384</v>
      </c>
      <c r="F268" s="142">
        <f t="shared" si="11"/>
        <v>5569.5360000000001</v>
      </c>
    </row>
    <row r="269" spans="1:6" s="23" customFormat="1" x14ac:dyDescent="0.2">
      <c r="A269" s="121">
        <v>5.2000000000000099</v>
      </c>
      <c r="B269" s="91" t="s">
        <v>59</v>
      </c>
      <c r="C269" s="85">
        <v>14</v>
      </c>
      <c r="D269" s="83" t="s">
        <v>38</v>
      </c>
      <c r="E269" s="90">
        <v>2209.5329999999999</v>
      </c>
      <c r="F269" s="142">
        <f t="shared" si="11"/>
        <v>30933.462</v>
      </c>
    </row>
    <row r="270" spans="1:6" s="23" customFormat="1" x14ac:dyDescent="0.2">
      <c r="A270" s="121">
        <v>5.2100000000000097</v>
      </c>
      <c r="B270" s="91" t="s">
        <v>118</v>
      </c>
      <c r="C270" s="85">
        <v>2</v>
      </c>
      <c r="D270" s="83" t="s">
        <v>38</v>
      </c>
      <c r="E270" s="90">
        <v>274.702</v>
      </c>
      <c r="F270" s="142">
        <f t="shared" si="11"/>
        <v>549.404</v>
      </c>
    </row>
    <row r="271" spans="1:6" s="23" customFormat="1" x14ac:dyDescent="0.2">
      <c r="A271" s="121">
        <v>5.2200000000000104</v>
      </c>
      <c r="B271" s="91" t="s">
        <v>119</v>
      </c>
      <c r="C271" s="85">
        <v>18</v>
      </c>
      <c r="D271" s="83" t="s">
        <v>38</v>
      </c>
      <c r="E271" s="90">
        <v>274.7002</v>
      </c>
      <c r="F271" s="142">
        <f t="shared" si="11"/>
        <v>4944.6036000000004</v>
      </c>
    </row>
    <row r="272" spans="1:6" s="23" customFormat="1" x14ac:dyDescent="0.2">
      <c r="A272" s="121">
        <v>5.2300000000000102</v>
      </c>
      <c r="B272" s="91" t="s">
        <v>120</v>
      </c>
      <c r="C272" s="85">
        <v>32</v>
      </c>
      <c r="D272" s="83" t="s">
        <v>38</v>
      </c>
      <c r="E272" s="90">
        <v>169.31299999999999</v>
      </c>
      <c r="F272" s="142">
        <f t="shared" si="11"/>
        <v>5418.0159999999996</v>
      </c>
    </row>
    <row r="273" spans="1:6" s="23" customFormat="1" x14ac:dyDescent="0.2">
      <c r="A273" s="121">
        <v>5.24000000000001</v>
      </c>
      <c r="B273" s="91" t="s">
        <v>121</v>
      </c>
      <c r="C273" s="85">
        <v>2</v>
      </c>
      <c r="D273" s="83" t="s">
        <v>38</v>
      </c>
      <c r="E273" s="90">
        <v>3519.335</v>
      </c>
      <c r="F273" s="142">
        <f t="shared" si="11"/>
        <v>7038.67</v>
      </c>
    </row>
    <row r="274" spans="1:6" s="23" customFormat="1" x14ac:dyDescent="0.2">
      <c r="A274" s="121">
        <v>5.2500000000000098</v>
      </c>
      <c r="B274" s="91" t="s">
        <v>64</v>
      </c>
      <c r="C274" s="85">
        <v>11</v>
      </c>
      <c r="D274" s="83" t="s">
        <v>38</v>
      </c>
      <c r="E274" s="90">
        <v>70.313000000000002</v>
      </c>
      <c r="F274" s="142">
        <f t="shared" si="11"/>
        <v>773.44299999999998</v>
      </c>
    </row>
    <row r="275" spans="1:6" s="23" customFormat="1" ht="6" customHeight="1" x14ac:dyDescent="0.2">
      <c r="A275" s="121"/>
      <c r="B275" s="91"/>
      <c r="C275" s="85"/>
      <c r="D275" s="83"/>
      <c r="E275" s="102"/>
      <c r="F275" s="142"/>
    </row>
    <row r="276" spans="1:6" s="23" customFormat="1" x14ac:dyDescent="0.2">
      <c r="A276" s="100">
        <v>6</v>
      </c>
      <c r="B276" s="99" t="s">
        <v>65</v>
      </c>
      <c r="C276" s="85"/>
      <c r="D276" s="83"/>
      <c r="E276" s="102"/>
      <c r="F276" s="250"/>
    </row>
    <row r="277" spans="1:6" s="23" customFormat="1" x14ac:dyDescent="0.2">
      <c r="A277" s="89">
        <v>6.1</v>
      </c>
      <c r="B277" s="91" t="s">
        <v>122</v>
      </c>
      <c r="C277" s="85">
        <v>41</v>
      </c>
      <c r="D277" s="83" t="s">
        <v>38</v>
      </c>
      <c r="E277" s="102">
        <v>158.82829268292681</v>
      </c>
      <c r="F277" s="142">
        <f>C277*E277</f>
        <v>6511.9599999999991</v>
      </c>
    </row>
    <row r="278" spans="1:6" s="23" customFormat="1" x14ac:dyDescent="0.2">
      <c r="A278" s="89">
        <v>6.2</v>
      </c>
      <c r="B278" s="91" t="s">
        <v>69</v>
      </c>
      <c r="C278" s="85">
        <v>11</v>
      </c>
      <c r="D278" s="83" t="s">
        <v>38</v>
      </c>
      <c r="E278" s="102">
        <v>75</v>
      </c>
      <c r="F278" s="142">
        <f>C278*E278</f>
        <v>825</v>
      </c>
    </row>
    <row r="279" spans="1:6" s="23" customFormat="1" ht="4.5" customHeight="1" x14ac:dyDescent="0.2">
      <c r="A279" s="89"/>
      <c r="B279" s="91"/>
      <c r="C279" s="85"/>
      <c r="D279" s="83"/>
      <c r="E279" s="102"/>
      <c r="F279" s="250"/>
    </row>
    <row r="280" spans="1:6" s="23" customFormat="1" x14ac:dyDescent="0.2">
      <c r="A280" s="100">
        <v>7</v>
      </c>
      <c r="B280" s="99" t="s">
        <v>70</v>
      </c>
      <c r="C280" s="85"/>
      <c r="D280" s="83"/>
      <c r="E280" s="102"/>
      <c r="F280" s="250"/>
    </row>
    <row r="281" spans="1:6" s="23" customFormat="1" x14ac:dyDescent="0.2">
      <c r="A281" s="89">
        <v>7.1</v>
      </c>
      <c r="B281" s="91" t="s">
        <v>73</v>
      </c>
      <c r="C281" s="85">
        <v>48</v>
      </c>
      <c r="D281" s="83" t="s">
        <v>38</v>
      </c>
      <c r="E281" s="102">
        <v>1535</v>
      </c>
      <c r="F281" s="142">
        <f>C281*E281</f>
        <v>73680</v>
      </c>
    </row>
    <row r="282" spans="1:6" s="23" customFormat="1" x14ac:dyDescent="0.2">
      <c r="A282" s="89">
        <v>7.2</v>
      </c>
      <c r="B282" s="91" t="s">
        <v>74</v>
      </c>
      <c r="C282" s="85">
        <v>7</v>
      </c>
      <c r="D282" s="83" t="s">
        <v>38</v>
      </c>
      <c r="E282" s="102">
        <v>928</v>
      </c>
      <c r="F282" s="142">
        <f>C282*E282</f>
        <v>6496</v>
      </c>
    </row>
    <row r="283" spans="1:6" s="23" customFormat="1" x14ac:dyDescent="0.2">
      <c r="A283" s="89">
        <v>7.3</v>
      </c>
      <c r="B283" s="91" t="s">
        <v>75</v>
      </c>
      <c r="C283" s="85">
        <v>20</v>
      </c>
      <c r="D283" s="83" t="s">
        <v>38</v>
      </c>
      <c r="E283" s="102">
        <v>708.6</v>
      </c>
      <c r="F283" s="142">
        <f>C283*E283</f>
        <v>14172</v>
      </c>
    </row>
    <row r="284" spans="1:6" s="23" customFormat="1" ht="7.5" customHeight="1" x14ac:dyDescent="0.2">
      <c r="A284" s="89"/>
      <c r="B284" s="91"/>
      <c r="C284" s="85"/>
      <c r="D284" s="83"/>
      <c r="E284" s="102"/>
      <c r="F284" s="250"/>
    </row>
    <row r="285" spans="1:6" s="23" customFormat="1" x14ac:dyDescent="0.2">
      <c r="A285" s="126">
        <v>8</v>
      </c>
      <c r="B285" s="99" t="s">
        <v>76</v>
      </c>
      <c r="C285" s="85"/>
      <c r="D285" s="83"/>
      <c r="E285" s="102"/>
      <c r="F285" s="250"/>
    </row>
    <row r="286" spans="1:6" s="23" customFormat="1" x14ac:dyDescent="0.2">
      <c r="A286" s="138">
        <v>8.1</v>
      </c>
      <c r="B286" s="91" t="s">
        <v>77</v>
      </c>
      <c r="C286" s="85">
        <v>5</v>
      </c>
      <c r="D286" s="83" t="s">
        <v>38</v>
      </c>
      <c r="E286" s="102">
        <v>23547.5</v>
      </c>
      <c r="F286" s="142">
        <f>C286*E286</f>
        <v>117737.5</v>
      </c>
    </row>
    <row r="287" spans="1:6" s="23" customFormat="1" x14ac:dyDescent="0.2">
      <c r="A287" s="138">
        <v>8.1999999999999993</v>
      </c>
      <c r="B287" s="91" t="s">
        <v>78</v>
      </c>
      <c r="C287" s="85">
        <v>3</v>
      </c>
      <c r="D287" s="83" t="s">
        <v>38</v>
      </c>
      <c r="E287" s="102">
        <v>17906.8</v>
      </c>
      <c r="F287" s="142">
        <f>C287*E287</f>
        <v>53720.399999999994</v>
      </c>
    </row>
    <row r="288" spans="1:6" s="23" customFormat="1" x14ac:dyDescent="0.2">
      <c r="A288" s="138">
        <v>8.3000000000000007</v>
      </c>
      <c r="B288" s="91" t="s">
        <v>79</v>
      </c>
      <c r="C288" s="85">
        <v>11</v>
      </c>
      <c r="D288" s="83" t="s">
        <v>38</v>
      </c>
      <c r="E288" s="102">
        <v>14572.545454545454</v>
      </c>
      <c r="F288" s="142">
        <f>C288*E288</f>
        <v>160298</v>
      </c>
    </row>
    <row r="289" spans="1:6" s="23" customFormat="1" ht="7.5" customHeight="1" x14ac:dyDescent="0.2">
      <c r="A289" s="89"/>
      <c r="B289" s="91"/>
      <c r="C289" s="85"/>
      <c r="D289" s="83"/>
      <c r="E289" s="102"/>
      <c r="F289" s="250"/>
    </row>
    <row r="290" spans="1:6" s="23" customFormat="1" ht="13.5" customHeight="1" x14ac:dyDescent="0.2">
      <c r="A290" s="100">
        <v>9</v>
      </c>
      <c r="B290" s="99" t="s">
        <v>80</v>
      </c>
      <c r="C290" s="85"/>
      <c r="D290" s="83"/>
      <c r="E290" s="102"/>
      <c r="F290" s="250"/>
    </row>
    <row r="291" spans="1:6" s="23" customFormat="1" x14ac:dyDescent="0.2">
      <c r="A291" s="132">
        <v>9.1</v>
      </c>
      <c r="B291" s="96" t="s">
        <v>80</v>
      </c>
      <c r="C291" s="95">
        <v>19</v>
      </c>
      <c r="D291" s="94" t="s">
        <v>38</v>
      </c>
      <c r="E291" s="131">
        <v>2041.07</v>
      </c>
      <c r="F291" s="256">
        <f>E291*C291</f>
        <v>38780.33</v>
      </c>
    </row>
    <row r="292" spans="1:6" s="23" customFormat="1" ht="6" customHeight="1" x14ac:dyDescent="0.2">
      <c r="A292" s="89"/>
      <c r="B292" s="91"/>
      <c r="C292" s="85"/>
      <c r="D292" s="83"/>
      <c r="E292" s="102"/>
      <c r="F292" s="250"/>
    </row>
    <row r="293" spans="1:6" s="23" customFormat="1" x14ac:dyDescent="0.2">
      <c r="A293" s="100">
        <v>10</v>
      </c>
      <c r="B293" s="99" t="s">
        <v>81</v>
      </c>
      <c r="C293" s="85"/>
      <c r="D293" s="83"/>
      <c r="E293" s="102"/>
      <c r="F293" s="250"/>
    </row>
    <row r="294" spans="1:6" s="23" customFormat="1" x14ac:dyDescent="0.2">
      <c r="A294" s="130">
        <v>10.1</v>
      </c>
      <c r="B294" s="91" t="s">
        <v>82</v>
      </c>
      <c r="C294" s="85">
        <v>1</v>
      </c>
      <c r="D294" s="83" t="s">
        <v>38</v>
      </c>
      <c r="E294" s="102">
        <v>107937.43399999999</v>
      </c>
      <c r="F294" s="142">
        <f>E294*C294</f>
        <v>107937.43399999999</v>
      </c>
    </row>
    <row r="295" spans="1:6" s="23" customFormat="1" x14ac:dyDescent="0.2">
      <c r="A295" s="130">
        <v>10.199999999999999</v>
      </c>
      <c r="B295" s="91" t="s">
        <v>84</v>
      </c>
      <c r="C295" s="85">
        <v>1</v>
      </c>
      <c r="D295" s="83" t="s">
        <v>38</v>
      </c>
      <c r="E295" s="102">
        <v>101348.83</v>
      </c>
      <c r="F295" s="142">
        <f>E295*C295</f>
        <v>101348.83</v>
      </c>
    </row>
    <row r="296" spans="1:6" s="23" customFormat="1" ht="8.25" customHeight="1" x14ac:dyDescent="0.2">
      <c r="A296" s="89"/>
      <c r="B296" s="91"/>
      <c r="C296" s="85"/>
      <c r="D296" s="83"/>
      <c r="E296" s="102"/>
      <c r="F296" s="250"/>
    </row>
    <row r="297" spans="1:6" s="109" customFormat="1" x14ac:dyDescent="0.2">
      <c r="A297" s="100">
        <v>11</v>
      </c>
      <c r="B297" s="99" t="s">
        <v>146</v>
      </c>
      <c r="C297" s="85"/>
      <c r="D297" s="83"/>
      <c r="E297" s="102"/>
      <c r="F297" s="250"/>
    </row>
    <row r="298" spans="1:6" s="23" customFormat="1" x14ac:dyDescent="0.2">
      <c r="A298" s="89">
        <v>11.1</v>
      </c>
      <c r="B298" s="136" t="s">
        <v>86</v>
      </c>
      <c r="C298" s="85">
        <v>700</v>
      </c>
      <c r="D298" s="83" t="s">
        <v>38</v>
      </c>
      <c r="E298" s="102">
        <v>103.75</v>
      </c>
      <c r="F298" s="142">
        <f t="shared" ref="F298:F309" si="13">E298*C298</f>
        <v>72625</v>
      </c>
    </row>
    <row r="299" spans="1:6" s="23" customFormat="1" ht="25.5" x14ac:dyDescent="0.2">
      <c r="A299" s="89">
        <v>11.2</v>
      </c>
      <c r="B299" s="88" t="s">
        <v>87</v>
      </c>
      <c r="C299" s="85">
        <v>4200</v>
      </c>
      <c r="D299" s="111" t="s">
        <v>21</v>
      </c>
      <c r="E299" s="102">
        <v>14.419599999999999</v>
      </c>
      <c r="F299" s="142">
        <f t="shared" si="13"/>
        <v>60562.32</v>
      </c>
    </row>
    <row r="300" spans="1:6" s="23" customFormat="1" x14ac:dyDescent="0.2">
      <c r="A300" s="89">
        <v>11.3</v>
      </c>
      <c r="B300" s="135" t="s">
        <v>88</v>
      </c>
      <c r="C300" s="85">
        <v>700</v>
      </c>
      <c r="D300" s="83" t="s">
        <v>38</v>
      </c>
      <c r="E300" s="161">
        <v>36.933999999999997</v>
      </c>
      <c r="F300" s="142">
        <f t="shared" si="13"/>
        <v>25853.8</v>
      </c>
    </row>
    <row r="301" spans="1:6" s="23" customFormat="1" x14ac:dyDescent="0.2">
      <c r="A301" s="89">
        <v>11.4</v>
      </c>
      <c r="B301" s="91" t="s">
        <v>89</v>
      </c>
      <c r="C301" s="85">
        <v>1400</v>
      </c>
      <c r="D301" s="83" t="s">
        <v>38</v>
      </c>
      <c r="E301" s="161">
        <v>45.335599999999992</v>
      </c>
      <c r="F301" s="142">
        <f t="shared" si="13"/>
        <v>63469.839999999989</v>
      </c>
    </row>
    <row r="302" spans="1:6" s="23" customFormat="1" x14ac:dyDescent="0.2">
      <c r="A302" s="89">
        <v>11.5</v>
      </c>
      <c r="B302" s="91" t="s">
        <v>90</v>
      </c>
      <c r="C302" s="85">
        <v>700</v>
      </c>
      <c r="D302" s="83" t="s">
        <v>38</v>
      </c>
      <c r="E302" s="161">
        <v>275</v>
      </c>
      <c r="F302" s="142">
        <f t="shared" si="13"/>
        <v>192500</v>
      </c>
    </row>
    <row r="303" spans="1:6" s="23" customFormat="1" x14ac:dyDescent="0.2">
      <c r="A303" s="89">
        <v>11.6</v>
      </c>
      <c r="B303" s="91" t="s">
        <v>91</v>
      </c>
      <c r="C303" s="85">
        <v>700</v>
      </c>
      <c r="D303" s="83" t="s">
        <v>38</v>
      </c>
      <c r="E303" s="161">
        <v>1239</v>
      </c>
      <c r="F303" s="142">
        <f t="shared" si="13"/>
        <v>867300</v>
      </c>
    </row>
    <row r="304" spans="1:6" s="23" customFormat="1" x14ac:dyDescent="0.2">
      <c r="A304" s="89">
        <v>11.7</v>
      </c>
      <c r="B304" s="91" t="s">
        <v>92</v>
      </c>
      <c r="C304" s="85">
        <v>700</v>
      </c>
      <c r="D304" s="83" t="s">
        <v>21</v>
      </c>
      <c r="E304" s="161">
        <v>29.076128571428573</v>
      </c>
      <c r="F304" s="142">
        <f t="shared" si="13"/>
        <v>20353.29</v>
      </c>
    </row>
    <row r="305" spans="1:6" s="23" customFormat="1" x14ac:dyDescent="0.2">
      <c r="A305" s="89">
        <v>11.8</v>
      </c>
      <c r="B305" s="91" t="s">
        <v>93</v>
      </c>
      <c r="C305" s="85">
        <v>700</v>
      </c>
      <c r="D305" s="83" t="s">
        <v>38</v>
      </c>
      <c r="E305" s="161">
        <v>158.82812857142858</v>
      </c>
      <c r="F305" s="142">
        <f t="shared" si="13"/>
        <v>111179.69</v>
      </c>
    </row>
    <row r="306" spans="1:6" s="23" customFormat="1" x14ac:dyDescent="0.2">
      <c r="A306" s="89">
        <v>11.9</v>
      </c>
      <c r="B306" s="91" t="s">
        <v>94</v>
      </c>
      <c r="C306" s="85">
        <v>700</v>
      </c>
      <c r="D306" s="83" t="s">
        <v>95</v>
      </c>
      <c r="E306" s="161">
        <v>75</v>
      </c>
      <c r="F306" s="142">
        <f t="shared" si="13"/>
        <v>52500</v>
      </c>
    </row>
    <row r="307" spans="1:6" s="23" customFormat="1" x14ac:dyDescent="0.2">
      <c r="A307" s="139">
        <v>11.1</v>
      </c>
      <c r="B307" s="91" t="s">
        <v>96</v>
      </c>
      <c r="C307" s="85">
        <v>700</v>
      </c>
      <c r="D307" s="83" t="s">
        <v>38</v>
      </c>
      <c r="E307" s="161">
        <v>15</v>
      </c>
      <c r="F307" s="142">
        <f t="shared" si="13"/>
        <v>10500</v>
      </c>
    </row>
    <row r="308" spans="1:6" s="23" customFormat="1" x14ac:dyDescent="0.2">
      <c r="A308" s="139">
        <v>11.11</v>
      </c>
      <c r="B308" s="91" t="s">
        <v>97</v>
      </c>
      <c r="C308" s="85">
        <v>1386</v>
      </c>
      <c r="D308" s="83" t="s">
        <v>24</v>
      </c>
      <c r="E308" s="161">
        <v>187.82</v>
      </c>
      <c r="F308" s="142">
        <f t="shared" si="13"/>
        <v>260318.52</v>
      </c>
    </row>
    <row r="309" spans="1:6" s="23" customFormat="1" x14ac:dyDescent="0.2">
      <c r="A309" s="139">
        <v>11.12</v>
      </c>
      <c r="B309" s="91" t="s">
        <v>98</v>
      </c>
      <c r="C309" s="85">
        <v>700</v>
      </c>
      <c r="D309" s="83" t="s">
        <v>38</v>
      </c>
      <c r="E309" s="161">
        <v>200</v>
      </c>
      <c r="F309" s="142">
        <f t="shared" si="13"/>
        <v>140000</v>
      </c>
    </row>
    <row r="310" spans="1:6" s="23" customFormat="1" ht="8.25" customHeight="1" x14ac:dyDescent="0.2">
      <c r="A310" s="89"/>
      <c r="B310" s="135"/>
      <c r="C310" s="143"/>
      <c r="D310" s="83"/>
      <c r="E310" s="102"/>
      <c r="F310" s="250"/>
    </row>
    <row r="311" spans="1:6" s="23" customFormat="1" x14ac:dyDescent="0.2">
      <c r="A311" s="100">
        <v>12</v>
      </c>
      <c r="B311" s="133" t="s">
        <v>99</v>
      </c>
      <c r="C311" s="143"/>
      <c r="D311" s="83"/>
      <c r="E311" s="102"/>
      <c r="F311" s="250"/>
    </row>
    <row r="312" spans="1:6" s="23" customFormat="1" x14ac:dyDescent="0.2">
      <c r="A312" s="89">
        <v>12.1</v>
      </c>
      <c r="B312" s="91" t="s">
        <v>100</v>
      </c>
      <c r="C312" s="85">
        <v>1262.8499999999999</v>
      </c>
      <c r="D312" s="83" t="s">
        <v>21</v>
      </c>
      <c r="E312" s="161">
        <v>40.928574256641724</v>
      </c>
      <c r="F312" s="142">
        <f>C312*E312</f>
        <v>51686.649999999994</v>
      </c>
    </row>
    <row r="313" spans="1:6" s="23" customFormat="1" x14ac:dyDescent="0.2">
      <c r="A313" s="89">
        <v>12.2</v>
      </c>
      <c r="B313" s="91" t="s">
        <v>101</v>
      </c>
      <c r="C313" s="85">
        <v>841.25</v>
      </c>
      <c r="D313" s="83" t="s">
        <v>102</v>
      </c>
      <c r="E313" s="161">
        <v>38.01818722139673</v>
      </c>
      <c r="F313" s="142">
        <f>C313*E313</f>
        <v>31982.799999999999</v>
      </c>
    </row>
    <row r="314" spans="1:6" s="23" customFormat="1" ht="25.5" x14ac:dyDescent="0.2">
      <c r="A314" s="89">
        <v>12.3</v>
      </c>
      <c r="B314" s="101" t="s">
        <v>103</v>
      </c>
      <c r="C314" s="85">
        <v>56.83</v>
      </c>
      <c r="D314" s="111" t="s">
        <v>24</v>
      </c>
      <c r="E314" s="161">
        <v>126.43</v>
      </c>
      <c r="F314" s="142">
        <f>C314*E314</f>
        <v>7185.0169000000005</v>
      </c>
    </row>
    <row r="315" spans="1:6" s="23" customFormat="1" ht="25.5" x14ac:dyDescent="0.2">
      <c r="A315" s="89">
        <v>12.4</v>
      </c>
      <c r="B315" s="101" t="s">
        <v>104</v>
      </c>
      <c r="C315" s="85">
        <v>202.04</v>
      </c>
      <c r="D315" s="111" t="s">
        <v>24</v>
      </c>
      <c r="E315" s="161">
        <v>415</v>
      </c>
      <c r="F315" s="142">
        <f>C315*E315</f>
        <v>83846.599999999991</v>
      </c>
    </row>
    <row r="316" spans="1:6" s="23" customFormat="1" ht="25.5" x14ac:dyDescent="0.2">
      <c r="A316" s="89">
        <v>12.5</v>
      </c>
      <c r="B316" s="101" t="s">
        <v>105</v>
      </c>
      <c r="C316" s="85">
        <v>159.94999999999999</v>
      </c>
      <c r="D316" s="111" t="s">
        <v>24</v>
      </c>
      <c r="E316" s="161">
        <v>85.12003751172243</v>
      </c>
      <c r="F316" s="142">
        <f>C316*E316</f>
        <v>13614.950000000003</v>
      </c>
    </row>
    <row r="317" spans="1:6" s="23" customFormat="1" ht="8.25" customHeight="1" x14ac:dyDescent="0.2">
      <c r="A317" s="89"/>
      <c r="B317" s="91"/>
      <c r="C317" s="85"/>
      <c r="D317" s="83"/>
      <c r="E317" s="102"/>
      <c r="F317" s="142"/>
    </row>
    <row r="318" spans="1:6" s="23" customFormat="1" x14ac:dyDescent="0.2">
      <c r="A318" s="100">
        <v>13</v>
      </c>
      <c r="B318" s="99" t="s">
        <v>106</v>
      </c>
      <c r="C318" s="85"/>
      <c r="D318" s="83"/>
      <c r="E318" s="102"/>
      <c r="F318" s="142"/>
    </row>
    <row r="319" spans="1:6" s="23" customFormat="1" ht="25.5" x14ac:dyDescent="0.2">
      <c r="A319" s="89">
        <v>13.1</v>
      </c>
      <c r="B319" s="101" t="s">
        <v>107</v>
      </c>
      <c r="C319" s="85">
        <v>1051.56</v>
      </c>
      <c r="D319" s="111" t="s">
        <v>102</v>
      </c>
      <c r="E319" s="102">
        <v>581.82689527939442</v>
      </c>
      <c r="F319" s="142">
        <f>C319*E319</f>
        <v>611825.89</v>
      </c>
    </row>
    <row r="320" spans="1:6" s="25" customFormat="1" x14ac:dyDescent="0.2">
      <c r="A320" s="65"/>
      <c r="B320" s="68" t="s">
        <v>147</v>
      </c>
      <c r="C320" s="65"/>
      <c r="D320" s="65"/>
      <c r="E320" s="61"/>
      <c r="F320" s="254">
        <f>SUM(F231:F319)</f>
        <v>9268745.1205000002</v>
      </c>
    </row>
    <row r="321" spans="1:6" ht="14.25" customHeight="1" x14ac:dyDescent="0.2">
      <c r="A321" s="128" t="s">
        <v>148</v>
      </c>
      <c r="B321" s="184" t="s">
        <v>149</v>
      </c>
      <c r="C321" s="30"/>
      <c r="D321" s="183"/>
      <c r="E321" s="30"/>
      <c r="F321" s="257"/>
    </row>
    <row r="322" spans="1:6" ht="14.25" customHeight="1" x14ac:dyDescent="0.2">
      <c r="A322" s="32">
        <v>1</v>
      </c>
      <c r="B322" s="182" t="s">
        <v>150</v>
      </c>
      <c r="C322" s="29">
        <v>1</v>
      </c>
      <c r="D322" s="181" t="s">
        <v>151</v>
      </c>
      <c r="E322" s="29">
        <v>40000.004549999998</v>
      </c>
      <c r="F322" s="142">
        <f>C322*E322</f>
        <v>40000.004549999998</v>
      </c>
    </row>
    <row r="323" spans="1:6" ht="11.25" customHeight="1" x14ac:dyDescent="0.2">
      <c r="A323" s="32">
        <v>2</v>
      </c>
      <c r="B323" s="182" t="s">
        <v>152</v>
      </c>
      <c r="C323" s="29">
        <v>1</v>
      </c>
      <c r="D323" s="181" t="s">
        <v>151</v>
      </c>
      <c r="E323" s="29">
        <v>15000.004499999999</v>
      </c>
      <c r="F323" s="142">
        <f>C323*E323</f>
        <v>15000.004499999999</v>
      </c>
    </row>
    <row r="324" spans="1:6" s="25" customFormat="1" ht="14.25" customHeight="1" x14ac:dyDescent="0.2">
      <c r="A324" s="26"/>
      <c r="B324" s="56" t="s">
        <v>153</v>
      </c>
      <c r="C324" s="26"/>
      <c r="D324" s="26"/>
      <c r="E324" s="159"/>
      <c r="F324" s="258">
        <f>F322+F323</f>
        <v>55000.009049999993</v>
      </c>
    </row>
    <row r="325" spans="1:6" s="25" customFormat="1" x14ac:dyDescent="0.2">
      <c r="A325" s="179"/>
      <c r="B325" s="180" t="s">
        <v>154</v>
      </c>
      <c r="C325" s="179"/>
      <c r="D325" s="179"/>
      <c r="E325" s="178"/>
      <c r="F325" s="259">
        <f>F324+F320+F226+F119</f>
        <v>30086805.618592519</v>
      </c>
    </row>
    <row r="326" spans="1:6" s="23" customFormat="1" ht="9" customHeight="1" x14ac:dyDescent="0.2">
      <c r="A326" s="60"/>
      <c r="B326" s="59"/>
      <c r="C326" s="60"/>
      <c r="D326" s="60"/>
      <c r="E326" s="66"/>
      <c r="F326" s="255"/>
    </row>
    <row r="327" spans="1:6" x14ac:dyDescent="0.2">
      <c r="A327" s="60"/>
      <c r="B327" s="59" t="s">
        <v>155</v>
      </c>
      <c r="C327" s="60"/>
      <c r="D327" s="60"/>
      <c r="E327" s="66"/>
      <c r="F327" s="255"/>
    </row>
    <row r="328" spans="1:6" ht="5.25" customHeight="1" x14ac:dyDescent="0.2">
      <c r="A328" s="60"/>
      <c r="B328" s="59"/>
      <c r="C328" s="60"/>
      <c r="D328" s="60"/>
      <c r="E328" s="66"/>
      <c r="F328" s="255"/>
    </row>
    <row r="329" spans="1:6" x14ac:dyDescent="0.2">
      <c r="A329" s="60"/>
      <c r="B329" s="177" t="s">
        <v>156</v>
      </c>
      <c r="C329" s="60"/>
      <c r="D329" s="60"/>
      <c r="E329" s="66"/>
      <c r="F329" s="255"/>
    </row>
    <row r="330" spans="1:6" ht="6.75" customHeight="1" x14ac:dyDescent="0.2">
      <c r="A330" s="60"/>
      <c r="B330" s="177"/>
      <c r="C330" s="60"/>
      <c r="D330" s="60"/>
      <c r="E330" s="66"/>
      <c r="F330" s="255"/>
    </row>
    <row r="331" spans="1:6" ht="63.75" x14ac:dyDescent="0.2">
      <c r="A331" s="34" t="s">
        <v>17</v>
      </c>
      <c r="B331" s="112" t="s">
        <v>157</v>
      </c>
      <c r="C331" s="157"/>
      <c r="D331" s="60"/>
      <c r="E331" s="66"/>
      <c r="F331" s="255"/>
    </row>
    <row r="332" spans="1:6" ht="9.75" customHeight="1" x14ac:dyDescent="0.2">
      <c r="A332" s="34"/>
      <c r="B332" s="112"/>
      <c r="C332" s="157"/>
      <c r="D332" s="60"/>
      <c r="E332" s="66"/>
      <c r="F332" s="255"/>
    </row>
    <row r="333" spans="1:6" ht="13.5" customHeight="1" x14ac:dyDescent="0.2">
      <c r="A333" s="126">
        <v>1</v>
      </c>
      <c r="B333" s="112" t="s">
        <v>19</v>
      </c>
      <c r="C333" s="157"/>
      <c r="D333" s="60"/>
      <c r="E333" s="66"/>
      <c r="F333" s="255"/>
    </row>
    <row r="334" spans="1:6" s="174" customFormat="1" ht="14.25" customHeight="1" x14ac:dyDescent="0.2">
      <c r="A334" s="132">
        <v>1.1000000000000001</v>
      </c>
      <c r="B334" s="96" t="s">
        <v>20</v>
      </c>
      <c r="C334" s="95">
        <v>-14662.14</v>
      </c>
      <c r="D334" s="94" t="s">
        <v>21</v>
      </c>
      <c r="E334" s="176">
        <v>6.7250005797243784</v>
      </c>
      <c r="F334" s="175">
        <f>C334*E334</f>
        <v>-98602.9</v>
      </c>
    </row>
    <row r="335" spans="1:6" ht="9.75" customHeight="1" x14ac:dyDescent="0.2">
      <c r="A335" s="127"/>
      <c r="B335" s="112"/>
      <c r="C335" s="157"/>
      <c r="D335" s="60"/>
      <c r="E335" s="66"/>
      <c r="F335" s="255"/>
    </row>
    <row r="336" spans="1:6" x14ac:dyDescent="0.2">
      <c r="A336" s="126">
        <v>5</v>
      </c>
      <c r="B336" s="112" t="s">
        <v>36</v>
      </c>
      <c r="C336" s="85"/>
      <c r="D336" s="111"/>
      <c r="E336" s="90"/>
      <c r="F336" s="104"/>
    </row>
    <row r="337" spans="1:6" s="69" customFormat="1" x14ac:dyDescent="0.2">
      <c r="A337" s="138">
        <v>5.0999999999999996</v>
      </c>
      <c r="B337" s="91" t="s">
        <v>37</v>
      </c>
      <c r="C337" s="85">
        <v>-1</v>
      </c>
      <c r="D337" s="83" t="s">
        <v>38</v>
      </c>
      <c r="E337" s="90">
        <v>2470.6044999999999</v>
      </c>
      <c r="F337" s="104">
        <f t="shared" ref="F337:F352" si="14">C337*E337</f>
        <v>-2470.6044999999999</v>
      </c>
    </row>
    <row r="338" spans="1:6" s="69" customFormat="1" x14ac:dyDescent="0.2">
      <c r="A338" s="89">
        <f t="shared" ref="A338:A345" si="15">+A337+0.1</f>
        <v>5.1999999999999993</v>
      </c>
      <c r="B338" s="91" t="s">
        <v>39</v>
      </c>
      <c r="C338" s="85">
        <v>-1</v>
      </c>
      <c r="D338" s="83" t="s">
        <v>38</v>
      </c>
      <c r="E338" s="90">
        <v>1065.3444999999999</v>
      </c>
      <c r="F338" s="104">
        <f t="shared" si="14"/>
        <v>-1065.3444999999999</v>
      </c>
    </row>
    <row r="339" spans="1:6" s="69" customFormat="1" x14ac:dyDescent="0.2">
      <c r="A339" s="89">
        <f t="shared" si="15"/>
        <v>5.2999999999999989</v>
      </c>
      <c r="B339" s="91" t="s">
        <v>40</v>
      </c>
      <c r="C339" s="85">
        <v>-2</v>
      </c>
      <c r="D339" s="83" t="s">
        <v>38</v>
      </c>
      <c r="E339" s="90">
        <v>1749.335</v>
      </c>
      <c r="F339" s="104">
        <f t="shared" si="14"/>
        <v>-3498.67</v>
      </c>
    </row>
    <row r="340" spans="1:6" s="69" customFormat="1" x14ac:dyDescent="0.2">
      <c r="A340" s="89">
        <f t="shared" si="15"/>
        <v>5.3999999999999986</v>
      </c>
      <c r="B340" s="91" t="s">
        <v>41</v>
      </c>
      <c r="C340" s="85">
        <v>-1</v>
      </c>
      <c r="D340" s="83" t="s">
        <v>38</v>
      </c>
      <c r="E340" s="90">
        <v>3910.2040000000002</v>
      </c>
      <c r="F340" s="104">
        <f t="shared" si="14"/>
        <v>-3910.2040000000002</v>
      </c>
    </row>
    <row r="341" spans="1:6" s="69" customFormat="1" x14ac:dyDescent="0.2">
      <c r="A341" s="89">
        <f t="shared" si="15"/>
        <v>5.4999999999999982</v>
      </c>
      <c r="B341" s="91" t="s">
        <v>42</v>
      </c>
      <c r="C341" s="85">
        <v>-2</v>
      </c>
      <c r="D341" s="83" t="s">
        <v>38</v>
      </c>
      <c r="E341" s="90">
        <v>2339.3337999999999</v>
      </c>
      <c r="F341" s="104">
        <f t="shared" si="14"/>
        <v>-4678.6675999999998</v>
      </c>
    </row>
    <row r="342" spans="1:6" s="69" customFormat="1" x14ac:dyDescent="0.2">
      <c r="A342" s="89">
        <f t="shared" si="15"/>
        <v>5.5999999999999979</v>
      </c>
      <c r="B342" s="91" t="s">
        <v>43</v>
      </c>
      <c r="C342" s="85">
        <v>-2</v>
      </c>
      <c r="D342" s="83" t="s">
        <v>38</v>
      </c>
      <c r="E342" s="90">
        <v>2339.3337999999999</v>
      </c>
      <c r="F342" s="104">
        <f t="shared" si="14"/>
        <v>-4678.6675999999998</v>
      </c>
    </row>
    <row r="343" spans="1:6" s="69" customFormat="1" x14ac:dyDescent="0.2">
      <c r="A343" s="89">
        <f t="shared" si="15"/>
        <v>5.6999999999999975</v>
      </c>
      <c r="B343" s="91" t="s">
        <v>44</v>
      </c>
      <c r="C343" s="85">
        <v>-2</v>
      </c>
      <c r="D343" s="83" t="s">
        <v>38</v>
      </c>
      <c r="E343" s="90">
        <v>2339.3337999999999</v>
      </c>
      <c r="F343" s="104">
        <f t="shared" si="14"/>
        <v>-4678.6675999999998</v>
      </c>
    </row>
    <row r="344" spans="1:6" s="69" customFormat="1" x14ac:dyDescent="0.2">
      <c r="A344" s="89">
        <f t="shared" si="15"/>
        <v>5.7999999999999972</v>
      </c>
      <c r="B344" s="91" t="s">
        <v>45</v>
      </c>
      <c r="C344" s="85">
        <v>-2</v>
      </c>
      <c r="D344" s="83" t="s">
        <v>38</v>
      </c>
      <c r="E344" s="90">
        <v>2339.3337999999999</v>
      </c>
      <c r="F344" s="104">
        <f t="shared" si="14"/>
        <v>-4678.6675999999998</v>
      </c>
    </row>
    <row r="345" spans="1:6" s="69" customFormat="1" x14ac:dyDescent="0.2">
      <c r="A345" s="89">
        <f t="shared" si="15"/>
        <v>5.8999999999999968</v>
      </c>
      <c r="B345" s="91" t="s">
        <v>46</v>
      </c>
      <c r="C345" s="85">
        <v>-2</v>
      </c>
      <c r="D345" s="83" t="s">
        <v>38</v>
      </c>
      <c r="E345" s="170">
        <v>332.702</v>
      </c>
      <c r="F345" s="104">
        <f t="shared" si="14"/>
        <v>-665.404</v>
      </c>
    </row>
    <row r="346" spans="1:6" s="69" customFormat="1" x14ac:dyDescent="0.2">
      <c r="A346" s="139">
        <v>5.0999999999999996</v>
      </c>
      <c r="B346" s="91" t="s">
        <v>47</v>
      </c>
      <c r="C346" s="85">
        <v>-4</v>
      </c>
      <c r="D346" s="83" t="s">
        <v>38</v>
      </c>
      <c r="E346" s="170">
        <v>332.69900000000001</v>
      </c>
      <c r="F346" s="104">
        <f t="shared" si="14"/>
        <v>-1330.796</v>
      </c>
    </row>
    <row r="347" spans="1:6" s="69" customFormat="1" x14ac:dyDescent="0.2">
      <c r="A347" s="139">
        <f t="shared" ref="A347:A363" si="16">+A346+0.01</f>
        <v>5.1099999999999994</v>
      </c>
      <c r="B347" s="91" t="s">
        <v>48</v>
      </c>
      <c r="C347" s="85">
        <v>-4</v>
      </c>
      <c r="D347" s="83" t="s">
        <v>38</v>
      </c>
      <c r="E347" s="170">
        <v>143.31200000000001</v>
      </c>
      <c r="F347" s="104">
        <f t="shared" si="14"/>
        <v>-573.24800000000005</v>
      </c>
    </row>
    <row r="348" spans="1:6" s="69" customFormat="1" x14ac:dyDescent="0.2">
      <c r="A348" s="139">
        <f t="shared" si="16"/>
        <v>5.1199999999999992</v>
      </c>
      <c r="B348" s="91" t="s">
        <v>49</v>
      </c>
      <c r="C348" s="85">
        <v>-21</v>
      </c>
      <c r="D348" s="83" t="s">
        <v>38</v>
      </c>
      <c r="E348" s="170">
        <v>184.31229999999999</v>
      </c>
      <c r="F348" s="104">
        <f t="shared" si="14"/>
        <v>-3870.5582999999997</v>
      </c>
    </row>
    <row r="349" spans="1:6" s="69" customFormat="1" x14ac:dyDescent="0.2">
      <c r="A349" s="139">
        <f t="shared" si="16"/>
        <v>5.129999999999999</v>
      </c>
      <c r="B349" s="91" t="s">
        <v>50</v>
      </c>
      <c r="C349" s="85">
        <v>-1</v>
      </c>
      <c r="D349" s="83" t="s">
        <v>38</v>
      </c>
      <c r="E349" s="170">
        <v>306.2045</v>
      </c>
      <c r="F349" s="104">
        <f t="shared" si="14"/>
        <v>-306.2045</v>
      </c>
    </row>
    <row r="350" spans="1:6" s="69" customFormat="1" x14ac:dyDescent="0.2">
      <c r="A350" s="139">
        <f t="shared" si="16"/>
        <v>5.1399999999999988</v>
      </c>
      <c r="B350" s="91" t="s">
        <v>51</v>
      </c>
      <c r="C350" s="85">
        <v>-1</v>
      </c>
      <c r="D350" s="83" t="s">
        <v>38</v>
      </c>
      <c r="E350" s="170">
        <v>306.2045</v>
      </c>
      <c r="F350" s="104">
        <f t="shared" si="14"/>
        <v>-306.2045</v>
      </c>
    </row>
    <row r="351" spans="1:6" s="69" customFormat="1" x14ac:dyDescent="0.2">
      <c r="A351" s="139">
        <f t="shared" si="16"/>
        <v>5.1499999999999986</v>
      </c>
      <c r="B351" s="91" t="s">
        <v>52</v>
      </c>
      <c r="C351" s="85">
        <v>-2</v>
      </c>
      <c r="D351" s="83" t="s">
        <v>38</v>
      </c>
      <c r="E351" s="170">
        <v>3696.3345599999998</v>
      </c>
      <c r="F351" s="104">
        <f t="shared" si="14"/>
        <v>-7392.6691199999996</v>
      </c>
    </row>
    <row r="352" spans="1:6" s="69" customFormat="1" x14ac:dyDescent="0.2">
      <c r="A352" s="139">
        <f t="shared" si="16"/>
        <v>5.1599999999999984</v>
      </c>
      <c r="B352" s="91" t="s">
        <v>53</v>
      </c>
      <c r="C352" s="85">
        <v>-1</v>
      </c>
      <c r="D352" s="83" t="s">
        <v>38</v>
      </c>
      <c r="E352" s="170">
        <v>3914.6439999999998</v>
      </c>
      <c r="F352" s="104">
        <f t="shared" si="14"/>
        <v>-3914.6439999999998</v>
      </c>
    </row>
    <row r="353" spans="1:6" s="69" customFormat="1" x14ac:dyDescent="0.2">
      <c r="A353" s="139">
        <f t="shared" si="16"/>
        <v>5.1699999999999982</v>
      </c>
      <c r="B353" s="91" t="s">
        <v>54</v>
      </c>
      <c r="C353" s="85">
        <v>-2</v>
      </c>
      <c r="D353" s="83" t="s">
        <v>38</v>
      </c>
      <c r="E353" s="170">
        <v>3017.8330000000001</v>
      </c>
      <c r="F353" s="104">
        <f>+C353*E353</f>
        <v>-6035.6660000000002</v>
      </c>
    </row>
    <row r="354" spans="1:6" s="69" customFormat="1" x14ac:dyDescent="0.2">
      <c r="A354" s="139">
        <f t="shared" si="16"/>
        <v>5.1799999999999979</v>
      </c>
      <c r="B354" s="91" t="s">
        <v>55</v>
      </c>
      <c r="C354" s="85">
        <v>-7</v>
      </c>
      <c r="D354" s="83" t="s">
        <v>38</v>
      </c>
      <c r="E354" s="170">
        <v>920</v>
      </c>
      <c r="F354" s="104">
        <f t="shared" ref="F354:F363" si="17">C354*E354</f>
        <v>-6440</v>
      </c>
    </row>
    <row r="355" spans="1:6" s="69" customFormat="1" x14ac:dyDescent="0.2">
      <c r="A355" s="139">
        <f t="shared" si="16"/>
        <v>5.1899999999999977</v>
      </c>
      <c r="B355" s="91" t="s">
        <v>56</v>
      </c>
      <c r="C355" s="85">
        <v>-15</v>
      </c>
      <c r="D355" s="83" t="s">
        <v>38</v>
      </c>
      <c r="E355" s="170">
        <v>713.5</v>
      </c>
      <c r="F355" s="104">
        <f t="shared" si="17"/>
        <v>-10702.5</v>
      </c>
    </row>
    <row r="356" spans="1:6" s="69" customFormat="1" x14ac:dyDescent="0.2">
      <c r="A356" s="139">
        <f t="shared" si="16"/>
        <v>5.1999999999999975</v>
      </c>
      <c r="B356" s="91" t="s">
        <v>57</v>
      </c>
      <c r="C356" s="85">
        <v>-1</v>
      </c>
      <c r="D356" s="83" t="s">
        <v>38</v>
      </c>
      <c r="E356" s="170">
        <v>2838.2539999999999</v>
      </c>
      <c r="F356" s="104">
        <f t="shared" si="17"/>
        <v>-2838.2539999999999</v>
      </c>
    </row>
    <row r="357" spans="1:6" s="69" customFormat="1" x14ac:dyDescent="0.2">
      <c r="A357" s="139">
        <f t="shared" si="16"/>
        <v>5.2099999999999973</v>
      </c>
      <c r="B357" s="91" t="s">
        <v>58</v>
      </c>
      <c r="C357" s="85">
        <v>-2</v>
      </c>
      <c r="D357" s="83" t="s">
        <v>38</v>
      </c>
      <c r="E357" s="170">
        <v>1392.3846000000001</v>
      </c>
      <c r="F357" s="104">
        <f t="shared" si="17"/>
        <v>-2784.7692000000002</v>
      </c>
    </row>
    <row r="358" spans="1:6" s="69" customFormat="1" x14ac:dyDescent="0.2">
      <c r="A358" s="139">
        <f t="shared" si="16"/>
        <v>5.2199999999999971</v>
      </c>
      <c r="B358" s="91" t="s">
        <v>59</v>
      </c>
      <c r="C358" s="85">
        <v>-14</v>
      </c>
      <c r="D358" s="83" t="s">
        <v>38</v>
      </c>
      <c r="E358" s="170">
        <v>2209.5335</v>
      </c>
      <c r="F358" s="104">
        <f t="shared" si="17"/>
        <v>-30933.469000000001</v>
      </c>
    </row>
    <row r="359" spans="1:6" s="69" customFormat="1" x14ac:dyDescent="0.2">
      <c r="A359" s="139">
        <f t="shared" si="16"/>
        <v>5.2299999999999969</v>
      </c>
      <c r="B359" s="91" t="s">
        <v>60</v>
      </c>
      <c r="C359" s="85">
        <v>-1</v>
      </c>
      <c r="D359" s="83" t="s">
        <v>38</v>
      </c>
      <c r="E359" s="170">
        <v>274.70456899999999</v>
      </c>
      <c r="F359" s="104">
        <f t="shared" si="17"/>
        <v>-274.70456899999999</v>
      </c>
    </row>
    <row r="360" spans="1:6" s="69" customFormat="1" x14ac:dyDescent="0.2">
      <c r="A360" s="139">
        <f t="shared" si="16"/>
        <v>5.2399999999999967</v>
      </c>
      <c r="B360" s="91" t="s">
        <v>61</v>
      </c>
      <c r="C360" s="85">
        <v>-2</v>
      </c>
      <c r="D360" s="83" t="s">
        <v>38</v>
      </c>
      <c r="E360" s="170">
        <v>274.7</v>
      </c>
      <c r="F360" s="104">
        <f t="shared" si="17"/>
        <v>-549.4</v>
      </c>
    </row>
    <row r="361" spans="1:6" s="69" customFormat="1" x14ac:dyDescent="0.2">
      <c r="A361" s="139">
        <f t="shared" si="16"/>
        <v>5.2499999999999964</v>
      </c>
      <c r="B361" s="91" t="s">
        <v>62</v>
      </c>
      <c r="C361" s="85">
        <v>-30</v>
      </c>
      <c r="D361" s="83" t="s">
        <v>38</v>
      </c>
      <c r="E361" s="170">
        <v>169.3125</v>
      </c>
      <c r="F361" s="104">
        <f t="shared" si="17"/>
        <v>-5079.375</v>
      </c>
    </row>
    <row r="362" spans="1:6" s="69" customFormat="1" x14ac:dyDescent="0.2">
      <c r="A362" s="139">
        <f t="shared" si="16"/>
        <v>5.2599999999999962</v>
      </c>
      <c r="B362" s="91" t="s">
        <v>63</v>
      </c>
      <c r="C362" s="85">
        <v>-1</v>
      </c>
      <c r="D362" s="83" t="s">
        <v>38</v>
      </c>
      <c r="E362" s="170">
        <v>6516</v>
      </c>
      <c r="F362" s="104">
        <f t="shared" si="17"/>
        <v>-6516</v>
      </c>
    </row>
    <row r="363" spans="1:6" s="69" customFormat="1" x14ac:dyDescent="0.2">
      <c r="A363" s="139">
        <f t="shared" si="16"/>
        <v>5.269999999999996</v>
      </c>
      <c r="B363" s="91" t="s">
        <v>64</v>
      </c>
      <c r="C363" s="85">
        <v>-8</v>
      </c>
      <c r="D363" s="83" t="s">
        <v>38</v>
      </c>
      <c r="E363" s="170">
        <v>70.313000000000002</v>
      </c>
      <c r="F363" s="104">
        <f t="shared" si="17"/>
        <v>-562.50400000000002</v>
      </c>
    </row>
    <row r="364" spans="1:6" s="69" customFormat="1" ht="6.75" customHeight="1" x14ac:dyDescent="0.2">
      <c r="A364" s="139"/>
      <c r="B364" s="91"/>
      <c r="C364" s="85"/>
      <c r="D364" s="83"/>
      <c r="E364" s="170"/>
      <c r="F364" s="104"/>
    </row>
    <row r="365" spans="1:6" s="69" customFormat="1" x14ac:dyDescent="0.2">
      <c r="A365" s="100">
        <v>7</v>
      </c>
      <c r="B365" s="99" t="s">
        <v>70</v>
      </c>
      <c r="C365" s="85"/>
      <c r="D365" s="83"/>
      <c r="E365" s="90"/>
      <c r="F365" s="250"/>
    </row>
    <row r="366" spans="1:6" s="69" customFormat="1" x14ac:dyDescent="0.2">
      <c r="A366" s="89">
        <v>7.1</v>
      </c>
      <c r="B366" s="91" t="s">
        <v>71</v>
      </c>
      <c r="C366" s="85">
        <v>-1</v>
      </c>
      <c r="D366" s="83" t="s">
        <v>38</v>
      </c>
      <c r="E366" s="90">
        <v>2800</v>
      </c>
      <c r="F366" s="104">
        <f>E366*C366</f>
        <v>-2800</v>
      </c>
    </row>
    <row r="367" spans="1:6" s="69" customFormat="1" x14ac:dyDescent="0.2">
      <c r="A367" s="89">
        <v>7.2</v>
      </c>
      <c r="B367" s="91" t="s">
        <v>72</v>
      </c>
      <c r="C367" s="85">
        <v>-2</v>
      </c>
      <c r="D367" s="83" t="s">
        <v>38</v>
      </c>
      <c r="E367" s="90">
        <v>1912.8</v>
      </c>
      <c r="F367" s="104">
        <f>E367*C367</f>
        <v>-3825.6</v>
      </c>
    </row>
    <row r="368" spans="1:6" s="69" customFormat="1" x14ac:dyDescent="0.2">
      <c r="A368" s="89">
        <v>7.3</v>
      </c>
      <c r="B368" s="91" t="s">
        <v>73</v>
      </c>
      <c r="C368" s="85">
        <v>-44</v>
      </c>
      <c r="D368" s="83" t="s">
        <v>38</v>
      </c>
      <c r="E368" s="90">
        <v>1535</v>
      </c>
      <c r="F368" s="104">
        <f>E368*C368</f>
        <v>-67540</v>
      </c>
    </row>
    <row r="369" spans="1:6" s="69" customFormat="1" x14ac:dyDescent="0.2">
      <c r="A369" s="89">
        <v>7.4</v>
      </c>
      <c r="B369" s="91" t="s">
        <v>74</v>
      </c>
      <c r="C369" s="85">
        <v>-6</v>
      </c>
      <c r="D369" s="83" t="s">
        <v>38</v>
      </c>
      <c r="E369" s="90">
        <v>928</v>
      </c>
      <c r="F369" s="104">
        <f>E369*C369</f>
        <v>-5568</v>
      </c>
    </row>
    <row r="370" spans="1:6" s="69" customFormat="1" x14ac:dyDescent="0.2">
      <c r="A370" s="130">
        <v>7.5</v>
      </c>
      <c r="B370" s="91" t="s">
        <v>75</v>
      </c>
      <c r="C370" s="85">
        <v>-21</v>
      </c>
      <c r="D370" s="83" t="s">
        <v>38</v>
      </c>
      <c r="E370" s="90">
        <v>708.6</v>
      </c>
      <c r="F370" s="104">
        <f>E370*C370</f>
        <v>-14880.6</v>
      </c>
    </row>
    <row r="371" spans="1:6" s="69" customFormat="1" ht="5.25" customHeight="1" x14ac:dyDescent="0.2">
      <c r="A371" s="173"/>
      <c r="B371" s="91"/>
      <c r="C371" s="85"/>
      <c r="D371" s="83"/>
      <c r="E371" s="170"/>
      <c r="F371" s="104"/>
    </row>
    <row r="372" spans="1:6" s="69" customFormat="1" ht="12" customHeight="1" x14ac:dyDescent="0.2">
      <c r="A372" s="115">
        <v>11</v>
      </c>
      <c r="B372" s="112" t="s">
        <v>85</v>
      </c>
      <c r="C372" s="85"/>
      <c r="D372" s="83"/>
      <c r="E372" s="170"/>
      <c r="F372" s="104"/>
    </row>
    <row r="373" spans="1:6" s="69" customFormat="1" ht="25.5" x14ac:dyDescent="0.2">
      <c r="A373" s="89">
        <v>11.2</v>
      </c>
      <c r="B373" s="88" t="s">
        <v>87</v>
      </c>
      <c r="C373" s="85">
        <v>-3000</v>
      </c>
      <c r="D373" s="111" t="s">
        <v>21</v>
      </c>
      <c r="E373" s="144">
        <v>14.419600000000003</v>
      </c>
      <c r="F373" s="142">
        <f>C373*E373</f>
        <v>-43258.80000000001</v>
      </c>
    </row>
    <row r="374" spans="1:6" ht="6.75" customHeight="1" x14ac:dyDescent="0.2">
      <c r="A374" s="60"/>
      <c r="B374" s="128"/>
      <c r="C374" s="172"/>
      <c r="D374" s="60"/>
      <c r="E374" s="66"/>
      <c r="F374" s="255"/>
    </row>
    <row r="375" spans="1:6" s="69" customFormat="1" ht="63.75" x14ac:dyDescent="0.2">
      <c r="A375" s="34" t="s">
        <v>109</v>
      </c>
      <c r="B375" s="112" t="s">
        <v>158</v>
      </c>
      <c r="C375" s="60"/>
      <c r="D375" s="60"/>
      <c r="E375" s="66"/>
      <c r="F375" s="255"/>
    </row>
    <row r="376" spans="1:6" s="69" customFormat="1" ht="9" customHeight="1" x14ac:dyDescent="0.2">
      <c r="A376" s="34"/>
      <c r="B376" s="112"/>
      <c r="C376" s="60"/>
      <c r="D376" s="60"/>
      <c r="E376" s="66"/>
      <c r="F376" s="255"/>
    </row>
    <row r="377" spans="1:6" s="69" customFormat="1" x14ac:dyDescent="0.2">
      <c r="A377" s="115">
        <v>1</v>
      </c>
      <c r="B377" s="99" t="s">
        <v>19</v>
      </c>
      <c r="C377" s="85"/>
      <c r="D377" s="83"/>
      <c r="E377" s="102"/>
      <c r="F377" s="104"/>
    </row>
    <row r="378" spans="1:6" s="69" customFormat="1" x14ac:dyDescent="0.2">
      <c r="A378" s="130">
        <v>1.1000000000000001</v>
      </c>
      <c r="B378" s="91" t="s">
        <v>20</v>
      </c>
      <c r="C378" s="85">
        <v>-12901.63</v>
      </c>
      <c r="D378" s="83" t="s">
        <v>21</v>
      </c>
      <c r="E378" s="171">
        <v>6.7250006394540804</v>
      </c>
      <c r="F378" s="104">
        <f>C378*E378</f>
        <v>-86763.469999999943</v>
      </c>
    </row>
    <row r="379" spans="1:6" s="69" customFormat="1" ht="6.75" customHeight="1" x14ac:dyDescent="0.2">
      <c r="A379" s="132"/>
      <c r="B379" s="96"/>
      <c r="C379" s="95"/>
      <c r="D379" s="94"/>
      <c r="E379" s="93"/>
      <c r="F379" s="251"/>
    </row>
    <row r="380" spans="1:6" s="69" customFormat="1" x14ac:dyDescent="0.2">
      <c r="A380" s="126">
        <v>5</v>
      </c>
      <c r="B380" s="112" t="s">
        <v>36</v>
      </c>
      <c r="C380" s="85"/>
      <c r="D380" s="111"/>
      <c r="E380" s="102"/>
      <c r="F380" s="142"/>
    </row>
    <row r="381" spans="1:6" s="69" customFormat="1" x14ac:dyDescent="0.2">
      <c r="A381" s="138">
        <v>5.0999999999999996</v>
      </c>
      <c r="B381" s="91" t="s">
        <v>111</v>
      </c>
      <c r="C381" s="85">
        <v>-3</v>
      </c>
      <c r="D381" s="83" t="s">
        <v>38</v>
      </c>
      <c r="E381" s="90">
        <v>2838.25</v>
      </c>
      <c r="F381" s="104">
        <f t="shared" ref="F381:F404" si="18">C381*E381</f>
        <v>-8514.75</v>
      </c>
    </row>
    <row r="382" spans="1:6" s="69" customFormat="1" x14ac:dyDescent="0.2">
      <c r="A382" s="89">
        <f t="shared" ref="A382:A389" si="19">+A381+0.1</f>
        <v>5.1999999999999993</v>
      </c>
      <c r="B382" s="91" t="s">
        <v>39</v>
      </c>
      <c r="C382" s="85">
        <v>-1</v>
      </c>
      <c r="D382" s="83" t="s">
        <v>38</v>
      </c>
      <c r="E382" s="170">
        <v>1065.3354999999999</v>
      </c>
      <c r="F382" s="104">
        <f t="shared" si="18"/>
        <v>-1065.3354999999999</v>
      </c>
    </row>
    <row r="383" spans="1:6" s="69" customFormat="1" x14ac:dyDescent="0.2">
      <c r="A383" s="89">
        <f t="shared" si="19"/>
        <v>5.2999999999999989</v>
      </c>
      <c r="B383" s="91" t="s">
        <v>40</v>
      </c>
      <c r="C383" s="85">
        <v>-5</v>
      </c>
      <c r="D383" s="83" t="s">
        <v>38</v>
      </c>
      <c r="E383" s="170">
        <v>1749.3344999999999</v>
      </c>
      <c r="F383" s="104">
        <f t="shared" si="18"/>
        <v>-8746.6725000000006</v>
      </c>
    </row>
    <row r="384" spans="1:6" s="69" customFormat="1" x14ac:dyDescent="0.2">
      <c r="A384" s="89">
        <f t="shared" si="19"/>
        <v>5.3999999999999986</v>
      </c>
      <c r="B384" s="91" t="s">
        <v>112</v>
      </c>
      <c r="C384" s="85">
        <v>-1</v>
      </c>
      <c r="D384" s="83" t="s">
        <v>38</v>
      </c>
      <c r="E384" s="170">
        <v>1059.3145</v>
      </c>
      <c r="F384" s="104">
        <f t="shared" si="18"/>
        <v>-1059.3145</v>
      </c>
    </row>
    <row r="385" spans="1:6" s="69" customFormat="1" x14ac:dyDescent="0.2">
      <c r="A385" s="89">
        <f t="shared" si="19"/>
        <v>5.4999999999999982</v>
      </c>
      <c r="B385" s="91" t="s">
        <v>113</v>
      </c>
      <c r="C385" s="85">
        <v>-1</v>
      </c>
      <c r="D385" s="83" t="s">
        <v>38</v>
      </c>
      <c r="E385" s="144">
        <v>228.6045</v>
      </c>
      <c r="F385" s="104">
        <f t="shared" si="18"/>
        <v>-228.6045</v>
      </c>
    </row>
    <row r="386" spans="1:6" s="69" customFormat="1" x14ac:dyDescent="0.2">
      <c r="A386" s="130">
        <f t="shared" si="19"/>
        <v>5.5999999999999979</v>
      </c>
      <c r="B386" s="91" t="s">
        <v>42</v>
      </c>
      <c r="C386" s="85">
        <v>-1</v>
      </c>
      <c r="D386" s="83" t="s">
        <v>38</v>
      </c>
      <c r="E386" s="90">
        <v>2339.3355000000001</v>
      </c>
      <c r="F386" s="104">
        <f t="shared" si="18"/>
        <v>-2339.3355000000001</v>
      </c>
    </row>
    <row r="387" spans="1:6" s="69" customFormat="1" x14ac:dyDescent="0.2">
      <c r="A387" s="130">
        <f t="shared" si="19"/>
        <v>5.6999999999999975</v>
      </c>
      <c r="B387" s="91" t="s">
        <v>44</v>
      </c>
      <c r="C387" s="85">
        <v>-1</v>
      </c>
      <c r="D387" s="83" t="s">
        <v>38</v>
      </c>
      <c r="E387" s="90">
        <v>2339.335</v>
      </c>
      <c r="F387" s="104">
        <f t="shared" si="18"/>
        <v>-2339.335</v>
      </c>
    </row>
    <row r="388" spans="1:6" s="69" customFormat="1" x14ac:dyDescent="0.2">
      <c r="A388" s="89">
        <f t="shared" si="19"/>
        <v>5.7999999999999972</v>
      </c>
      <c r="B388" s="91" t="s">
        <v>48</v>
      </c>
      <c r="C388" s="85">
        <v>-6</v>
      </c>
      <c r="D388" s="83" t="s">
        <v>38</v>
      </c>
      <c r="E388" s="144">
        <v>143.3133</v>
      </c>
      <c r="F388" s="104">
        <f t="shared" si="18"/>
        <v>-859.87979999999993</v>
      </c>
    </row>
    <row r="389" spans="1:6" s="69" customFormat="1" x14ac:dyDescent="0.2">
      <c r="A389" s="89">
        <f t="shared" si="19"/>
        <v>5.8999999999999968</v>
      </c>
      <c r="B389" s="91" t="s">
        <v>49</v>
      </c>
      <c r="C389" s="85">
        <v>-14</v>
      </c>
      <c r="D389" s="83" t="s">
        <v>38</v>
      </c>
      <c r="E389" s="144">
        <v>184.31321</v>
      </c>
      <c r="F389" s="104">
        <f t="shared" si="18"/>
        <v>-2580.3849399999999</v>
      </c>
    </row>
    <row r="390" spans="1:6" s="69" customFormat="1" x14ac:dyDescent="0.2">
      <c r="A390" s="121">
        <v>5.0999999999999996</v>
      </c>
      <c r="B390" s="91" t="s">
        <v>50</v>
      </c>
      <c r="C390" s="85">
        <v>-6</v>
      </c>
      <c r="D390" s="83" t="s">
        <v>38</v>
      </c>
      <c r="E390" s="144">
        <v>306.20049999999998</v>
      </c>
      <c r="F390" s="104">
        <f t="shared" si="18"/>
        <v>-1837.203</v>
      </c>
    </row>
    <row r="391" spans="1:6" s="69" customFormat="1" x14ac:dyDescent="0.2">
      <c r="A391" s="89">
        <v>5.1100000000000003</v>
      </c>
      <c r="B391" s="91" t="s">
        <v>114</v>
      </c>
      <c r="C391" s="85">
        <v>-1</v>
      </c>
      <c r="D391" s="83" t="s">
        <v>38</v>
      </c>
      <c r="E391" s="170">
        <v>4800.6745600000004</v>
      </c>
      <c r="F391" s="104">
        <f t="shared" si="18"/>
        <v>-4800.6745600000004</v>
      </c>
    </row>
    <row r="392" spans="1:6" s="69" customFormat="1" x14ac:dyDescent="0.2">
      <c r="A392" s="121">
        <v>5.12</v>
      </c>
      <c r="B392" s="91" t="s">
        <v>52</v>
      </c>
      <c r="C392" s="85">
        <v>-3</v>
      </c>
      <c r="D392" s="83" t="s">
        <v>38</v>
      </c>
      <c r="E392" s="170">
        <v>3696.3348700000001</v>
      </c>
      <c r="F392" s="104">
        <f t="shared" si="18"/>
        <v>-11089.00461</v>
      </c>
    </row>
    <row r="393" spans="1:6" s="69" customFormat="1" x14ac:dyDescent="0.2">
      <c r="A393" s="89">
        <v>5.13</v>
      </c>
      <c r="B393" s="91" t="s">
        <v>53</v>
      </c>
      <c r="C393" s="85">
        <v>-1</v>
      </c>
      <c r="D393" s="83" t="s">
        <v>38</v>
      </c>
      <c r="E393" s="170">
        <v>3914.6359699999998</v>
      </c>
      <c r="F393" s="104">
        <f t="shared" si="18"/>
        <v>-3914.6359699999998</v>
      </c>
    </row>
    <row r="394" spans="1:6" s="69" customFormat="1" x14ac:dyDescent="0.2">
      <c r="A394" s="121">
        <v>5.14</v>
      </c>
      <c r="B394" s="91" t="s">
        <v>54</v>
      </c>
      <c r="C394" s="85">
        <v>-7</v>
      </c>
      <c r="D394" s="83" t="s">
        <v>38</v>
      </c>
      <c r="E394" s="170">
        <v>3017.83464</v>
      </c>
      <c r="F394" s="104">
        <f t="shared" si="18"/>
        <v>-21124.842479999999</v>
      </c>
    </row>
    <row r="395" spans="1:6" s="69" customFormat="1" x14ac:dyDescent="0.2">
      <c r="A395" s="89">
        <v>5.15</v>
      </c>
      <c r="B395" s="91" t="s">
        <v>115</v>
      </c>
      <c r="C395" s="85">
        <v>-2</v>
      </c>
      <c r="D395" s="83" t="s">
        <v>38</v>
      </c>
      <c r="E395" s="90">
        <v>920</v>
      </c>
      <c r="F395" s="104">
        <f t="shared" si="18"/>
        <v>-1840</v>
      </c>
    </row>
    <row r="396" spans="1:6" s="69" customFormat="1" x14ac:dyDescent="0.2">
      <c r="A396" s="121">
        <v>5.16</v>
      </c>
      <c r="B396" s="91" t="s">
        <v>116</v>
      </c>
      <c r="C396" s="85">
        <v>-15</v>
      </c>
      <c r="D396" s="83" t="s">
        <v>38</v>
      </c>
      <c r="E396" s="90">
        <v>713.5</v>
      </c>
      <c r="F396" s="104">
        <f t="shared" si="18"/>
        <v>-10702.5</v>
      </c>
    </row>
    <row r="397" spans="1:6" s="69" customFormat="1" x14ac:dyDescent="0.2">
      <c r="A397" s="89">
        <v>5.17</v>
      </c>
      <c r="B397" s="91" t="s">
        <v>117</v>
      </c>
      <c r="C397" s="85">
        <v>-1</v>
      </c>
      <c r="D397" s="83" t="s">
        <v>38</v>
      </c>
      <c r="E397" s="170">
        <v>4018.2545559999999</v>
      </c>
      <c r="F397" s="104">
        <f t="shared" si="18"/>
        <v>-4018.2545559999999</v>
      </c>
    </row>
    <row r="398" spans="1:6" s="69" customFormat="1" x14ac:dyDescent="0.2">
      <c r="A398" s="121">
        <v>5.1800000000000104</v>
      </c>
      <c r="B398" s="91" t="s">
        <v>57</v>
      </c>
      <c r="C398" s="85">
        <v>-1</v>
      </c>
      <c r="D398" s="83" t="s">
        <v>38</v>
      </c>
      <c r="E398" s="170">
        <v>2838.254359</v>
      </c>
      <c r="F398" s="104">
        <f t="shared" si="18"/>
        <v>-2838.254359</v>
      </c>
    </row>
    <row r="399" spans="1:6" s="69" customFormat="1" x14ac:dyDescent="0.2">
      <c r="A399" s="89">
        <v>5.1900000000000102</v>
      </c>
      <c r="B399" s="91" t="s">
        <v>58</v>
      </c>
      <c r="C399" s="85">
        <v>-3</v>
      </c>
      <c r="D399" s="83" t="s">
        <v>38</v>
      </c>
      <c r="E399" s="170">
        <v>1392.3843999999999</v>
      </c>
      <c r="F399" s="104">
        <f t="shared" si="18"/>
        <v>-4177.1531999999997</v>
      </c>
    </row>
    <row r="400" spans="1:6" s="69" customFormat="1" x14ac:dyDescent="0.2">
      <c r="A400" s="121">
        <v>5.2000000000000099</v>
      </c>
      <c r="B400" s="91" t="s">
        <v>118</v>
      </c>
      <c r="C400" s="85">
        <v>-1</v>
      </c>
      <c r="D400" s="83" t="s">
        <v>38</v>
      </c>
      <c r="E400" s="170">
        <v>274.70299999999997</v>
      </c>
      <c r="F400" s="104">
        <f t="shared" si="18"/>
        <v>-274.70299999999997</v>
      </c>
    </row>
    <row r="401" spans="1:6" s="69" customFormat="1" x14ac:dyDescent="0.2">
      <c r="A401" s="89">
        <v>5.2100000000000097</v>
      </c>
      <c r="B401" s="91" t="s">
        <v>119</v>
      </c>
      <c r="C401" s="85">
        <v>-2</v>
      </c>
      <c r="D401" s="83" t="s">
        <v>38</v>
      </c>
      <c r="E401" s="90">
        <v>274.7</v>
      </c>
      <c r="F401" s="104">
        <f t="shared" si="18"/>
        <v>-549.4</v>
      </c>
    </row>
    <row r="402" spans="1:6" s="69" customFormat="1" x14ac:dyDescent="0.2">
      <c r="A402" s="121">
        <v>5.2200000000000104</v>
      </c>
      <c r="B402" s="91" t="s">
        <v>120</v>
      </c>
      <c r="C402" s="85">
        <v>-20</v>
      </c>
      <c r="D402" s="83" t="s">
        <v>38</v>
      </c>
      <c r="E402" s="144">
        <v>169.31229999999999</v>
      </c>
      <c r="F402" s="104">
        <f t="shared" si="18"/>
        <v>-3386.2460000000001</v>
      </c>
    </row>
    <row r="403" spans="1:6" s="69" customFormat="1" x14ac:dyDescent="0.2">
      <c r="A403" s="89">
        <v>5.2300000000000102</v>
      </c>
      <c r="B403" s="91" t="s">
        <v>121</v>
      </c>
      <c r="C403" s="85">
        <v>-1</v>
      </c>
      <c r="D403" s="83" t="s">
        <v>38</v>
      </c>
      <c r="E403" s="90">
        <v>3519.3353999999999</v>
      </c>
      <c r="F403" s="104">
        <f t="shared" si="18"/>
        <v>-3519.3353999999999</v>
      </c>
    </row>
    <row r="404" spans="1:6" s="69" customFormat="1" x14ac:dyDescent="0.2">
      <c r="A404" s="121">
        <v>5.24000000000001</v>
      </c>
      <c r="B404" s="91" t="s">
        <v>64</v>
      </c>
      <c r="C404" s="85">
        <v>-8</v>
      </c>
      <c r="D404" s="83" t="s">
        <v>38</v>
      </c>
      <c r="E404" s="90">
        <v>70.31</v>
      </c>
      <c r="F404" s="104">
        <f t="shared" si="18"/>
        <v>-562.48</v>
      </c>
    </row>
    <row r="405" spans="1:6" s="69" customFormat="1" ht="7.5" customHeight="1" x14ac:dyDescent="0.2">
      <c r="A405" s="121"/>
      <c r="B405" s="91"/>
      <c r="C405" s="85"/>
      <c r="D405" s="83"/>
      <c r="E405" s="90"/>
      <c r="F405" s="104"/>
    </row>
    <row r="406" spans="1:6" s="69" customFormat="1" ht="12.75" customHeight="1" x14ac:dyDescent="0.2">
      <c r="A406" s="100">
        <v>7</v>
      </c>
      <c r="B406" s="99" t="s">
        <v>70</v>
      </c>
      <c r="C406" s="85"/>
      <c r="D406" s="83"/>
      <c r="E406" s="90"/>
      <c r="F406" s="250"/>
    </row>
    <row r="407" spans="1:6" s="69" customFormat="1" ht="12.75" customHeight="1" x14ac:dyDescent="0.2">
      <c r="A407" s="89">
        <v>7.1</v>
      </c>
      <c r="B407" s="91" t="s">
        <v>72</v>
      </c>
      <c r="C407" s="85">
        <v>-6</v>
      </c>
      <c r="D407" s="83" t="s">
        <v>38</v>
      </c>
      <c r="E407" s="102">
        <v>1912.8</v>
      </c>
      <c r="F407" s="104">
        <f>E407*C407</f>
        <v>-11476.8</v>
      </c>
    </row>
    <row r="408" spans="1:6" s="69" customFormat="1" ht="12.75" customHeight="1" x14ac:dyDescent="0.2">
      <c r="A408" s="89">
        <v>7.2</v>
      </c>
      <c r="B408" s="91" t="s">
        <v>73</v>
      </c>
      <c r="C408" s="85">
        <v>-68</v>
      </c>
      <c r="D408" s="83" t="s">
        <v>38</v>
      </c>
      <c r="E408" s="102">
        <v>1535</v>
      </c>
      <c r="F408" s="104">
        <f>E408*C408</f>
        <v>-104380</v>
      </c>
    </row>
    <row r="409" spans="1:6" s="69" customFormat="1" ht="12.75" customHeight="1" x14ac:dyDescent="0.2">
      <c r="A409" s="89">
        <v>7.3</v>
      </c>
      <c r="B409" s="91" t="s">
        <v>74</v>
      </c>
      <c r="C409" s="85">
        <v>-2</v>
      </c>
      <c r="D409" s="83" t="s">
        <v>38</v>
      </c>
      <c r="E409" s="102">
        <v>928</v>
      </c>
      <c r="F409" s="104">
        <f>E409*C409</f>
        <v>-1856</v>
      </c>
    </row>
    <row r="410" spans="1:6" s="69" customFormat="1" ht="12.75" customHeight="1" x14ac:dyDescent="0.2">
      <c r="A410" s="89">
        <v>7.4</v>
      </c>
      <c r="B410" s="91" t="s">
        <v>75</v>
      </c>
      <c r="C410" s="85">
        <v>-39</v>
      </c>
      <c r="D410" s="83" t="s">
        <v>38</v>
      </c>
      <c r="E410" s="102">
        <v>708.6</v>
      </c>
      <c r="F410" s="104">
        <f>E410*C410</f>
        <v>-27635.4</v>
      </c>
    </row>
    <row r="411" spans="1:6" s="69" customFormat="1" ht="9" customHeight="1" x14ac:dyDescent="0.2">
      <c r="A411" s="121"/>
      <c r="B411" s="91"/>
      <c r="C411" s="85"/>
      <c r="D411" s="83"/>
      <c r="E411" s="90"/>
      <c r="F411" s="104"/>
    </row>
    <row r="412" spans="1:6" s="69" customFormat="1" ht="13.5" customHeight="1" x14ac:dyDescent="0.2">
      <c r="A412" s="100">
        <v>12</v>
      </c>
      <c r="B412" s="112" t="s">
        <v>85</v>
      </c>
      <c r="C412" s="85"/>
      <c r="D412" s="83"/>
      <c r="E412" s="90"/>
      <c r="F412" s="104"/>
    </row>
    <row r="413" spans="1:6" s="69" customFormat="1" ht="25.5" x14ac:dyDescent="0.2">
      <c r="A413" s="89">
        <v>12.2</v>
      </c>
      <c r="B413" s="88" t="s">
        <v>87</v>
      </c>
      <c r="C413" s="85">
        <v>-3000</v>
      </c>
      <c r="D413" s="111" t="s">
        <v>21</v>
      </c>
      <c r="E413" s="161">
        <v>14.419600000000001</v>
      </c>
      <c r="F413" s="142">
        <f>E413*C413</f>
        <v>-43258.8</v>
      </c>
    </row>
    <row r="414" spans="1:6" ht="8.25" customHeight="1" x14ac:dyDescent="0.2">
      <c r="A414" s="60"/>
      <c r="B414" s="128"/>
      <c r="C414" s="60"/>
      <c r="D414" s="60"/>
      <c r="E414" s="66"/>
      <c r="F414" s="255"/>
    </row>
    <row r="415" spans="1:6" s="69" customFormat="1" ht="76.5" x14ac:dyDescent="0.2">
      <c r="A415" s="34" t="s">
        <v>135</v>
      </c>
      <c r="B415" s="112" t="s">
        <v>159</v>
      </c>
      <c r="C415" s="60"/>
      <c r="D415" s="60"/>
      <c r="E415" s="66"/>
      <c r="F415" s="255"/>
    </row>
    <row r="416" spans="1:6" s="69" customFormat="1" ht="6.75" customHeight="1" x14ac:dyDescent="0.2">
      <c r="A416" s="34"/>
      <c r="B416" s="112"/>
      <c r="C416" s="60"/>
      <c r="D416" s="60"/>
      <c r="E416" s="66"/>
      <c r="F416" s="255"/>
    </row>
    <row r="417" spans="1:6" s="109" customFormat="1" x14ac:dyDescent="0.2">
      <c r="A417" s="115">
        <v>1</v>
      </c>
      <c r="B417" s="99" t="s">
        <v>19</v>
      </c>
      <c r="C417" s="85"/>
      <c r="D417" s="83"/>
      <c r="E417" s="102"/>
      <c r="F417" s="104"/>
    </row>
    <row r="418" spans="1:6" s="109" customFormat="1" x14ac:dyDescent="0.2">
      <c r="A418" s="130">
        <v>1.1000000000000001</v>
      </c>
      <c r="B418" s="91" t="s">
        <v>20</v>
      </c>
      <c r="C418" s="85">
        <v>-13111.57</v>
      </c>
      <c r="D418" s="83" t="s">
        <v>21</v>
      </c>
      <c r="E418" s="90">
        <v>6.725000133469905</v>
      </c>
      <c r="F418" s="142">
        <f>C418*E418</f>
        <v>-88175.31</v>
      </c>
    </row>
    <row r="419" spans="1:6" s="69" customFormat="1" ht="6" customHeight="1" x14ac:dyDescent="0.2">
      <c r="A419" s="130"/>
      <c r="B419" s="91"/>
      <c r="C419" s="85"/>
      <c r="D419" s="83"/>
      <c r="E419" s="90"/>
      <c r="F419" s="104"/>
    </row>
    <row r="420" spans="1:6" s="69" customFormat="1" x14ac:dyDescent="0.2">
      <c r="A420" s="115">
        <v>2</v>
      </c>
      <c r="B420" s="99" t="s">
        <v>22</v>
      </c>
      <c r="C420" s="85"/>
      <c r="D420" s="83"/>
      <c r="E420" s="90"/>
      <c r="F420" s="142"/>
    </row>
    <row r="421" spans="1:6" s="69" customFormat="1" x14ac:dyDescent="0.2">
      <c r="A421" s="73">
        <v>2.1</v>
      </c>
      <c r="B421" s="140" t="s">
        <v>23</v>
      </c>
      <c r="C421" s="142">
        <v>-8957.7900000000009</v>
      </c>
      <c r="D421" s="141" t="s">
        <v>24</v>
      </c>
      <c r="E421" s="144">
        <v>102.70000078144274</v>
      </c>
      <c r="F421" s="142">
        <f>C421*E421</f>
        <v>-919965.04</v>
      </c>
    </row>
    <row r="422" spans="1:6" s="69" customFormat="1" x14ac:dyDescent="0.2">
      <c r="A422" s="80">
        <v>2.2000000000000002</v>
      </c>
      <c r="B422" s="140" t="s">
        <v>25</v>
      </c>
      <c r="C422" s="85">
        <v>-812.03</v>
      </c>
      <c r="D422" s="111" t="s">
        <v>24</v>
      </c>
      <c r="E422" s="144">
        <v>615.88</v>
      </c>
      <c r="F422" s="142">
        <f>C422*E422</f>
        <v>-500113.03639999998</v>
      </c>
    </row>
    <row r="423" spans="1:6" s="69" customFormat="1" x14ac:dyDescent="0.2">
      <c r="A423" s="169">
        <v>2.2999999999999998</v>
      </c>
      <c r="B423" s="168" t="s">
        <v>26</v>
      </c>
      <c r="C423" s="95">
        <v>-7638.51</v>
      </c>
      <c r="D423" s="167" t="s">
        <v>24</v>
      </c>
      <c r="E423" s="166">
        <v>85.120001152057142</v>
      </c>
      <c r="F423" s="256">
        <f>C423*E423</f>
        <v>-650189.98</v>
      </c>
    </row>
    <row r="424" spans="1:6" s="69" customFormat="1" x14ac:dyDescent="0.2">
      <c r="A424" s="73">
        <v>2.4</v>
      </c>
      <c r="B424" s="140" t="s">
        <v>27</v>
      </c>
      <c r="C424" s="85">
        <v>-1583.14</v>
      </c>
      <c r="D424" s="141" t="s">
        <v>24</v>
      </c>
      <c r="E424" s="144">
        <v>126.43000619022953</v>
      </c>
      <c r="F424" s="142">
        <f>C424*E424</f>
        <v>-200156.4</v>
      </c>
    </row>
    <row r="425" spans="1:6" s="69" customFormat="1" ht="7.5" customHeight="1" x14ac:dyDescent="0.2">
      <c r="A425" s="89"/>
      <c r="B425" s="91"/>
      <c r="C425" s="85"/>
      <c r="D425" s="83"/>
      <c r="E425" s="90"/>
      <c r="F425" s="104"/>
    </row>
    <row r="426" spans="1:6" s="69" customFormat="1" x14ac:dyDescent="0.2">
      <c r="A426" s="115">
        <v>3</v>
      </c>
      <c r="B426" s="99" t="s">
        <v>28</v>
      </c>
      <c r="C426" s="85"/>
      <c r="D426" s="83"/>
      <c r="E426" s="90"/>
      <c r="F426" s="104"/>
    </row>
    <row r="427" spans="1:6" s="69" customFormat="1" x14ac:dyDescent="0.2">
      <c r="A427" s="89">
        <v>3.1</v>
      </c>
      <c r="B427" s="140" t="s">
        <v>34</v>
      </c>
      <c r="C427" s="85">
        <v>-7746.92</v>
      </c>
      <c r="D427" s="111" t="s">
        <v>21</v>
      </c>
      <c r="E427" s="144">
        <v>145.66250458246631</v>
      </c>
      <c r="F427" s="142">
        <f>C427*E427</f>
        <v>-1128435.77</v>
      </c>
    </row>
    <row r="428" spans="1:6" s="69" customFormat="1" x14ac:dyDescent="0.2">
      <c r="A428" s="89">
        <v>3.2</v>
      </c>
      <c r="B428" s="140" t="s">
        <v>33</v>
      </c>
      <c r="C428" s="85">
        <v>-3042.15</v>
      </c>
      <c r="D428" s="111" t="s">
        <v>21</v>
      </c>
      <c r="E428" s="144">
        <v>239.42905839620005</v>
      </c>
      <c r="F428" s="142">
        <f>C428*E428</f>
        <v>-728379.11</v>
      </c>
    </row>
    <row r="429" spans="1:6" s="69" customFormat="1" x14ac:dyDescent="0.2">
      <c r="A429" s="89">
        <v>3.3</v>
      </c>
      <c r="B429" s="140" t="s">
        <v>32</v>
      </c>
      <c r="C429" s="85">
        <v>-2610.0700000000002</v>
      </c>
      <c r="D429" s="111" t="s">
        <v>21</v>
      </c>
      <c r="E429" s="144">
        <v>518.42877777224362</v>
      </c>
      <c r="F429" s="142">
        <f>C429*E429</f>
        <v>-1353135.4</v>
      </c>
    </row>
    <row r="430" spans="1:6" s="69" customFormat="1" ht="6.75" customHeight="1" x14ac:dyDescent="0.2">
      <c r="A430" s="89"/>
      <c r="B430" s="140"/>
      <c r="C430" s="98"/>
      <c r="D430" s="105"/>
      <c r="E430" s="108"/>
      <c r="F430" s="250"/>
    </row>
    <row r="431" spans="1:6" s="69" customFormat="1" x14ac:dyDescent="0.2">
      <c r="A431" s="115">
        <v>4</v>
      </c>
      <c r="B431" s="99" t="s">
        <v>35</v>
      </c>
      <c r="C431" s="85"/>
      <c r="D431" s="83"/>
      <c r="E431" s="90"/>
      <c r="F431" s="104"/>
    </row>
    <row r="432" spans="1:6" s="69" customFormat="1" x14ac:dyDescent="0.2">
      <c r="A432" s="89">
        <v>4.0999999999999996</v>
      </c>
      <c r="B432" s="140" t="s">
        <v>34</v>
      </c>
      <c r="C432" s="85">
        <v>-7746.92</v>
      </c>
      <c r="D432" s="111" t="s">
        <v>21</v>
      </c>
      <c r="E432" s="165">
        <v>14.570000722867928</v>
      </c>
      <c r="F432" s="142">
        <f>C432*E432</f>
        <v>-112872.63</v>
      </c>
    </row>
    <row r="433" spans="1:6" s="69" customFormat="1" x14ac:dyDescent="0.2">
      <c r="A433" s="89">
        <v>4.2</v>
      </c>
      <c r="B433" s="140" t="s">
        <v>33</v>
      </c>
      <c r="C433" s="85">
        <v>-3042.15</v>
      </c>
      <c r="D433" s="111" t="s">
        <v>21</v>
      </c>
      <c r="E433" s="165">
        <v>17.210002794076559</v>
      </c>
      <c r="F433" s="142">
        <f>C433*E433</f>
        <v>-52355.41</v>
      </c>
    </row>
    <row r="434" spans="1:6" s="69" customFormat="1" x14ac:dyDescent="0.2">
      <c r="A434" s="89">
        <v>4.3</v>
      </c>
      <c r="B434" s="140" t="s">
        <v>32</v>
      </c>
      <c r="C434" s="85">
        <v>-2610.0700000000002</v>
      </c>
      <c r="D434" s="111" t="s">
        <v>21</v>
      </c>
      <c r="E434" s="165">
        <v>21.040002758546702</v>
      </c>
      <c r="F434" s="142">
        <f>C434*E434</f>
        <v>-54915.88</v>
      </c>
    </row>
    <row r="435" spans="1:6" s="69" customFormat="1" ht="6.75" customHeight="1" x14ac:dyDescent="0.2">
      <c r="A435" s="138"/>
      <c r="B435" s="140"/>
      <c r="C435" s="98"/>
      <c r="D435" s="105"/>
      <c r="E435" s="108"/>
      <c r="F435" s="250"/>
    </row>
    <row r="436" spans="1:6" s="69" customFormat="1" x14ac:dyDescent="0.2">
      <c r="A436" s="126">
        <v>5</v>
      </c>
      <c r="B436" s="112" t="s">
        <v>36</v>
      </c>
      <c r="C436" s="85"/>
      <c r="D436" s="111"/>
      <c r="E436" s="90"/>
      <c r="F436" s="142"/>
    </row>
    <row r="437" spans="1:6" s="69" customFormat="1" x14ac:dyDescent="0.2">
      <c r="A437" s="89">
        <v>5.0999999999999996</v>
      </c>
      <c r="B437" s="91" t="s">
        <v>39</v>
      </c>
      <c r="C437" s="85">
        <v>-5</v>
      </c>
      <c r="D437" s="83" t="s">
        <v>38</v>
      </c>
      <c r="E437" s="90">
        <v>1065.3340000000001</v>
      </c>
      <c r="F437" s="142">
        <f t="shared" ref="F437:F461" si="20">C437*E437</f>
        <v>-5326.67</v>
      </c>
    </row>
    <row r="438" spans="1:6" s="69" customFormat="1" x14ac:dyDescent="0.2">
      <c r="A438" s="130">
        <f t="shared" ref="A438:A444" si="21">+A437+0.1</f>
        <v>5.1999999999999993</v>
      </c>
      <c r="B438" s="91" t="s">
        <v>40</v>
      </c>
      <c r="C438" s="85">
        <v>-3</v>
      </c>
      <c r="D438" s="83" t="s">
        <v>38</v>
      </c>
      <c r="E438" s="90">
        <v>1749.3340000000001</v>
      </c>
      <c r="F438" s="142">
        <f t="shared" si="20"/>
        <v>-5248.0020000000004</v>
      </c>
    </row>
    <row r="439" spans="1:6" s="69" customFormat="1" x14ac:dyDescent="0.2">
      <c r="A439" s="89">
        <f t="shared" si="21"/>
        <v>5.2999999999999989</v>
      </c>
      <c r="B439" s="91" t="s">
        <v>112</v>
      </c>
      <c r="C439" s="85">
        <v>-1</v>
      </c>
      <c r="D439" s="83" t="s">
        <v>38</v>
      </c>
      <c r="E439" s="90">
        <v>1059.3140000000001</v>
      </c>
      <c r="F439" s="142">
        <f t="shared" si="20"/>
        <v>-1059.3140000000001</v>
      </c>
    </row>
    <row r="440" spans="1:6" s="69" customFormat="1" x14ac:dyDescent="0.2">
      <c r="A440" s="89">
        <f t="shared" si="21"/>
        <v>5.3999999999999986</v>
      </c>
      <c r="B440" s="91" t="s">
        <v>113</v>
      </c>
      <c r="C440" s="85">
        <v>-5</v>
      </c>
      <c r="D440" s="83" t="s">
        <v>38</v>
      </c>
      <c r="E440" s="90">
        <v>228.6</v>
      </c>
      <c r="F440" s="142">
        <f t="shared" si="20"/>
        <v>-1143</v>
      </c>
    </row>
    <row r="441" spans="1:6" s="69" customFormat="1" x14ac:dyDescent="0.2">
      <c r="A441" s="89">
        <f t="shared" si="21"/>
        <v>5.4999999999999982</v>
      </c>
      <c r="B441" s="91" t="s">
        <v>137</v>
      </c>
      <c r="C441" s="85">
        <v>-2</v>
      </c>
      <c r="D441" s="83" t="s">
        <v>38</v>
      </c>
      <c r="E441" s="90">
        <v>2339.3344999999999</v>
      </c>
      <c r="F441" s="142">
        <f t="shared" si="20"/>
        <v>-4678.6689999999999</v>
      </c>
    </row>
    <row r="442" spans="1:6" s="69" customFormat="1" x14ac:dyDescent="0.2">
      <c r="A442" s="89">
        <f t="shared" si="21"/>
        <v>5.5999999999999979</v>
      </c>
      <c r="B442" s="91" t="s">
        <v>138</v>
      </c>
      <c r="C442" s="85">
        <v>-2</v>
      </c>
      <c r="D442" s="83" t="s">
        <v>38</v>
      </c>
      <c r="E442" s="90">
        <v>2339.3344999999999</v>
      </c>
      <c r="F442" s="142">
        <f t="shared" si="20"/>
        <v>-4678.6689999999999</v>
      </c>
    </row>
    <row r="443" spans="1:6" s="69" customFormat="1" x14ac:dyDescent="0.2">
      <c r="A443" s="89">
        <f t="shared" si="21"/>
        <v>5.6999999999999975</v>
      </c>
      <c r="B443" s="91" t="s">
        <v>139</v>
      </c>
      <c r="C443" s="85">
        <v>-2</v>
      </c>
      <c r="D443" s="83" t="s">
        <v>38</v>
      </c>
      <c r="E443" s="90">
        <v>2339.3344999999999</v>
      </c>
      <c r="F443" s="142">
        <f t="shared" si="20"/>
        <v>-4678.6689999999999</v>
      </c>
    </row>
    <row r="444" spans="1:6" s="69" customFormat="1" x14ac:dyDescent="0.2">
      <c r="A444" s="89">
        <f t="shared" si="21"/>
        <v>5.7999999999999972</v>
      </c>
      <c r="B444" s="91" t="s">
        <v>140</v>
      </c>
      <c r="C444" s="85">
        <v>-1</v>
      </c>
      <c r="D444" s="83" t="s">
        <v>38</v>
      </c>
      <c r="E444" s="90">
        <v>2339.3440000000001</v>
      </c>
      <c r="F444" s="142">
        <f t="shared" si="20"/>
        <v>-2339.3440000000001</v>
      </c>
    </row>
    <row r="445" spans="1:6" s="69" customFormat="1" x14ac:dyDescent="0.2">
      <c r="A445" s="164">
        <v>5.9</v>
      </c>
      <c r="B445" s="91" t="s">
        <v>141</v>
      </c>
      <c r="C445" s="85">
        <v>-1</v>
      </c>
      <c r="D445" s="83" t="s">
        <v>38</v>
      </c>
      <c r="E445" s="90">
        <v>2339.34</v>
      </c>
      <c r="F445" s="142">
        <f t="shared" si="20"/>
        <v>-2339.34</v>
      </c>
    </row>
    <row r="446" spans="1:6" s="69" customFormat="1" x14ac:dyDescent="0.2">
      <c r="A446" s="121">
        <v>5.0999999999999996</v>
      </c>
      <c r="B446" s="91" t="s">
        <v>142</v>
      </c>
      <c r="C446" s="85">
        <v>-4</v>
      </c>
      <c r="D446" s="83" t="s">
        <v>38</v>
      </c>
      <c r="E446" s="90">
        <v>332.7</v>
      </c>
      <c r="F446" s="142">
        <f t="shared" si="20"/>
        <v>-1330.8</v>
      </c>
    </row>
    <row r="447" spans="1:6" s="69" customFormat="1" x14ac:dyDescent="0.2">
      <c r="A447" s="121">
        <v>5.1100000000000003</v>
      </c>
      <c r="B447" s="91" t="s">
        <v>143</v>
      </c>
      <c r="C447" s="85">
        <v>-19</v>
      </c>
      <c r="D447" s="83" t="s">
        <v>38</v>
      </c>
      <c r="E447" s="90">
        <v>184.3124</v>
      </c>
      <c r="F447" s="142">
        <f t="shared" si="20"/>
        <v>-3501.9355999999998</v>
      </c>
    </row>
    <row r="448" spans="1:6" s="69" customFormat="1" x14ac:dyDescent="0.2">
      <c r="A448" s="121">
        <v>5.12</v>
      </c>
      <c r="B448" s="91" t="s">
        <v>144</v>
      </c>
      <c r="C448" s="85">
        <v>-1</v>
      </c>
      <c r="D448" s="83" t="s">
        <v>38</v>
      </c>
      <c r="E448" s="90">
        <v>184.32</v>
      </c>
      <c r="F448" s="142">
        <f t="shared" si="20"/>
        <v>-184.32</v>
      </c>
    </row>
    <row r="449" spans="1:6" s="69" customFormat="1" x14ac:dyDescent="0.2">
      <c r="A449" s="121">
        <v>5.13</v>
      </c>
      <c r="B449" s="91" t="s">
        <v>52</v>
      </c>
      <c r="C449" s="85">
        <v>-1</v>
      </c>
      <c r="D449" s="83" t="s">
        <v>38</v>
      </c>
      <c r="E449" s="90">
        <v>3696.34</v>
      </c>
      <c r="F449" s="142">
        <f t="shared" si="20"/>
        <v>-3696.34</v>
      </c>
    </row>
    <row r="450" spans="1:6" s="69" customFormat="1" x14ac:dyDescent="0.2">
      <c r="A450" s="121">
        <v>5.14</v>
      </c>
      <c r="B450" s="91" t="s">
        <v>53</v>
      </c>
      <c r="C450" s="85">
        <v>-2</v>
      </c>
      <c r="D450" s="83" t="s">
        <v>38</v>
      </c>
      <c r="E450" s="90">
        <v>3914.6329999999998</v>
      </c>
      <c r="F450" s="142">
        <f t="shared" si="20"/>
        <v>-7829.2659999999996</v>
      </c>
    </row>
    <row r="451" spans="1:6" s="69" customFormat="1" x14ac:dyDescent="0.2">
      <c r="A451" s="121">
        <v>5.15</v>
      </c>
      <c r="B451" s="91" t="s">
        <v>54</v>
      </c>
      <c r="C451" s="85">
        <v>-2</v>
      </c>
      <c r="D451" s="83" t="s">
        <v>38</v>
      </c>
      <c r="E451" s="90">
        <v>3017.83</v>
      </c>
      <c r="F451" s="142">
        <f t="shared" si="20"/>
        <v>-6035.66</v>
      </c>
    </row>
    <row r="452" spans="1:6" s="69" customFormat="1" x14ac:dyDescent="0.2">
      <c r="A452" s="121">
        <v>5.16</v>
      </c>
      <c r="B452" s="91" t="s">
        <v>145</v>
      </c>
      <c r="C452" s="85">
        <v>-1</v>
      </c>
      <c r="D452" s="83" t="s">
        <v>38</v>
      </c>
      <c r="E452" s="90">
        <v>920.7</v>
      </c>
      <c r="F452" s="142">
        <f t="shared" si="20"/>
        <v>-920.7</v>
      </c>
    </row>
    <row r="453" spans="1:6" s="69" customFormat="1" x14ac:dyDescent="0.2">
      <c r="A453" s="121">
        <v>5.17</v>
      </c>
      <c r="B453" s="91" t="s">
        <v>115</v>
      </c>
      <c r="C453" s="85">
        <v>-5</v>
      </c>
      <c r="D453" s="83" t="s">
        <v>38</v>
      </c>
      <c r="E453" s="90">
        <v>920</v>
      </c>
      <c r="F453" s="142">
        <f t="shared" si="20"/>
        <v>-4600</v>
      </c>
    </row>
    <row r="454" spans="1:6" s="69" customFormat="1" x14ac:dyDescent="0.2">
      <c r="A454" s="121">
        <v>5.1800000000000104</v>
      </c>
      <c r="B454" s="91" t="s">
        <v>116</v>
      </c>
      <c r="C454" s="85">
        <v>-9</v>
      </c>
      <c r="D454" s="83" t="s">
        <v>38</v>
      </c>
      <c r="E454" s="90">
        <v>713.5</v>
      </c>
      <c r="F454" s="142">
        <f t="shared" si="20"/>
        <v>-6421.5</v>
      </c>
    </row>
    <row r="455" spans="1:6" s="69" customFormat="1" x14ac:dyDescent="0.2">
      <c r="A455" s="121">
        <v>5.1900000000000102</v>
      </c>
      <c r="B455" s="91" t="s">
        <v>58</v>
      </c>
      <c r="C455" s="85">
        <v>-4</v>
      </c>
      <c r="D455" s="83" t="s">
        <v>38</v>
      </c>
      <c r="E455" s="90">
        <v>1392.384</v>
      </c>
      <c r="F455" s="142">
        <f t="shared" si="20"/>
        <v>-5569.5360000000001</v>
      </c>
    </row>
    <row r="456" spans="1:6" s="69" customFormat="1" x14ac:dyDescent="0.2">
      <c r="A456" s="121">
        <v>5.2000000000000099</v>
      </c>
      <c r="B456" s="91" t="s">
        <v>59</v>
      </c>
      <c r="C456" s="85">
        <v>-14</v>
      </c>
      <c r="D456" s="83" t="s">
        <v>38</v>
      </c>
      <c r="E456" s="90">
        <v>2209.5329999999999</v>
      </c>
      <c r="F456" s="142">
        <f t="shared" si="20"/>
        <v>-30933.462</v>
      </c>
    </row>
    <row r="457" spans="1:6" s="69" customFormat="1" x14ac:dyDescent="0.2">
      <c r="A457" s="121">
        <v>5.2100000000000097</v>
      </c>
      <c r="B457" s="91" t="s">
        <v>118</v>
      </c>
      <c r="C457" s="85">
        <v>-2</v>
      </c>
      <c r="D457" s="83" t="s">
        <v>38</v>
      </c>
      <c r="E457" s="90">
        <v>274.702</v>
      </c>
      <c r="F457" s="142">
        <f t="shared" si="20"/>
        <v>-549.404</v>
      </c>
    </row>
    <row r="458" spans="1:6" s="69" customFormat="1" x14ac:dyDescent="0.2">
      <c r="A458" s="121">
        <v>5.2200000000000104</v>
      </c>
      <c r="B458" s="91" t="s">
        <v>119</v>
      </c>
      <c r="C458" s="85">
        <v>-18</v>
      </c>
      <c r="D458" s="83" t="s">
        <v>38</v>
      </c>
      <c r="E458" s="90">
        <v>274.7002</v>
      </c>
      <c r="F458" s="142">
        <f t="shared" si="20"/>
        <v>-4944.6036000000004</v>
      </c>
    </row>
    <row r="459" spans="1:6" s="69" customFormat="1" x14ac:dyDescent="0.2">
      <c r="A459" s="163">
        <v>5.2300000000000102</v>
      </c>
      <c r="B459" s="91" t="s">
        <v>120</v>
      </c>
      <c r="C459" s="85">
        <v>-32</v>
      </c>
      <c r="D459" s="83" t="s">
        <v>38</v>
      </c>
      <c r="E459" s="90">
        <v>169.31299999999999</v>
      </c>
      <c r="F459" s="142">
        <f t="shared" si="20"/>
        <v>-5418.0159999999996</v>
      </c>
    </row>
    <row r="460" spans="1:6" s="69" customFormat="1" x14ac:dyDescent="0.2">
      <c r="A460" s="163">
        <v>5.24000000000001</v>
      </c>
      <c r="B460" s="91" t="s">
        <v>121</v>
      </c>
      <c r="C460" s="85">
        <v>-2</v>
      </c>
      <c r="D460" s="83" t="s">
        <v>38</v>
      </c>
      <c r="E460" s="90">
        <v>3519.335</v>
      </c>
      <c r="F460" s="142">
        <f t="shared" si="20"/>
        <v>-7038.67</v>
      </c>
    </row>
    <row r="461" spans="1:6" s="69" customFormat="1" x14ac:dyDescent="0.2">
      <c r="A461" s="121">
        <v>5.2500000000000098</v>
      </c>
      <c r="B461" s="91" t="s">
        <v>64</v>
      </c>
      <c r="C461" s="85">
        <v>-11</v>
      </c>
      <c r="D461" s="83" t="s">
        <v>38</v>
      </c>
      <c r="E461" s="90">
        <v>70.313000000000002</v>
      </c>
      <c r="F461" s="142">
        <f t="shared" si="20"/>
        <v>-773.44299999999998</v>
      </c>
    </row>
    <row r="462" spans="1:6" s="69" customFormat="1" ht="6" customHeight="1" x14ac:dyDescent="0.2">
      <c r="A462" s="121"/>
      <c r="B462" s="91"/>
      <c r="C462" s="85"/>
      <c r="D462" s="83"/>
      <c r="E462" s="102"/>
      <c r="F462" s="142"/>
    </row>
    <row r="463" spans="1:6" s="69" customFormat="1" x14ac:dyDescent="0.2">
      <c r="A463" s="100">
        <v>6</v>
      </c>
      <c r="B463" s="99" t="s">
        <v>65</v>
      </c>
      <c r="C463" s="85"/>
      <c r="D463" s="83"/>
      <c r="E463" s="102"/>
      <c r="F463" s="250"/>
    </row>
    <row r="464" spans="1:6" s="69" customFormat="1" x14ac:dyDescent="0.2">
      <c r="A464" s="89">
        <v>6.1</v>
      </c>
      <c r="B464" s="91" t="s">
        <v>122</v>
      </c>
      <c r="C464" s="85">
        <v>-41</v>
      </c>
      <c r="D464" s="83" t="s">
        <v>38</v>
      </c>
      <c r="E464" s="102">
        <v>158.82829268292681</v>
      </c>
      <c r="F464" s="142">
        <f>C464*E464</f>
        <v>-6511.9599999999991</v>
      </c>
    </row>
    <row r="465" spans="1:6" s="69" customFormat="1" x14ac:dyDescent="0.2">
      <c r="A465" s="89">
        <v>6.2</v>
      </c>
      <c r="B465" s="91" t="s">
        <v>69</v>
      </c>
      <c r="C465" s="85">
        <v>-11</v>
      </c>
      <c r="D465" s="83" t="s">
        <v>38</v>
      </c>
      <c r="E465" s="102">
        <v>75</v>
      </c>
      <c r="F465" s="142">
        <f>C465*E465</f>
        <v>-825</v>
      </c>
    </row>
    <row r="466" spans="1:6" s="69" customFormat="1" ht="6.75" customHeight="1" x14ac:dyDescent="0.2">
      <c r="A466" s="89"/>
      <c r="B466" s="91"/>
      <c r="C466" s="85"/>
      <c r="D466" s="83"/>
      <c r="E466" s="102"/>
      <c r="F466" s="250"/>
    </row>
    <row r="467" spans="1:6" s="69" customFormat="1" x14ac:dyDescent="0.2">
      <c r="A467" s="100">
        <v>7</v>
      </c>
      <c r="B467" s="99" t="s">
        <v>70</v>
      </c>
      <c r="C467" s="85"/>
      <c r="D467" s="83"/>
      <c r="E467" s="102"/>
      <c r="F467" s="250"/>
    </row>
    <row r="468" spans="1:6" s="69" customFormat="1" x14ac:dyDescent="0.2">
      <c r="A468" s="130">
        <v>7.1</v>
      </c>
      <c r="B468" s="91" t="s">
        <v>73</v>
      </c>
      <c r="C468" s="85">
        <v>-48</v>
      </c>
      <c r="D468" s="83" t="s">
        <v>38</v>
      </c>
      <c r="E468" s="102">
        <v>1535</v>
      </c>
      <c r="F468" s="142">
        <f>C468*E468</f>
        <v>-73680</v>
      </c>
    </row>
    <row r="469" spans="1:6" s="69" customFormat="1" x14ac:dyDescent="0.2">
      <c r="A469" s="130">
        <v>7.2</v>
      </c>
      <c r="B469" s="91" t="s">
        <v>74</v>
      </c>
      <c r="C469" s="85">
        <v>-7</v>
      </c>
      <c r="D469" s="83" t="s">
        <v>38</v>
      </c>
      <c r="E469" s="102">
        <v>928</v>
      </c>
      <c r="F469" s="142">
        <f>C469*E469</f>
        <v>-6496</v>
      </c>
    </row>
    <row r="470" spans="1:6" s="69" customFormat="1" x14ac:dyDescent="0.2">
      <c r="A470" s="89">
        <v>7.3</v>
      </c>
      <c r="B470" s="91" t="s">
        <v>75</v>
      </c>
      <c r="C470" s="85">
        <v>-20</v>
      </c>
      <c r="D470" s="83" t="s">
        <v>38</v>
      </c>
      <c r="E470" s="102">
        <v>708.6</v>
      </c>
      <c r="F470" s="142">
        <f>C470*E470</f>
        <v>-14172</v>
      </c>
    </row>
    <row r="471" spans="1:6" s="69" customFormat="1" ht="9" customHeight="1" x14ac:dyDescent="0.2">
      <c r="A471" s="89"/>
      <c r="B471" s="91"/>
      <c r="C471" s="85"/>
      <c r="D471" s="83"/>
      <c r="E471" s="102"/>
      <c r="F471" s="250"/>
    </row>
    <row r="472" spans="1:6" s="69" customFormat="1" x14ac:dyDescent="0.2">
      <c r="A472" s="126">
        <v>8</v>
      </c>
      <c r="B472" s="99" t="s">
        <v>76</v>
      </c>
      <c r="C472" s="85"/>
      <c r="D472" s="83"/>
      <c r="E472" s="102"/>
      <c r="F472" s="250"/>
    </row>
    <row r="473" spans="1:6" s="69" customFormat="1" x14ac:dyDescent="0.2">
      <c r="A473" s="114">
        <v>8.1</v>
      </c>
      <c r="B473" s="91" t="s">
        <v>77</v>
      </c>
      <c r="C473" s="85">
        <v>-5</v>
      </c>
      <c r="D473" s="83" t="s">
        <v>38</v>
      </c>
      <c r="E473" s="102">
        <v>23547.5</v>
      </c>
      <c r="F473" s="142">
        <f>C473*E473</f>
        <v>-117737.5</v>
      </c>
    </row>
    <row r="474" spans="1:6" s="69" customFormat="1" x14ac:dyDescent="0.2">
      <c r="A474" s="162">
        <v>8.1999999999999993</v>
      </c>
      <c r="B474" s="96" t="s">
        <v>78</v>
      </c>
      <c r="C474" s="95">
        <v>-3</v>
      </c>
      <c r="D474" s="94" t="s">
        <v>38</v>
      </c>
      <c r="E474" s="131">
        <v>17906.8</v>
      </c>
      <c r="F474" s="256">
        <f>C474*E474</f>
        <v>-53720.399999999994</v>
      </c>
    </row>
    <row r="475" spans="1:6" s="69" customFormat="1" x14ac:dyDescent="0.2">
      <c r="A475" s="138">
        <v>8.3000000000000007</v>
      </c>
      <c r="B475" s="91" t="s">
        <v>79</v>
      </c>
      <c r="C475" s="85">
        <v>-11</v>
      </c>
      <c r="D475" s="83" t="s">
        <v>38</v>
      </c>
      <c r="E475" s="102">
        <v>14572.545454545454</v>
      </c>
      <c r="F475" s="142">
        <f>C475*E475</f>
        <v>-160298</v>
      </c>
    </row>
    <row r="476" spans="1:6" s="69" customFormat="1" ht="6.75" customHeight="1" x14ac:dyDescent="0.2">
      <c r="A476" s="89"/>
      <c r="B476" s="91"/>
      <c r="C476" s="85"/>
      <c r="D476" s="83"/>
      <c r="E476" s="102"/>
      <c r="F476" s="250"/>
    </row>
    <row r="477" spans="1:6" s="69" customFormat="1" x14ac:dyDescent="0.2">
      <c r="A477" s="100">
        <v>9</v>
      </c>
      <c r="B477" s="99" t="s">
        <v>80</v>
      </c>
      <c r="C477" s="85"/>
      <c r="D477" s="83"/>
      <c r="E477" s="102"/>
      <c r="F477" s="250"/>
    </row>
    <row r="478" spans="1:6" s="69" customFormat="1" x14ac:dyDescent="0.2">
      <c r="A478" s="89">
        <v>9.1</v>
      </c>
      <c r="B478" s="91" t="s">
        <v>80</v>
      </c>
      <c r="C478" s="85">
        <v>-19</v>
      </c>
      <c r="D478" s="83" t="s">
        <v>38</v>
      </c>
      <c r="E478" s="102">
        <v>2041.07</v>
      </c>
      <c r="F478" s="142">
        <f>E478*C478</f>
        <v>-38780.33</v>
      </c>
    </row>
    <row r="479" spans="1:6" s="69" customFormat="1" ht="6" customHeight="1" x14ac:dyDescent="0.2">
      <c r="A479" s="89"/>
      <c r="B479" s="91"/>
      <c r="C479" s="85"/>
      <c r="D479" s="83"/>
      <c r="E479" s="102"/>
      <c r="F479" s="250"/>
    </row>
    <row r="480" spans="1:6" s="69" customFormat="1" x14ac:dyDescent="0.2">
      <c r="A480" s="100">
        <v>10</v>
      </c>
      <c r="B480" s="99" t="s">
        <v>81</v>
      </c>
      <c r="C480" s="85"/>
      <c r="D480" s="83"/>
      <c r="E480" s="102"/>
      <c r="F480" s="250"/>
    </row>
    <row r="481" spans="1:6" s="69" customFormat="1" x14ac:dyDescent="0.2">
      <c r="A481" s="89">
        <v>10.1</v>
      </c>
      <c r="B481" s="91" t="s">
        <v>82</v>
      </c>
      <c r="C481" s="85">
        <v>-1</v>
      </c>
      <c r="D481" s="83" t="s">
        <v>38</v>
      </c>
      <c r="E481" s="102">
        <v>107937.43399999999</v>
      </c>
      <c r="F481" s="142">
        <f>E481*C481</f>
        <v>-107937.43399999999</v>
      </c>
    </row>
    <row r="482" spans="1:6" s="69" customFormat="1" x14ac:dyDescent="0.2">
      <c r="A482" s="89">
        <v>10.199999999999999</v>
      </c>
      <c r="B482" s="91" t="s">
        <v>84</v>
      </c>
      <c r="C482" s="85">
        <v>-1</v>
      </c>
      <c r="D482" s="83" t="s">
        <v>38</v>
      </c>
      <c r="E482" s="102">
        <v>101348.83</v>
      </c>
      <c r="F482" s="142">
        <f>E482*C482</f>
        <v>-101348.83</v>
      </c>
    </row>
    <row r="483" spans="1:6" s="69" customFormat="1" ht="7.5" customHeight="1" x14ac:dyDescent="0.2">
      <c r="A483" s="89"/>
      <c r="B483" s="91"/>
      <c r="C483" s="85"/>
      <c r="D483" s="83"/>
      <c r="E483" s="102"/>
      <c r="F483" s="250"/>
    </row>
    <row r="484" spans="1:6" s="69" customFormat="1" x14ac:dyDescent="0.2">
      <c r="A484" s="100">
        <v>11</v>
      </c>
      <c r="B484" s="99" t="s">
        <v>146</v>
      </c>
      <c r="C484" s="85"/>
      <c r="D484" s="83"/>
      <c r="E484" s="102"/>
      <c r="F484" s="250"/>
    </row>
    <row r="485" spans="1:6" s="69" customFormat="1" x14ac:dyDescent="0.2">
      <c r="A485" s="130">
        <v>11.1</v>
      </c>
      <c r="B485" s="136" t="s">
        <v>86</v>
      </c>
      <c r="C485" s="85">
        <v>-700</v>
      </c>
      <c r="D485" s="83" t="s">
        <v>38</v>
      </c>
      <c r="E485" s="102">
        <v>103.75</v>
      </c>
      <c r="F485" s="142">
        <f t="shared" ref="F485:F496" si="22">E485*C485</f>
        <v>-72625</v>
      </c>
    </row>
    <row r="486" spans="1:6" s="69" customFormat="1" ht="25.5" x14ac:dyDescent="0.2">
      <c r="A486" s="89">
        <v>11.2</v>
      </c>
      <c r="B486" s="88" t="s">
        <v>87</v>
      </c>
      <c r="C486" s="85">
        <v>-4200</v>
      </c>
      <c r="D486" s="111" t="s">
        <v>21</v>
      </c>
      <c r="E486" s="102">
        <v>14.419599999999999</v>
      </c>
      <c r="F486" s="142">
        <f t="shared" si="22"/>
        <v>-60562.32</v>
      </c>
    </row>
    <row r="487" spans="1:6" s="69" customFormat="1" x14ac:dyDescent="0.2">
      <c r="A487" s="130">
        <v>11.3</v>
      </c>
      <c r="B487" s="135" t="s">
        <v>88</v>
      </c>
      <c r="C487" s="85">
        <v>-700</v>
      </c>
      <c r="D487" s="83" t="s">
        <v>38</v>
      </c>
      <c r="E487" s="161">
        <v>36.933999999999997</v>
      </c>
      <c r="F487" s="142">
        <f t="shared" si="22"/>
        <v>-25853.8</v>
      </c>
    </row>
    <row r="488" spans="1:6" s="69" customFormat="1" x14ac:dyDescent="0.2">
      <c r="A488" s="130">
        <v>11.4</v>
      </c>
      <c r="B488" s="91" t="s">
        <v>89</v>
      </c>
      <c r="C488" s="85">
        <v>-1400</v>
      </c>
      <c r="D488" s="83" t="s">
        <v>38</v>
      </c>
      <c r="E488" s="161">
        <v>45.335599999999992</v>
      </c>
      <c r="F488" s="142">
        <f t="shared" si="22"/>
        <v>-63469.839999999989</v>
      </c>
    </row>
    <row r="489" spans="1:6" s="69" customFormat="1" x14ac:dyDescent="0.2">
      <c r="A489" s="89">
        <v>11.5</v>
      </c>
      <c r="B489" s="91" t="s">
        <v>90</v>
      </c>
      <c r="C489" s="85">
        <v>-700</v>
      </c>
      <c r="D489" s="83" t="s">
        <v>38</v>
      </c>
      <c r="E489" s="161">
        <v>275</v>
      </c>
      <c r="F489" s="142">
        <f t="shared" si="22"/>
        <v>-192500</v>
      </c>
    </row>
    <row r="490" spans="1:6" s="69" customFormat="1" x14ac:dyDescent="0.2">
      <c r="A490" s="89">
        <v>11.6</v>
      </c>
      <c r="B490" s="91" t="s">
        <v>91</v>
      </c>
      <c r="C490" s="85">
        <v>-700</v>
      </c>
      <c r="D490" s="83" t="s">
        <v>38</v>
      </c>
      <c r="E490" s="161">
        <v>1239</v>
      </c>
      <c r="F490" s="142">
        <f t="shared" si="22"/>
        <v>-867300</v>
      </c>
    </row>
    <row r="491" spans="1:6" s="69" customFormat="1" x14ac:dyDescent="0.2">
      <c r="A491" s="89">
        <v>11.7</v>
      </c>
      <c r="B491" s="91" t="s">
        <v>92</v>
      </c>
      <c r="C491" s="85">
        <v>-700</v>
      </c>
      <c r="D491" s="83" t="s">
        <v>21</v>
      </c>
      <c r="E491" s="161">
        <v>29.076128571428573</v>
      </c>
      <c r="F491" s="142">
        <f t="shared" si="22"/>
        <v>-20353.29</v>
      </c>
    </row>
    <row r="492" spans="1:6" s="69" customFormat="1" x14ac:dyDescent="0.2">
      <c r="A492" s="89">
        <v>11.8</v>
      </c>
      <c r="B492" s="91" t="s">
        <v>93</v>
      </c>
      <c r="C492" s="85">
        <v>-700</v>
      </c>
      <c r="D492" s="83" t="s">
        <v>38</v>
      </c>
      <c r="E492" s="161">
        <v>158.82812857142858</v>
      </c>
      <c r="F492" s="142">
        <f t="shared" si="22"/>
        <v>-111179.69</v>
      </c>
    </row>
    <row r="493" spans="1:6" s="69" customFormat="1" x14ac:dyDescent="0.2">
      <c r="A493" s="89">
        <v>11.9</v>
      </c>
      <c r="B493" s="91" t="s">
        <v>94</v>
      </c>
      <c r="C493" s="85">
        <v>-700</v>
      </c>
      <c r="D493" s="83" t="s">
        <v>95</v>
      </c>
      <c r="E493" s="161">
        <v>75</v>
      </c>
      <c r="F493" s="142">
        <f t="shared" si="22"/>
        <v>-52500</v>
      </c>
    </row>
    <row r="494" spans="1:6" s="69" customFormat="1" x14ac:dyDescent="0.2">
      <c r="A494" s="139">
        <v>11.1</v>
      </c>
      <c r="B494" s="91" t="s">
        <v>96</v>
      </c>
      <c r="C494" s="85">
        <v>-700</v>
      </c>
      <c r="D494" s="83" t="s">
        <v>38</v>
      </c>
      <c r="E494" s="161">
        <v>15</v>
      </c>
      <c r="F494" s="142">
        <f t="shared" si="22"/>
        <v>-10500</v>
      </c>
    </row>
    <row r="495" spans="1:6" s="69" customFormat="1" x14ac:dyDescent="0.2">
      <c r="A495" s="139">
        <v>11.11</v>
      </c>
      <c r="B495" s="91" t="s">
        <v>97</v>
      </c>
      <c r="C495" s="85">
        <v>-1386</v>
      </c>
      <c r="D495" s="83" t="s">
        <v>24</v>
      </c>
      <c r="E495" s="161">
        <v>187.82</v>
      </c>
      <c r="F495" s="142">
        <f t="shared" si="22"/>
        <v>-260318.52</v>
      </c>
    </row>
    <row r="496" spans="1:6" s="69" customFormat="1" x14ac:dyDescent="0.2">
      <c r="A496" s="139">
        <v>11.12</v>
      </c>
      <c r="B496" s="91" t="s">
        <v>98</v>
      </c>
      <c r="C496" s="85">
        <v>-700</v>
      </c>
      <c r="D496" s="83" t="s">
        <v>38</v>
      </c>
      <c r="E496" s="161">
        <v>200</v>
      </c>
      <c r="F496" s="142">
        <f t="shared" si="22"/>
        <v>-140000</v>
      </c>
    </row>
    <row r="497" spans="1:6" s="69" customFormat="1" ht="6.75" customHeight="1" x14ac:dyDescent="0.2">
      <c r="A497" s="89"/>
      <c r="B497" s="135"/>
      <c r="C497" s="143"/>
      <c r="D497" s="83"/>
      <c r="E497" s="102"/>
      <c r="F497" s="250"/>
    </row>
    <row r="498" spans="1:6" s="69" customFormat="1" x14ac:dyDescent="0.2">
      <c r="A498" s="100">
        <v>12</v>
      </c>
      <c r="B498" s="133" t="s">
        <v>99</v>
      </c>
      <c r="C498" s="143"/>
      <c r="D498" s="83"/>
      <c r="E498" s="102"/>
      <c r="F498" s="250"/>
    </row>
    <row r="499" spans="1:6" s="69" customFormat="1" x14ac:dyDescent="0.2">
      <c r="A499" s="89">
        <v>12.1</v>
      </c>
      <c r="B499" s="91" t="s">
        <v>100</v>
      </c>
      <c r="C499" s="85">
        <v>-1262.8499999999999</v>
      </c>
      <c r="D499" s="83" t="s">
        <v>21</v>
      </c>
      <c r="E499" s="161">
        <v>40.928574256641724</v>
      </c>
      <c r="F499" s="142">
        <f>C499*E499</f>
        <v>-51686.649999999994</v>
      </c>
    </row>
    <row r="500" spans="1:6" s="69" customFormat="1" x14ac:dyDescent="0.2">
      <c r="A500" s="89">
        <v>12.2</v>
      </c>
      <c r="B500" s="91" t="s">
        <v>101</v>
      </c>
      <c r="C500" s="85">
        <v>-841.25</v>
      </c>
      <c r="D500" s="83" t="s">
        <v>102</v>
      </c>
      <c r="E500" s="161">
        <v>38.01818722139673</v>
      </c>
      <c r="F500" s="142">
        <f>C500*E500</f>
        <v>-31982.799999999999</v>
      </c>
    </row>
    <row r="501" spans="1:6" s="69" customFormat="1" ht="25.5" x14ac:dyDescent="0.2">
      <c r="A501" s="89">
        <v>12.3</v>
      </c>
      <c r="B501" s="101" t="s">
        <v>103</v>
      </c>
      <c r="C501" s="85">
        <v>-56.83</v>
      </c>
      <c r="D501" s="111" t="s">
        <v>24</v>
      </c>
      <c r="E501" s="161">
        <v>126.43</v>
      </c>
      <c r="F501" s="142">
        <f>C501*E501</f>
        <v>-7185.0169000000005</v>
      </c>
    </row>
    <row r="502" spans="1:6" s="69" customFormat="1" ht="25.5" x14ac:dyDescent="0.2">
      <c r="A502" s="89">
        <v>12.4</v>
      </c>
      <c r="B502" s="101" t="s">
        <v>104</v>
      </c>
      <c r="C502" s="85">
        <v>-202.04</v>
      </c>
      <c r="D502" s="111" t="s">
        <v>24</v>
      </c>
      <c r="E502" s="161">
        <v>415</v>
      </c>
      <c r="F502" s="142">
        <f>C502*E502</f>
        <v>-83846.599999999991</v>
      </c>
    </row>
    <row r="503" spans="1:6" s="69" customFormat="1" ht="25.5" x14ac:dyDescent="0.2">
      <c r="A503" s="89">
        <v>12.5</v>
      </c>
      <c r="B503" s="101" t="s">
        <v>105</v>
      </c>
      <c r="C503" s="85">
        <v>-159.94999999999999</v>
      </c>
      <c r="D503" s="111" t="s">
        <v>24</v>
      </c>
      <c r="E503" s="161">
        <v>85.12003751172243</v>
      </c>
      <c r="F503" s="142">
        <f>C503*E503</f>
        <v>-13614.950000000003</v>
      </c>
    </row>
    <row r="504" spans="1:6" s="69" customFormat="1" ht="7.5" customHeight="1" x14ac:dyDescent="0.2">
      <c r="A504" s="130"/>
      <c r="B504" s="91"/>
      <c r="C504" s="85"/>
      <c r="D504" s="83"/>
      <c r="E504" s="102"/>
      <c r="F504" s="142"/>
    </row>
    <row r="505" spans="1:6" s="69" customFormat="1" x14ac:dyDescent="0.2">
      <c r="A505" s="115">
        <v>13</v>
      </c>
      <c r="B505" s="99" t="s">
        <v>106</v>
      </c>
      <c r="C505" s="85"/>
      <c r="D505" s="83"/>
      <c r="E505" s="102"/>
      <c r="F505" s="142"/>
    </row>
    <row r="506" spans="1:6" s="69" customFormat="1" ht="26.25" customHeight="1" x14ac:dyDescent="0.2">
      <c r="A506" s="89">
        <v>13.1</v>
      </c>
      <c r="B506" s="101" t="s">
        <v>107</v>
      </c>
      <c r="C506" s="85">
        <v>-1051.56</v>
      </c>
      <c r="D506" s="111" t="s">
        <v>102</v>
      </c>
      <c r="E506" s="102">
        <v>581.82689527939442</v>
      </c>
      <c r="F506" s="142">
        <f>C506*E506</f>
        <v>-611825.89</v>
      </c>
    </row>
    <row r="507" spans="1:6" s="25" customFormat="1" x14ac:dyDescent="0.2">
      <c r="A507" s="65"/>
      <c r="B507" s="68" t="s">
        <v>160</v>
      </c>
      <c r="C507" s="65"/>
      <c r="D507" s="65"/>
      <c r="E507" s="61"/>
      <c r="F507" s="254">
        <f>SUM(F334:F506)</f>
        <v>-10003695.653463999</v>
      </c>
    </row>
    <row r="508" spans="1:6" s="25" customFormat="1" ht="8.25" customHeight="1" x14ac:dyDescent="0.2">
      <c r="A508" s="60"/>
      <c r="B508" s="59"/>
      <c r="C508" s="60"/>
      <c r="D508" s="60"/>
      <c r="E508" s="66"/>
      <c r="F508" s="255"/>
    </row>
    <row r="509" spans="1:6" s="25" customFormat="1" ht="12" customHeight="1" x14ac:dyDescent="0.2">
      <c r="A509" s="60"/>
      <c r="B509" s="59" t="s">
        <v>161</v>
      </c>
      <c r="C509" s="60"/>
      <c r="D509" s="60"/>
      <c r="E509" s="66"/>
      <c r="F509" s="255"/>
    </row>
    <row r="510" spans="1:6" s="25" customFormat="1" ht="69.75" customHeight="1" x14ac:dyDescent="0.2">
      <c r="A510" s="34" t="s">
        <v>109</v>
      </c>
      <c r="B510" s="112" t="s">
        <v>110</v>
      </c>
      <c r="C510" s="85"/>
      <c r="D510" s="83"/>
      <c r="E510" s="102"/>
      <c r="F510" s="104"/>
    </row>
    <row r="511" spans="1:6" s="25" customFormat="1" ht="5.25" customHeight="1" x14ac:dyDescent="0.2">
      <c r="A511" s="130"/>
      <c r="B511" s="91"/>
      <c r="C511" s="85"/>
      <c r="D511" s="83"/>
      <c r="E511" s="102"/>
      <c r="F511" s="104"/>
    </row>
    <row r="512" spans="1:6" s="25" customFormat="1" ht="12" customHeight="1" x14ac:dyDescent="0.2">
      <c r="A512" s="115">
        <v>3</v>
      </c>
      <c r="B512" s="99" t="s">
        <v>28</v>
      </c>
      <c r="C512" s="85"/>
      <c r="D512" s="83"/>
      <c r="E512" s="102"/>
      <c r="F512" s="260"/>
    </row>
    <row r="513" spans="1:6" s="25" customFormat="1" ht="12" customHeight="1" x14ac:dyDescent="0.2">
      <c r="A513" s="89">
        <v>3.3</v>
      </c>
      <c r="B513" s="140" t="s">
        <v>32</v>
      </c>
      <c r="C513" s="85">
        <v>-1008.63</v>
      </c>
      <c r="D513" s="111" t="s">
        <v>21</v>
      </c>
      <c r="E513" s="102">
        <v>371.53</v>
      </c>
      <c r="F513" s="260">
        <f>ROUND(C513*E513,2)</f>
        <v>-374736.3</v>
      </c>
    </row>
    <row r="514" spans="1:6" s="25" customFormat="1" ht="6" customHeight="1" x14ac:dyDescent="0.2">
      <c r="A514" s="130"/>
      <c r="B514" s="140"/>
      <c r="C514" s="85"/>
      <c r="D514" s="111"/>
      <c r="E514" s="102"/>
      <c r="F514" s="260"/>
    </row>
    <row r="515" spans="1:6" s="25" customFormat="1" ht="12" customHeight="1" x14ac:dyDescent="0.2">
      <c r="A515" s="115">
        <v>4</v>
      </c>
      <c r="B515" s="99" t="s">
        <v>35</v>
      </c>
      <c r="C515" s="85"/>
      <c r="D515" s="83"/>
      <c r="E515" s="102"/>
      <c r="F515" s="260"/>
    </row>
    <row r="516" spans="1:6" s="25" customFormat="1" ht="12" customHeight="1" x14ac:dyDescent="0.2">
      <c r="A516" s="89">
        <v>4.5</v>
      </c>
      <c r="B516" s="140" t="s">
        <v>32</v>
      </c>
      <c r="C516" s="85">
        <v>-1008.63</v>
      </c>
      <c r="D516" s="111" t="s">
        <v>21</v>
      </c>
      <c r="E516" s="102">
        <v>18.260000000000002</v>
      </c>
      <c r="F516" s="260">
        <f>ROUND(C516*E516,2)</f>
        <v>-18417.580000000002</v>
      </c>
    </row>
    <row r="517" spans="1:6" s="25" customFormat="1" ht="4.5" customHeight="1" x14ac:dyDescent="0.2">
      <c r="A517" s="139"/>
      <c r="B517" s="91"/>
      <c r="C517" s="85"/>
      <c r="D517" s="83"/>
      <c r="E517" s="102"/>
      <c r="F517" s="260"/>
    </row>
    <row r="518" spans="1:6" s="25" customFormat="1" ht="12" customHeight="1" x14ac:dyDescent="0.2">
      <c r="A518" s="26"/>
      <c r="B518" s="160" t="s">
        <v>162</v>
      </c>
      <c r="C518" s="26"/>
      <c r="D518" s="26"/>
      <c r="E518" s="159"/>
      <c r="F518" s="258">
        <f>SUM(F513:F517)</f>
        <v>-393153.88</v>
      </c>
    </row>
    <row r="519" spans="1:6" s="23" customFormat="1" ht="7.5" customHeight="1" x14ac:dyDescent="0.2">
      <c r="A519" s="60"/>
      <c r="B519" s="59"/>
      <c r="C519" s="60"/>
      <c r="D519" s="60"/>
      <c r="E519" s="66"/>
      <c r="F519" s="255"/>
    </row>
    <row r="520" spans="1:6" s="23" customFormat="1" ht="12.75" customHeight="1" x14ac:dyDescent="0.2">
      <c r="A520" s="60"/>
      <c r="B520" s="59" t="s">
        <v>163</v>
      </c>
      <c r="C520" s="60"/>
      <c r="D520" s="60"/>
      <c r="E520" s="66"/>
      <c r="F520" s="255"/>
    </row>
    <row r="521" spans="1:6" s="25" customFormat="1" ht="7.5" customHeight="1" x14ac:dyDescent="0.2">
      <c r="A521" s="60"/>
      <c r="B521" s="59"/>
      <c r="C521" s="60"/>
      <c r="D521" s="60"/>
      <c r="E521" s="66"/>
      <c r="F521" s="255"/>
    </row>
    <row r="522" spans="1:6" s="25" customFormat="1" ht="69" customHeight="1" x14ac:dyDescent="0.2">
      <c r="A522" s="34" t="s">
        <v>109</v>
      </c>
      <c r="B522" s="112" t="s">
        <v>110</v>
      </c>
      <c r="C522" s="85"/>
      <c r="D522" s="83"/>
      <c r="E522" s="102"/>
      <c r="F522" s="104"/>
    </row>
    <row r="523" spans="1:6" s="25" customFormat="1" ht="6.75" customHeight="1" x14ac:dyDescent="0.2">
      <c r="A523" s="34"/>
      <c r="B523" s="112"/>
      <c r="C523" s="85"/>
      <c r="D523" s="83"/>
      <c r="E523" s="102"/>
      <c r="F523" s="104"/>
    </row>
    <row r="524" spans="1:6" s="25" customFormat="1" ht="12.75" customHeight="1" x14ac:dyDescent="0.2">
      <c r="A524" s="115">
        <v>1</v>
      </c>
      <c r="B524" s="99" t="s">
        <v>19</v>
      </c>
      <c r="C524" s="60"/>
      <c r="D524" s="60"/>
      <c r="E524" s="66"/>
      <c r="F524" s="255"/>
    </row>
    <row r="525" spans="1:6" s="25" customFormat="1" ht="12.75" customHeight="1" x14ac:dyDescent="0.2">
      <c r="A525" s="114">
        <v>1.2</v>
      </c>
      <c r="B525" s="91" t="s">
        <v>164</v>
      </c>
      <c r="C525" s="85">
        <v>2947.56</v>
      </c>
      <c r="D525" s="83" t="s">
        <v>21</v>
      </c>
      <c r="E525" s="102">
        <v>6.73</v>
      </c>
      <c r="F525" s="260">
        <f>ROUND(C525*E525,2)</f>
        <v>19837.080000000002</v>
      </c>
    </row>
    <row r="526" spans="1:6" s="25" customFormat="1" ht="5.25" customHeight="1" x14ac:dyDescent="0.2">
      <c r="A526" s="130"/>
      <c r="B526" s="91"/>
      <c r="C526" s="85"/>
      <c r="D526" s="83"/>
      <c r="E526" s="102"/>
      <c r="F526" s="104"/>
    </row>
    <row r="527" spans="1:6" s="25" customFormat="1" ht="12.75" customHeight="1" x14ac:dyDescent="0.2">
      <c r="A527" s="115">
        <v>2</v>
      </c>
      <c r="B527" s="99" t="s">
        <v>22</v>
      </c>
      <c r="C527" s="85"/>
      <c r="D527" s="83"/>
      <c r="E527" s="90"/>
      <c r="F527" s="104"/>
    </row>
    <row r="528" spans="1:6" s="25" customFormat="1" ht="12.75" customHeight="1" x14ac:dyDescent="0.2">
      <c r="A528" s="80">
        <v>2.1</v>
      </c>
      <c r="B528" s="140" t="s">
        <v>23</v>
      </c>
      <c r="C528" s="142">
        <v>2006.69</v>
      </c>
      <c r="D528" s="111" t="s">
        <v>24</v>
      </c>
      <c r="E528" s="102">
        <v>102.7</v>
      </c>
      <c r="F528" s="260">
        <f>ROUND(C528*E528,2)</f>
        <v>206087.06</v>
      </c>
    </row>
    <row r="529" spans="1:6" s="25" customFormat="1" ht="12.75" customHeight="1" x14ac:dyDescent="0.2">
      <c r="A529" s="73">
        <v>2.2000000000000002</v>
      </c>
      <c r="B529" s="140" t="s">
        <v>25</v>
      </c>
      <c r="C529" s="85">
        <v>181.9</v>
      </c>
      <c r="D529" s="141" t="s">
        <v>24</v>
      </c>
      <c r="E529" s="102">
        <v>615.88</v>
      </c>
      <c r="F529" s="260">
        <f>ROUND(C529*E529,2)</f>
        <v>112028.57</v>
      </c>
    </row>
    <row r="530" spans="1:6" s="25" customFormat="1" ht="12.75" customHeight="1" x14ac:dyDescent="0.2">
      <c r="A530" s="73">
        <v>2.2999999999999998</v>
      </c>
      <c r="B530" s="140" t="s">
        <v>26</v>
      </c>
      <c r="C530" s="85">
        <v>1707.07</v>
      </c>
      <c r="D530" s="141" t="s">
        <v>24</v>
      </c>
      <c r="E530" s="102">
        <v>85.12</v>
      </c>
      <c r="F530" s="260">
        <f>ROUND(C530*E530,2)</f>
        <v>145305.79999999999</v>
      </c>
    </row>
    <row r="531" spans="1:6" s="25" customFormat="1" ht="12.75" customHeight="1" x14ac:dyDescent="0.2">
      <c r="A531" s="73">
        <v>2.4</v>
      </c>
      <c r="B531" s="140" t="s">
        <v>165</v>
      </c>
      <c r="C531" s="85">
        <v>359.27</v>
      </c>
      <c r="D531" s="141" t="s">
        <v>24</v>
      </c>
      <c r="E531" s="102">
        <v>126.43</v>
      </c>
      <c r="F531" s="260">
        <f>ROUND(C531*E531,2)</f>
        <v>45422.51</v>
      </c>
    </row>
    <row r="532" spans="1:6" s="25" customFormat="1" ht="7.5" customHeight="1" x14ac:dyDescent="0.2">
      <c r="A532" s="73"/>
      <c r="B532" s="140"/>
      <c r="C532" s="85"/>
      <c r="D532" s="141"/>
      <c r="E532" s="102"/>
      <c r="F532" s="260"/>
    </row>
    <row r="533" spans="1:6" s="25" customFormat="1" ht="12.75" customHeight="1" x14ac:dyDescent="0.2">
      <c r="A533" s="115">
        <v>3</v>
      </c>
      <c r="B533" s="99" t="s">
        <v>28</v>
      </c>
      <c r="C533" s="85"/>
      <c r="D533" s="83"/>
      <c r="E533" s="102"/>
      <c r="F533" s="260"/>
    </row>
    <row r="534" spans="1:6" s="25" customFormat="1" ht="12.75" customHeight="1" x14ac:dyDescent="0.2">
      <c r="A534" s="89">
        <v>3.1</v>
      </c>
      <c r="B534" s="140" t="s">
        <v>34</v>
      </c>
      <c r="C534" s="85">
        <v>1938.93</v>
      </c>
      <c r="D534" s="111" t="s">
        <v>21</v>
      </c>
      <c r="E534" s="102">
        <v>145.66</v>
      </c>
      <c r="F534" s="260">
        <f>ROUND(C534*E534,2)</f>
        <v>282424.53999999998</v>
      </c>
    </row>
    <row r="535" spans="1:6" s="25" customFormat="1" ht="12.75" customHeight="1" x14ac:dyDescent="0.2">
      <c r="A535" s="89">
        <v>3.4</v>
      </c>
      <c r="B535" s="140" t="s">
        <v>31</v>
      </c>
      <c r="C535" s="142">
        <v>1038.8900000000001</v>
      </c>
      <c r="D535" s="111" t="s">
        <v>21</v>
      </c>
      <c r="E535" s="102">
        <v>878.17</v>
      </c>
      <c r="F535" s="260">
        <f>ROUND(C535*E535,2)</f>
        <v>912322.03</v>
      </c>
    </row>
    <row r="536" spans="1:6" s="25" customFormat="1" ht="7.5" customHeight="1" x14ac:dyDescent="0.2">
      <c r="A536" s="89"/>
      <c r="B536" s="140"/>
      <c r="C536" s="85"/>
      <c r="D536" s="111"/>
      <c r="E536" s="102"/>
      <c r="F536" s="260"/>
    </row>
    <row r="537" spans="1:6" s="25" customFormat="1" ht="12.75" customHeight="1" x14ac:dyDescent="0.2">
      <c r="A537" s="115">
        <v>4</v>
      </c>
      <c r="B537" s="99" t="s">
        <v>35</v>
      </c>
      <c r="C537" s="85"/>
      <c r="D537" s="83"/>
      <c r="E537" s="102"/>
      <c r="F537" s="260"/>
    </row>
    <row r="538" spans="1:6" s="25" customFormat="1" ht="12.75" customHeight="1" x14ac:dyDescent="0.2">
      <c r="A538" s="89">
        <v>4.3</v>
      </c>
      <c r="B538" s="140" t="s">
        <v>34</v>
      </c>
      <c r="C538" s="85">
        <v>1938.93</v>
      </c>
      <c r="D538" s="111" t="s">
        <v>21</v>
      </c>
      <c r="E538" s="102">
        <v>14.57</v>
      </c>
      <c r="F538" s="260">
        <f>ROUND(C538*E538,2)</f>
        <v>28250.21</v>
      </c>
    </row>
    <row r="539" spans="1:6" s="25" customFormat="1" ht="12.75" customHeight="1" x14ac:dyDescent="0.2">
      <c r="A539" s="89">
        <v>4.5999999999999996</v>
      </c>
      <c r="B539" s="140" t="s">
        <v>31</v>
      </c>
      <c r="C539" s="142">
        <v>1038.8900000000001</v>
      </c>
      <c r="D539" s="111" t="s">
        <v>21</v>
      </c>
      <c r="E539" s="102">
        <v>27.54</v>
      </c>
      <c r="F539" s="260">
        <f>ROUND(C539*E539,2)</f>
        <v>28611.03</v>
      </c>
    </row>
    <row r="540" spans="1:6" s="25" customFormat="1" ht="5.25" customHeight="1" x14ac:dyDescent="0.2">
      <c r="A540" s="139"/>
      <c r="B540" s="91"/>
      <c r="C540" s="85"/>
      <c r="D540" s="83"/>
      <c r="E540" s="102"/>
      <c r="F540" s="260"/>
    </row>
    <row r="541" spans="1:6" s="25" customFormat="1" ht="12.75" customHeight="1" x14ac:dyDescent="0.2">
      <c r="A541" s="65"/>
      <c r="B541" s="68" t="s">
        <v>166</v>
      </c>
      <c r="C541" s="65"/>
      <c r="D541" s="65"/>
      <c r="E541" s="67"/>
      <c r="F541" s="254">
        <f>SUM(F525:F540)</f>
        <v>1780288.83</v>
      </c>
    </row>
    <row r="542" spans="1:6" s="25" customFormat="1" ht="8.25" customHeight="1" x14ac:dyDescent="0.2">
      <c r="A542" s="60"/>
      <c r="B542" s="128"/>
      <c r="C542" s="60"/>
      <c r="D542" s="60"/>
      <c r="E542" s="66"/>
      <c r="F542" s="255"/>
    </row>
    <row r="543" spans="1:6" s="23" customFormat="1" x14ac:dyDescent="0.2">
      <c r="A543" s="60"/>
      <c r="B543" s="128" t="s">
        <v>167</v>
      </c>
      <c r="C543" s="60"/>
      <c r="D543" s="60"/>
      <c r="E543" s="57"/>
      <c r="F543" s="255"/>
    </row>
    <row r="544" spans="1:6" s="23" customFormat="1" ht="7.5" customHeight="1" x14ac:dyDescent="0.2">
      <c r="A544" s="60"/>
      <c r="B544" s="128"/>
      <c r="C544" s="60"/>
      <c r="D544" s="60"/>
      <c r="E544" s="57"/>
      <c r="F544" s="255"/>
    </row>
    <row r="545" spans="1:6" ht="63.75" x14ac:dyDescent="0.2">
      <c r="A545" s="158" t="s">
        <v>17</v>
      </c>
      <c r="B545" s="112" t="s">
        <v>18</v>
      </c>
      <c r="C545" s="157"/>
      <c r="D545" s="156"/>
      <c r="E545" s="90"/>
      <c r="F545" s="261"/>
    </row>
    <row r="546" spans="1:6" ht="7.5" customHeight="1" x14ac:dyDescent="0.2">
      <c r="A546" s="158"/>
      <c r="B546" s="112"/>
      <c r="C546" s="157"/>
      <c r="D546" s="156"/>
      <c r="E546" s="90"/>
      <c r="F546" s="249"/>
    </row>
    <row r="547" spans="1:6" x14ac:dyDescent="0.2">
      <c r="A547" s="155">
        <v>2</v>
      </c>
      <c r="B547" s="99" t="s">
        <v>22</v>
      </c>
      <c r="C547" s="85"/>
      <c r="D547" s="83"/>
      <c r="E547" s="102"/>
      <c r="F547" s="262"/>
    </row>
    <row r="548" spans="1:6" s="69" customFormat="1" x14ac:dyDescent="0.2">
      <c r="A548" s="73">
        <v>2.1</v>
      </c>
      <c r="B548" s="140" t="s">
        <v>23</v>
      </c>
      <c r="C548" s="142">
        <v>8535.92</v>
      </c>
      <c r="D548" s="141" t="s">
        <v>24</v>
      </c>
      <c r="E548" s="90">
        <v>49.5</v>
      </c>
      <c r="F548" s="260">
        <f>ROUND(C548*E548,2)</f>
        <v>422528.04</v>
      </c>
    </row>
    <row r="549" spans="1:6" s="69" customFormat="1" x14ac:dyDescent="0.2">
      <c r="A549" s="73">
        <v>2.2000000000000002</v>
      </c>
      <c r="B549" s="140" t="s">
        <v>25</v>
      </c>
      <c r="C549" s="85">
        <v>770.47</v>
      </c>
      <c r="D549" s="141" t="s">
        <v>24</v>
      </c>
      <c r="E549" s="90">
        <v>434.12</v>
      </c>
      <c r="F549" s="260">
        <f>ROUND(C549*E549,2)</f>
        <v>334476.44</v>
      </c>
    </row>
    <row r="550" spans="1:6" s="69" customFormat="1" x14ac:dyDescent="0.2">
      <c r="A550" s="73">
        <v>2.2999999999999998</v>
      </c>
      <c r="B550" s="140" t="s">
        <v>26</v>
      </c>
      <c r="C550" s="85">
        <v>7270.15</v>
      </c>
      <c r="D550" s="141" t="s">
        <v>24</v>
      </c>
      <c r="E550" s="90">
        <v>37.33</v>
      </c>
      <c r="F550" s="260">
        <f>ROUND(C550*E550,2)</f>
        <v>271394.7</v>
      </c>
    </row>
    <row r="551" spans="1:6" s="69" customFormat="1" x14ac:dyDescent="0.2">
      <c r="A551" s="73">
        <v>2.4</v>
      </c>
      <c r="B551" s="140" t="s">
        <v>168</v>
      </c>
      <c r="C551" s="85">
        <v>1518.92</v>
      </c>
      <c r="D551" s="141" t="s">
        <v>24</v>
      </c>
      <c r="E551" s="90">
        <v>38.57</v>
      </c>
      <c r="F551" s="260">
        <f>ROUND(C551*E551,2)</f>
        <v>58584.74</v>
      </c>
    </row>
    <row r="552" spans="1:6" s="69" customFormat="1" ht="6" customHeight="1" x14ac:dyDescent="0.2">
      <c r="A552" s="73"/>
      <c r="B552" s="140"/>
      <c r="C552" s="85"/>
      <c r="D552" s="141"/>
      <c r="E552" s="144"/>
      <c r="F552" s="260"/>
    </row>
    <row r="553" spans="1:6" x14ac:dyDescent="0.2">
      <c r="A553" s="115">
        <v>3</v>
      </c>
      <c r="B553" s="99" t="s">
        <v>28</v>
      </c>
      <c r="C553" s="85"/>
      <c r="D553" s="83"/>
      <c r="E553" s="90"/>
      <c r="F553" s="260"/>
    </row>
    <row r="554" spans="1:6" s="69" customFormat="1" x14ac:dyDescent="0.2">
      <c r="A554" s="89">
        <v>3.1</v>
      </c>
      <c r="B554" s="140" t="s">
        <v>29</v>
      </c>
      <c r="C554" s="85">
        <v>193.47</v>
      </c>
      <c r="D554" s="141" t="s">
        <v>21</v>
      </c>
      <c r="E554" s="90">
        <v>1305.6500000000001</v>
      </c>
      <c r="F554" s="260">
        <f t="shared" ref="F554:F559" si="23">ROUND(C554*E554,2)</f>
        <v>252604.11</v>
      </c>
    </row>
    <row r="555" spans="1:6" s="69" customFormat="1" x14ac:dyDescent="0.2">
      <c r="A555" s="89">
        <v>3.2</v>
      </c>
      <c r="B555" s="140" t="s">
        <v>30</v>
      </c>
      <c r="C555" s="85">
        <v>1850</v>
      </c>
      <c r="D555" s="111" t="s">
        <v>21</v>
      </c>
      <c r="E555" s="90">
        <v>979.25</v>
      </c>
      <c r="F555" s="260">
        <f t="shared" si="23"/>
        <v>1811612.5</v>
      </c>
    </row>
    <row r="556" spans="1:6" s="69" customFormat="1" x14ac:dyDescent="0.2">
      <c r="A556" s="89">
        <v>3.3</v>
      </c>
      <c r="B556" s="140" t="s">
        <v>31</v>
      </c>
      <c r="C556" s="98">
        <v>417.27</v>
      </c>
      <c r="D556" s="105" t="s">
        <v>21</v>
      </c>
      <c r="E556" s="108">
        <v>645.65</v>
      </c>
      <c r="F556" s="260">
        <f t="shared" si="23"/>
        <v>269410.38</v>
      </c>
    </row>
    <row r="557" spans="1:6" s="69" customFormat="1" x14ac:dyDescent="0.2">
      <c r="A557" s="89">
        <v>3.4</v>
      </c>
      <c r="B557" s="140" t="s">
        <v>32</v>
      </c>
      <c r="C557" s="98">
        <v>2167.2600000000002</v>
      </c>
      <c r="D557" s="105" t="s">
        <v>21</v>
      </c>
      <c r="E557" s="108">
        <v>371.53</v>
      </c>
      <c r="F557" s="260">
        <f t="shared" si="23"/>
        <v>805202.11</v>
      </c>
    </row>
    <row r="558" spans="1:6" s="69" customFormat="1" x14ac:dyDescent="0.2">
      <c r="A558" s="89">
        <v>3.5</v>
      </c>
      <c r="B558" s="140" t="s">
        <v>33</v>
      </c>
      <c r="C558" s="85">
        <v>996.67</v>
      </c>
      <c r="D558" s="111" t="s">
        <v>21</v>
      </c>
      <c r="E558" s="90">
        <v>166.25</v>
      </c>
      <c r="F558" s="260">
        <f t="shared" si="23"/>
        <v>165696.39000000001</v>
      </c>
    </row>
    <row r="559" spans="1:6" s="69" customFormat="1" x14ac:dyDescent="0.2">
      <c r="A559" s="130">
        <v>3.6</v>
      </c>
      <c r="B559" s="140" t="s">
        <v>34</v>
      </c>
      <c r="C559" s="98">
        <v>8812.11</v>
      </c>
      <c r="D559" s="105" t="s">
        <v>21</v>
      </c>
      <c r="E559" s="108">
        <v>107.07</v>
      </c>
      <c r="F559" s="260">
        <f t="shared" si="23"/>
        <v>943512.62</v>
      </c>
    </row>
    <row r="560" spans="1:6" ht="6" customHeight="1" x14ac:dyDescent="0.2">
      <c r="A560" s="130"/>
      <c r="B560" s="140"/>
      <c r="C560" s="98"/>
      <c r="D560" s="105"/>
      <c r="E560" s="154"/>
      <c r="F560" s="260"/>
    </row>
    <row r="561" spans="1:6" x14ac:dyDescent="0.2">
      <c r="A561" s="115">
        <v>4</v>
      </c>
      <c r="B561" s="99" t="s">
        <v>35</v>
      </c>
      <c r="C561" s="85"/>
      <c r="D561" s="83"/>
      <c r="E561" s="90"/>
      <c r="F561" s="260"/>
    </row>
    <row r="562" spans="1:6" x14ac:dyDescent="0.2">
      <c r="A562" s="89">
        <v>4.0999999999999996</v>
      </c>
      <c r="B562" s="140" t="s">
        <v>29</v>
      </c>
      <c r="C562" s="85">
        <v>193.47</v>
      </c>
      <c r="D562" s="111" t="s">
        <v>21</v>
      </c>
      <c r="E562" s="90">
        <v>21.53</v>
      </c>
      <c r="F562" s="260">
        <f t="shared" ref="F562:F567" si="24">ROUND(C562*E562,2)</f>
        <v>4165.41</v>
      </c>
    </row>
    <row r="563" spans="1:6" x14ac:dyDescent="0.2">
      <c r="A563" s="153">
        <v>4.2</v>
      </c>
      <c r="B563" s="140" t="s">
        <v>169</v>
      </c>
      <c r="C563" s="152">
        <v>1850</v>
      </c>
      <c r="D563" s="111" t="s">
        <v>21</v>
      </c>
      <c r="E563" s="151">
        <v>20.56</v>
      </c>
      <c r="F563" s="260">
        <f t="shared" si="24"/>
        <v>38036</v>
      </c>
    </row>
    <row r="564" spans="1:6" x14ac:dyDescent="0.2">
      <c r="A564" s="150">
        <v>4.3</v>
      </c>
      <c r="B564" s="149" t="s">
        <v>31</v>
      </c>
      <c r="C564" s="148">
        <v>417.27</v>
      </c>
      <c r="D564" s="147" t="s">
        <v>21</v>
      </c>
      <c r="E564" s="146">
        <v>15.5</v>
      </c>
      <c r="F564" s="263">
        <f t="shared" si="24"/>
        <v>6467.69</v>
      </c>
    </row>
    <row r="565" spans="1:6" x14ac:dyDescent="0.2">
      <c r="A565" s="89">
        <v>4.4000000000000004</v>
      </c>
      <c r="B565" s="140" t="s">
        <v>32</v>
      </c>
      <c r="C565" s="98">
        <v>2167.2600000000002</v>
      </c>
      <c r="D565" s="105" t="s">
        <v>21</v>
      </c>
      <c r="E565" s="108">
        <v>18.260000000000002</v>
      </c>
      <c r="F565" s="260">
        <f t="shared" si="24"/>
        <v>39574.17</v>
      </c>
    </row>
    <row r="566" spans="1:6" x14ac:dyDescent="0.2">
      <c r="A566" s="89">
        <v>4.5</v>
      </c>
      <c r="B566" s="140" t="s">
        <v>33</v>
      </c>
      <c r="C566" s="85">
        <v>996.67</v>
      </c>
      <c r="D566" s="111" t="s">
        <v>21</v>
      </c>
      <c r="E566" s="90">
        <v>15.06</v>
      </c>
      <c r="F566" s="260">
        <f t="shared" si="24"/>
        <v>15009.85</v>
      </c>
    </row>
    <row r="567" spans="1:6" x14ac:dyDescent="0.2">
      <c r="A567" s="89">
        <v>4.5999999999999996</v>
      </c>
      <c r="B567" s="140" t="s">
        <v>34</v>
      </c>
      <c r="C567" s="98">
        <v>8812.11</v>
      </c>
      <c r="D567" s="105" t="s">
        <v>21</v>
      </c>
      <c r="E567" s="108">
        <v>13.41</v>
      </c>
      <c r="F567" s="260">
        <f t="shared" si="24"/>
        <v>118170.4</v>
      </c>
    </row>
    <row r="568" spans="1:6" ht="4.5" customHeight="1" x14ac:dyDescent="0.2">
      <c r="A568" s="139"/>
      <c r="B568" s="91"/>
      <c r="C568" s="85"/>
      <c r="D568" s="83"/>
      <c r="E568" s="102"/>
      <c r="F568" s="260"/>
    </row>
    <row r="569" spans="1:6" x14ac:dyDescent="0.2">
      <c r="A569" s="100">
        <v>6</v>
      </c>
      <c r="B569" s="99" t="s">
        <v>65</v>
      </c>
      <c r="C569" s="85"/>
      <c r="D569" s="83"/>
      <c r="E569" s="102"/>
      <c r="F569" s="260"/>
    </row>
    <row r="570" spans="1:6" s="69" customFormat="1" x14ac:dyDescent="0.2">
      <c r="A570" s="89">
        <v>6.1</v>
      </c>
      <c r="B570" s="101" t="s">
        <v>66</v>
      </c>
      <c r="C570" s="85">
        <v>32</v>
      </c>
      <c r="D570" s="83" t="s">
        <v>38</v>
      </c>
      <c r="E570" s="90">
        <v>241.17</v>
      </c>
      <c r="F570" s="260">
        <f>ROUND(C570*E570,2)</f>
        <v>7717.44</v>
      </c>
    </row>
    <row r="571" spans="1:6" s="69" customFormat="1" x14ac:dyDescent="0.2">
      <c r="A571" s="89">
        <v>6.2</v>
      </c>
      <c r="B571" s="101" t="s">
        <v>67</v>
      </c>
      <c r="C571" s="85">
        <v>2</v>
      </c>
      <c r="D571" s="83" t="s">
        <v>38</v>
      </c>
      <c r="E571" s="90">
        <v>233.17</v>
      </c>
      <c r="F571" s="260">
        <f>ROUND(C571*E571,2)</f>
        <v>466.34</v>
      </c>
    </row>
    <row r="572" spans="1:6" s="69" customFormat="1" x14ac:dyDescent="0.2">
      <c r="A572" s="130">
        <v>6.4</v>
      </c>
      <c r="B572" s="101" t="s">
        <v>69</v>
      </c>
      <c r="C572" s="85">
        <v>8</v>
      </c>
      <c r="D572" s="83" t="s">
        <v>38</v>
      </c>
      <c r="E572" s="90">
        <v>125</v>
      </c>
      <c r="F572" s="260">
        <f>ROUND(C572*E572,2)</f>
        <v>1000</v>
      </c>
    </row>
    <row r="573" spans="1:6" s="69" customFormat="1" ht="9.75" customHeight="1" x14ac:dyDescent="0.2">
      <c r="A573" s="130"/>
      <c r="B573" s="101"/>
      <c r="C573" s="85"/>
      <c r="D573" s="83"/>
      <c r="E573" s="90"/>
      <c r="F573" s="260"/>
    </row>
    <row r="574" spans="1:6" s="69" customFormat="1" x14ac:dyDescent="0.2">
      <c r="A574" s="126">
        <v>8</v>
      </c>
      <c r="B574" s="99" t="s">
        <v>76</v>
      </c>
      <c r="C574" s="85"/>
      <c r="D574" s="83"/>
      <c r="E574" s="102"/>
      <c r="F574" s="260"/>
    </row>
    <row r="575" spans="1:6" s="69" customFormat="1" ht="25.5" x14ac:dyDescent="0.2">
      <c r="A575" s="138">
        <v>8.1</v>
      </c>
      <c r="B575" s="101" t="s">
        <v>170</v>
      </c>
      <c r="C575" s="29">
        <v>3</v>
      </c>
      <c r="D575" s="83" t="s">
        <v>38</v>
      </c>
      <c r="E575" s="87">
        <v>23149.24</v>
      </c>
      <c r="F575" s="260">
        <f>ROUND(C575*E575,2)</f>
        <v>69447.72</v>
      </c>
    </row>
    <row r="576" spans="1:6" s="69" customFormat="1" ht="25.5" x14ac:dyDescent="0.2">
      <c r="A576" s="138">
        <v>8.1999999999999993</v>
      </c>
      <c r="B576" s="101" t="s">
        <v>171</v>
      </c>
      <c r="C576" s="29">
        <v>1</v>
      </c>
      <c r="D576" s="83" t="s">
        <v>38</v>
      </c>
      <c r="E576" s="87">
        <v>16537.77</v>
      </c>
      <c r="F576" s="260">
        <f>ROUND(C576*E576,2)</f>
        <v>16537.77</v>
      </c>
    </row>
    <row r="577" spans="1:6" s="69" customFormat="1" ht="25.5" x14ac:dyDescent="0.2">
      <c r="A577" s="138">
        <v>8.3000000000000007</v>
      </c>
      <c r="B577" s="101" t="s">
        <v>172</v>
      </c>
      <c r="C577" s="29">
        <v>4</v>
      </c>
      <c r="D577" s="83" t="s">
        <v>38</v>
      </c>
      <c r="E577" s="87">
        <v>13272.05</v>
      </c>
      <c r="F577" s="260">
        <f>ROUND(C577*E577,2)</f>
        <v>53088.2</v>
      </c>
    </row>
    <row r="578" spans="1:6" s="69" customFormat="1" ht="9.75" customHeight="1" x14ac:dyDescent="0.2">
      <c r="A578" s="114"/>
      <c r="B578" s="101"/>
      <c r="C578" s="85"/>
      <c r="D578" s="83"/>
      <c r="E578" s="129"/>
      <c r="F578" s="260"/>
    </row>
    <row r="579" spans="1:6" s="69" customFormat="1" x14ac:dyDescent="0.2">
      <c r="A579" s="113">
        <v>9</v>
      </c>
      <c r="B579" s="112" t="s">
        <v>80</v>
      </c>
      <c r="C579" s="85"/>
      <c r="D579" s="83"/>
      <c r="E579" s="129"/>
      <c r="F579" s="260"/>
    </row>
    <row r="580" spans="1:6" s="69" customFormat="1" x14ac:dyDescent="0.2">
      <c r="A580" s="89">
        <v>9.1</v>
      </c>
      <c r="B580" s="91" t="s">
        <v>80</v>
      </c>
      <c r="C580" s="85">
        <v>6</v>
      </c>
      <c r="D580" s="83" t="s">
        <v>38</v>
      </c>
      <c r="E580" s="90">
        <v>1333.93</v>
      </c>
      <c r="F580" s="260">
        <f>ROUND(C580*E580,2)</f>
        <v>8003.58</v>
      </c>
    </row>
    <row r="581" spans="1:6" s="69" customFormat="1" ht="9" customHeight="1" x14ac:dyDescent="0.2">
      <c r="A581" s="89"/>
      <c r="B581" s="91"/>
      <c r="C581" s="85"/>
      <c r="D581" s="83"/>
      <c r="E581" s="102"/>
      <c r="F581" s="260"/>
    </row>
    <row r="582" spans="1:6" s="69" customFormat="1" x14ac:dyDescent="0.2">
      <c r="A582" s="100">
        <v>10</v>
      </c>
      <c r="B582" s="99" t="s">
        <v>81</v>
      </c>
      <c r="C582" s="85"/>
      <c r="D582" s="83"/>
      <c r="E582" s="102"/>
      <c r="F582" s="260"/>
    </row>
    <row r="583" spans="1:6" s="69" customFormat="1" x14ac:dyDescent="0.2">
      <c r="A583" s="89">
        <v>10.1</v>
      </c>
      <c r="B583" s="91" t="s">
        <v>82</v>
      </c>
      <c r="C583" s="85">
        <v>1</v>
      </c>
      <c r="D583" s="83" t="s">
        <v>38</v>
      </c>
      <c r="E583" s="90">
        <v>29788.12</v>
      </c>
      <c r="F583" s="260">
        <f>ROUND(C583*E583,2)</f>
        <v>29788.12</v>
      </c>
    </row>
    <row r="584" spans="1:6" s="69" customFormat="1" x14ac:dyDescent="0.2">
      <c r="A584" s="89">
        <v>10.199999999999999</v>
      </c>
      <c r="B584" s="91" t="s">
        <v>83</v>
      </c>
      <c r="C584" s="85">
        <v>1</v>
      </c>
      <c r="D584" s="83" t="s">
        <v>38</v>
      </c>
      <c r="E584" s="90">
        <v>30719.1</v>
      </c>
      <c r="F584" s="260">
        <f>ROUND(C584*E584,2)</f>
        <v>30719.1</v>
      </c>
    </row>
    <row r="585" spans="1:6" s="69" customFormat="1" x14ac:dyDescent="0.2">
      <c r="A585" s="89">
        <v>10.3</v>
      </c>
      <c r="B585" s="91" t="s">
        <v>84</v>
      </c>
      <c r="C585" s="85">
        <v>1</v>
      </c>
      <c r="D585" s="83" t="s">
        <v>38</v>
      </c>
      <c r="E585" s="90">
        <v>31988.7</v>
      </c>
      <c r="F585" s="260">
        <f>ROUND(C585*E585,2)</f>
        <v>31988.7</v>
      </c>
    </row>
    <row r="586" spans="1:6" s="69" customFormat="1" ht="8.25" customHeight="1" x14ac:dyDescent="0.2">
      <c r="A586" s="89"/>
      <c r="B586" s="91"/>
      <c r="C586" s="85"/>
      <c r="D586" s="83"/>
      <c r="E586" s="90"/>
      <c r="F586" s="260"/>
    </row>
    <row r="587" spans="1:6" s="69" customFormat="1" x14ac:dyDescent="0.2">
      <c r="A587" s="100">
        <v>11</v>
      </c>
      <c r="B587" s="112" t="s">
        <v>85</v>
      </c>
      <c r="C587" s="85"/>
      <c r="D587" s="83"/>
      <c r="E587" s="90"/>
      <c r="F587" s="260"/>
    </row>
    <row r="588" spans="1:6" s="109" customFormat="1" x14ac:dyDescent="0.2">
      <c r="A588" s="89">
        <v>11.1</v>
      </c>
      <c r="B588" s="136" t="s">
        <v>86</v>
      </c>
      <c r="C588" s="85">
        <v>500</v>
      </c>
      <c r="D588" s="83" t="s">
        <v>38</v>
      </c>
      <c r="E588" s="90">
        <v>70.94</v>
      </c>
      <c r="F588" s="260">
        <f>ROUND(C588*E588,2)</f>
        <v>35470</v>
      </c>
    </row>
    <row r="589" spans="1:6" s="23" customFormat="1" ht="25.5" x14ac:dyDescent="0.2">
      <c r="A589" s="89">
        <v>11.2</v>
      </c>
      <c r="B589" s="88" t="s">
        <v>87</v>
      </c>
      <c r="C589" s="85">
        <v>3000</v>
      </c>
      <c r="D589" s="111" t="s">
        <v>21</v>
      </c>
      <c r="E589" s="90">
        <v>16.71</v>
      </c>
      <c r="F589" s="260">
        <f>ROUND(C589*E589,2)</f>
        <v>50130</v>
      </c>
    </row>
    <row r="590" spans="1:6" s="109" customFormat="1" x14ac:dyDescent="0.2">
      <c r="A590" s="89">
        <v>11.3</v>
      </c>
      <c r="B590" s="135" t="s">
        <v>88</v>
      </c>
      <c r="C590" s="85">
        <v>500</v>
      </c>
      <c r="D590" s="83" t="s">
        <v>38</v>
      </c>
      <c r="E590" s="90">
        <v>33.229999999999997</v>
      </c>
      <c r="F590" s="260">
        <f>ROUND(C590*E590,2)</f>
        <v>16615</v>
      </c>
    </row>
    <row r="591" spans="1:6" s="69" customFormat="1" x14ac:dyDescent="0.2">
      <c r="A591" s="89">
        <v>11.6</v>
      </c>
      <c r="B591" s="135" t="s">
        <v>91</v>
      </c>
      <c r="C591" s="85">
        <v>500</v>
      </c>
      <c r="D591" s="83" t="s">
        <v>38</v>
      </c>
      <c r="E591" s="90">
        <v>135</v>
      </c>
      <c r="F591" s="260">
        <f>ROUND(C591*E591,2)</f>
        <v>67500</v>
      </c>
    </row>
    <row r="592" spans="1:6" s="109" customFormat="1" x14ac:dyDescent="0.2">
      <c r="A592" s="89">
        <v>11.7</v>
      </c>
      <c r="B592" s="135" t="s">
        <v>92</v>
      </c>
      <c r="C592" s="85">
        <v>500</v>
      </c>
      <c r="D592" s="83" t="s">
        <v>21</v>
      </c>
      <c r="E592" s="90">
        <v>0.97</v>
      </c>
      <c r="F592" s="260">
        <f>ROUND(C592*E592,2)</f>
        <v>485</v>
      </c>
    </row>
    <row r="593" spans="1:6" ht="7.5" customHeight="1" x14ac:dyDescent="0.2">
      <c r="A593" s="89"/>
      <c r="B593" s="135"/>
      <c r="C593" s="145"/>
      <c r="D593" s="83"/>
      <c r="E593" s="144"/>
      <c r="F593" s="260"/>
    </row>
    <row r="594" spans="1:6" x14ac:dyDescent="0.2">
      <c r="A594" s="100">
        <v>12</v>
      </c>
      <c r="B594" s="133" t="s">
        <v>99</v>
      </c>
      <c r="C594" s="143"/>
      <c r="D594" s="83"/>
      <c r="E594" s="102"/>
      <c r="F594" s="260"/>
    </row>
    <row r="595" spans="1:6" s="69" customFormat="1" x14ac:dyDescent="0.2">
      <c r="A595" s="89">
        <v>12.1</v>
      </c>
      <c r="B595" s="91" t="s">
        <v>100</v>
      </c>
      <c r="C595" s="85">
        <v>810.1</v>
      </c>
      <c r="D595" s="83" t="s">
        <v>21</v>
      </c>
      <c r="E595" s="90">
        <v>33.92</v>
      </c>
      <c r="F595" s="260">
        <f>C595*E595</f>
        <v>27478.592000000001</v>
      </c>
    </row>
    <row r="596" spans="1:6" s="69" customFormat="1" x14ac:dyDescent="0.2">
      <c r="A596" s="89">
        <v>12.2</v>
      </c>
      <c r="B596" s="91" t="s">
        <v>101</v>
      </c>
      <c r="C596" s="85">
        <v>789.85</v>
      </c>
      <c r="D596" s="83" t="s">
        <v>102</v>
      </c>
      <c r="E596" s="90">
        <v>4.07</v>
      </c>
      <c r="F596" s="260">
        <f>C596*E596</f>
        <v>3214.6895000000004</v>
      </c>
    </row>
    <row r="597" spans="1:6" s="69" customFormat="1" ht="25.5" x14ac:dyDescent="0.2">
      <c r="A597" s="89">
        <v>12.3</v>
      </c>
      <c r="B597" s="101" t="s">
        <v>103</v>
      </c>
      <c r="C597" s="85">
        <v>39.49</v>
      </c>
      <c r="D597" s="111" t="s">
        <v>24</v>
      </c>
      <c r="E597" s="90">
        <v>38.57</v>
      </c>
      <c r="F597" s="264">
        <f>C597*E597</f>
        <v>1523.1293000000001</v>
      </c>
    </row>
    <row r="598" spans="1:6" s="69" customFormat="1" ht="25.5" x14ac:dyDescent="0.2">
      <c r="A598" s="89">
        <v>12.4</v>
      </c>
      <c r="B598" s="101" t="s">
        <v>104</v>
      </c>
      <c r="C598" s="85">
        <v>189.56</v>
      </c>
      <c r="D598" s="111" t="s">
        <v>24</v>
      </c>
      <c r="E598" s="90">
        <v>141.96</v>
      </c>
      <c r="F598" s="264">
        <f>C598*E598</f>
        <v>26909.937600000001</v>
      </c>
    </row>
    <row r="599" spans="1:6" s="69" customFormat="1" ht="26.25" customHeight="1" x14ac:dyDescent="0.2">
      <c r="A599" s="89">
        <v>12.5</v>
      </c>
      <c r="B599" s="101" t="s">
        <v>105</v>
      </c>
      <c r="C599" s="85">
        <v>150.07</v>
      </c>
      <c r="D599" s="111" t="s">
        <v>24</v>
      </c>
      <c r="E599" s="90">
        <v>98.56</v>
      </c>
      <c r="F599" s="264">
        <f>C599*E599</f>
        <v>14790.8992</v>
      </c>
    </row>
    <row r="600" spans="1:6" ht="6" customHeight="1" x14ac:dyDescent="0.2">
      <c r="A600" s="89"/>
      <c r="B600" s="91"/>
      <c r="C600" s="85"/>
      <c r="D600" s="83"/>
      <c r="E600" s="90"/>
      <c r="F600" s="264"/>
    </row>
    <row r="601" spans="1:6" x14ac:dyDescent="0.2">
      <c r="A601" s="100">
        <v>13</v>
      </c>
      <c r="B601" s="99" t="s">
        <v>106</v>
      </c>
      <c r="C601" s="77"/>
      <c r="D601" s="77"/>
      <c r="E601" s="77"/>
      <c r="F601" s="264"/>
    </row>
    <row r="602" spans="1:6" s="69" customFormat="1" ht="25.5" x14ac:dyDescent="0.2">
      <c r="A602" s="89">
        <v>13.1</v>
      </c>
      <c r="B602" s="101" t="s">
        <v>107</v>
      </c>
      <c r="C602" s="29">
        <v>987.31</v>
      </c>
      <c r="D602" s="83" t="s">
        <v>102</v>
      </c>
      <c r="E602" s="87">
        <v>185.42</v>
      </c>
      <c r="F602" s="260">
        <f>C602*E602</f>
        <v>183067.02019999997</v>
      </c>
    </row>
    <row r="603" spans="1:6" s="23" customFormat="1" ht="9" customHeight="1" x14ac:dyDescent="0.2">
      <c r="A603" s="97"/>
      <c r="B603" s="120"/>
      <c r="C603" s="95"/>
      <c r="D603" s="94"/>
      <c r="E603" s="131"/>
      <c r="F603" s="265"/>
    </row>
    <row r="604" spans="1:6" ht="66.75" customHeight="1" x14ac:dyDescent="0.2">
      <c r="A604" s="34" t="s">
        <v>109</v>
      </c>
      <c r="B604" s="112" t="s">
        <v>110</v>
      </c>
      <c r="C604" s="85"/>
      <c r="D604" s="83"/>
      <c r="E604" s="102"/>
      <c r="F604" s="104"/>
    </row>
    <row r="605" spans="1:6" ht="6" customHeight="1" x14ac:dyDescent="0.2">
      <c r="A605" s="130"/>
      <c r="B605" s="91"/>
      <c r="C605" s="85"/>
      <c r="D605" s="83"/>
      <c r="E605" s="102"/>
      <c r="F605" s="104"/>
    </row>
    <row r="606" spans="1:6" ht="12" customHeight="1" x14ac:dyDescent="0.2">
      <c r="A606" s="115">
        <v>2</v>
      </c>
      <c r="B606" s="99" t="s">
        <v>22</v>
      </c>
      <c r="C606" s="85"/>
      <c r="D606" s="83"/>
      <c r="E606" s="90"/>
      <c r="F606" s="104"/>
    </row>
    <row r="607" spans="1:6" s="69" customFormat="1" ht="12" customHeight="1" x14ac:dyDescent="0.2">
      <c r="A607" s="80">
        <v>2.1</v>
      </c>
      <c r="B607" s="140" t="s">
        <v>23</v>
      </c>
      <c r="C607" s="142">
        <v>10519.37</v>
      </c>
      <c r="D607" s="111" t="s">
        <v>24</v>
      </c>
      <c r="E607" s="102">
        <v>49.5</v>
      </c>
      <c r="F607" s="260">
        <f>ROUND(C607*E607,2)</f>
        <v>520708.82</v>
      </c>
    </row>
    <row r="608" spans="1:6" s="69" customFormat="1" ht="12" customHeight="1" x14ac:dyDescent="0.2">
      <c r="A608" s="73">
        <v>2.2000000000000002</v>
      </c>
      <c r="B608" s="140" t="s">
        <v>25</v>
      </c>
      <c r="C608" s="85">
        <v>930.63</v>
      </c>
      <c r="D608" s="141" t="s">
        <v>24</v>
      </c>
      <c r="E608" s="102">
        <v>434.12</v>
      </c>
      <c r="F608" s="260">
        <f>ROUND(C608*E608,2)</f>
        <v>404005.1</v>
      </c>
    </row>
    <row r="609" spans="1:6" s="69" customFormat="1" ht="12" customHeight="1" x14ac:dyDescent="0.2">
      <c r="A609" s="80">
        <v>2.2999999999999998</v>
      </c>
      <c r="B609" s="140" t="s">
        <v>26</v>
      </c>
      <c r="C609" s="85">
        <v>8979.84</v>
      </c>
      <c r="D609" s="111" t="s">
        <v>24</v>
      </c>
      <c r="E609" s="102">
        <v>37.33</v>
      </c>
      <c r="F609" s="260">
        <f>ROUND(C609*E609,2)</f>
        <v>335217.43</v>
      </c>
    </row>
    <row r="610" spans="1:6" s="69" customFormat="1" ht="12" customHeight="1" x14ac:dyDescent="0.2">
      <c r="A610" s="80">
        <v>2.4</v>
      </c>
      <c r="B610" s="140" t="s">
        <v>165</v>
      </c>
      <c r="C610" s="85">
        <v>1847.44</v>
      </c>
      <c r="D610" s="111" t="s">
        <v>24</v>
      </c>
      <c r="E610" s="102">
        <v>38.57</v>
      </c>
      <c r="F610" s="260">
        <f>ROUND(C610*E610,2)</f>
        <v>71255.759999999995</v>
      </c>
    </row>
    <row r="611" spans="1:6" s="69" customFormat="1" ht="6.75" customHeight="1" x14ac:dyDescent="0.2">
      <c r="A611" s="73"/>
      <c r="B611" s="140"/>
      <c r="C611" s="85"/>
      <c r="D611" s="141"/>
      <c r="E611" s="90"/>
      <c r="F611" s="260"/>
    </row>
    <row r="612" spans="1:6" ht="12" customHeight="1" x14ac:dyDescent="0.2">
      <c r="A612" s="115">
        <v>3</v>
      </c>
      <c r="B612" s="99" t="s">
        <v>28</v>
      </c>
      <c r="C612" s="85"/>
      <c r="D612" s="83"/>
      <c r="E612" s="102"/>
      <c r="F612" s="260"/>
    </row>
    <row r="613" spans="1:6" s="69" customFormat="1" ht="12" customHeight="1" x14ac:dyDescent="0.2">
      <c r="A613" s="89">
        <v>3.1</v>
      </c>
      <c r="B613" s="140" t="s">
        <v>34</v>
      </c>
      <c r="C613" s="85">
        <v>10833.66</v>
      </c>
      <c r="D613" s="111" t="s">
        <v>21</v>
      </c>
      <c r="E613" s="102">
        <v>107.07</v>
      </c>
      <c r="F613" s="260">
        <f>C613*E613</f>
        <v>1159959.9761999999</v>
      </c>
    </row>
    <row r="614" spans="1:6" s="69" customFormat="1" ht="12" customHeight="1" x14ac:dyDescent="0.2">
      <c r="A614" s="89">
        <v>3.2</v>
      </c>
      <c r="B614" s="140" t="s">
        <v>33</v>
      </c>
      <c r="C614" s="85">
        <v>626.82000000000005</v>
      </c>
      <c r="D614" s="111" t="s">
        <v>21</v>
      </c>
      <c r="E614" s="102">
        <v>166.25</v>
      </c>
      <c r="F614" s="260">
        <f>ROUND(C614*E614,2)</f>
        <v>104208.83</v>
      </c>
    </row>
    <row r="615" spans="1:6" s="69" customFormat="1" ht="12" customHeight="1" x14ac:dyDescent="0.2">
      <c r="A615" s="89">
        <v>3.3</v>
      </c>
      <c r="B615" s="140" t="s">
        <v>32</v>
      </c>
      <c r="C615" s="85">
        <v>2425.92</v>
      </c>
      <c r="D615" s="111" t="s">
        <v>21</v>
      </c>
      <c r="E615" s="102">
        <v>371.53</v>
      </c>
      <c r="F615" s="260">
        <f>ROUND(C615*E615,2)</f>
        <v>901302.06</v>
      </c>
    </row>
    <row r="616" spans="1:6" s="69" customFormat="1" ht="12" customHeight="1" x14ac:dyDescent="0.2">
      <c r="A616" s="89">
        <v>3.4</v>
      </c>
      <c r="B616" s="140" t="s">
        <v>31</v>
      </c>
      <c r="C616" s="85">
        <v>1038.8900000000001</v>
      </c>
      <c r="D616" s="111" t="s">
        <v>21</v>
      </c>
      <c r="E616" s="102">
        <v>645.65</v>
      </c>
      <c r="F616" s="260">
        <f>ROUND(C616*E616,2)</f>
        <v>670759.32999999996</v>
      </c>
    </row>
    <row r="617" spans="1:6" s="69" customFormat="1" ht="4.5" customHeight="1" x14ac:dyDescent="0.2">
      <c r="A617" s="89"/>
      <c r="B617" s="140"/>
      <c r="C617" s="85"/>
      <c r="D617" s="111"/>
      <c r="E617" s="90"/>
      <c r="F617" s="260"/>
    </row>
    <row r="618" spans="1:6" ht="12" customHeight="1" x14ac:dyDescent="0.2">
      <c r="A618" s="115">
        <v>4</v>
      </c>
      <c r="B618" s="99" t="s">
        <v>35</v>
      </c>
      <c r="C618" s="85"/>
      <c r="D618" s="83"/>
      <c r="E618" s="90"/>
      <c r="F618" s="260"/>
    </row>
    <row r="619" spans="1:6" s="69" customFormat="1" ht="12" customHeight="1" x14ac:dyDescent="0.2">
      <c r="A619" s="89">
        <v>4.3</v>
      </c>
      <c r="B619" s="140" t="s">
        <v>34</v>
      </c>
      <c r="C619" s="85">
        <v>10833.66</v>
      </c>
      <c r="D619" s="111" t="s">
        <v>21</v>
      </c>
      <c r="E619" s="102">
        <v>13.41</v>
      </c>
      <c r="F619" s="260">
        <f>C619*E619</f>
        <v>145279.3806</v>
      </c>
    </row>
    <row r="620" spans="1:6" s="69" customFormat="1" ht="12" customHeight="1" x14ac:dyDescent="0.2">
      <c r="A620" s="130">
        <v>4.4000000000000004</v>
      </c>
      <c r="B620" s="140" t="s">
        <v>33</v>
      </c>
      <c r="C620" s="85">
        <v>626.82000000000005</v>
      </c>
      <c r="D620" s="111" t="s">
        <v>21</v>
      </c>
      <c r="E620" s="102">
        <v>15.06</v>
      </c>
      <c r="F620" s="260">
        <f>ROUND(C620*E620,2)</f>
        <v>9439.91</v>
      </c>
    </row>
    <row r="621" spans="1:6" s="69" customFormat="1" ht="12" customHeight="1" x14ac:dyDescent="0.2">
      <c r="A621" s="130">
        <v>4.5</v>
      </c>
      <c r="B621" s="140" t="s">
        <v>32</v>
      </c>
      <c r="C621" s="85">
        <v>2425.92</v>
      </c>
      <c r="D621" s="111" t="s">
        <v>21</v>
      </c>
      <c r="E621" s="102">
        <v>18.260000000000002</v>
      </c>
      <c r="F621" s="260">
        <f>ROUND(C621*E621,2)</f>
        <v>44297.3</v>
      </c>
    </row>
    <row r="622" spans="1:6" s="69" customFormat="1" ht="12" customHeight="1" x14ac:dyDescent="0.2">
      <c r="A622" s="130">
        <v>4.5999999999999996</v>
      </c>
      <c r="B622" s="140" t="s">
        <v>31</v>
      </c>
      <c r="C622" s="85">
        <v>1038.8900000000001</v>
      </c>
      <c r="D622" s="111" t="s">
        <v>21</v>
      </c>
      <c r="E622" s="102">
        <v>15.5</v>
      </c>
      <c r="F622" s="260">
        <f>ROUND(C622*E622,2)</f>
        <v>16102.8</v>
      </c>
    </row>
    <row r="623" spans="1:6" ht="5.25" customHeight="1" x14ac:dyDescent="0.2">
      <c r="A623" s="139"/>
      <c r="B623" s="91"/>
      <c r="C623" s="85"/>
      <c r="D623" s="83"/>
      <c r="E623" s="102"/>
      <c r="F623" s="260"/>
    </row>
    <row r="624" spans="1:6" ht="12" customHeight="1" x14ac:dyDescent="0.2">
      <c r="A624" s="100">
        <v>6</v>
      </c>
      <c r="B624" s="99" t="s">
        <v>65</v>
      </c>
      <c r="C624" s="85"/>
      <c r="D624" s="83"/>
      <c r="E624" s="102"/>
      <c r="F624" s="260"/>
    </row>
    <row r="625" spans="1:6" s="69" customFormat="1" ht="12" customHeight="1" x14ac:dyDescent="0.2">
      <c r="A625" s="89">
        <v>6.1</v>
      </c>
      <c r="B625" s="101" t="s">
        <v>122</v>
      </c>
      <c r="C625" s="85">
        <v>23</v>
      </c>
      <c r="D625" s="83" t="s">
        <v>38</v>
      </c>
      <c r="E625" s="90">
        <v>241.17</v>
      </c>
      <c r="F625" s="260">
        <f>ROUND(C625*E625,2)</f>
        <v>5546.91</v>
      </c>
    </row>
    <row r="626" spans="1:6" s="69" customFormat="1" ht="12" customHeight="1" x14ac:dyDescent="0.2">
      <c r="A626" s="89">
        <v>6.2</v>
      </c>
      <c r="B626" s="101" t="s">
        <v>123</v>
      </c>
      <c r="C626" s="85">
        <v>6</v>
      </c>
      <c r="D626" s="83" t="s">
        <v>38</v>
      </c>
      <c r="E626" s="90">
        <v>233.17</v>
      </c>
      <c r="F626" s="260">
        <f>ROUND(C626*E626,2)</f>
        <v>1399.02</v>
      </c>
    </row>
    <row r="627" spans="1:6" s="69" customFormat="1" ht="12" customHeight="1" x14ac:dyDescent="0.2">
      <c r="A627" s="89">
        <v>6.3</v>
      </c>
      <c r="B627" s="91" t="s">
        <v>69</v>
      </c>
      <c r="C627" s="85">
        <v>8</v>
      </c>
      <c r="D627" s="83" t="s">
        <v>38</v>
      </c>
      <c r="E627" s="90">
        <v>125</v>
      </c>
      <c r="F627" s="260">
        <f>ROUND(C627*E627,2)</f>
        <v>1000</v>
      </c>
    </row>
    <row r="628" spans="1:6" s="69" customFormat="1" ht="6" customHeight="1" x14ac:dyDescent="0.2">
      <c r="A628" s="89"/>
      <c r="B628" s="91"/>
      <c r="C628" s="85"/>
      <c r="D628" s="83"/>
      <c r="E628" s="90"/>
      <c r="F628" s="260"/>
    </row>
    <row r="629" spans="1:6" ht="12" customHeight="1" x14ac:dyDescent="0.2">
      <c r="A629" s="126">
        <v>8</v>
      </c>
      <c r="B629" s="99" t="s">
        <v>76</v>
      </c>
      <c r="C629" s="85"/>
      <c r="D629" s="83"/>
      <c r="E629" s="102"/>
      <c r="F629" s="260"/>
    </row>
    <row r="630" spans="1:6" s="69" customFormat="1" ht="12" customHeight="1" x14ac:dyDescent="0.2">
      <c r="A630" s="138">
        <v>8.1</v>
      </c>
      <c r="B630" s="91" t="s">
        <v>77</v>
      </c>
      <c r="C630" s="85">
        <v>5</v>
      </c>
      <c r="D630" s="83" t="s">
        <v>38</v>
      </c>
      <c r="E630" s="90">
        <v>23149.24</v>
      </c>
      <c r="F630" s="260">
        <f>ROUND(C630*E630,2)</f>
        <v>115746.2</v>
      </c>
    </row>
    <row r="631" spans="1:6" s="69" customFormat="1" ht="12" customHeight="1" x14ac:dyDescent="0.2">
      <c r="A631" s="138">
        <v>8.1999999999999993</v>
      </c>
      <c r="B631" s="91" t="s">
        <v>78</v>
      </c>
      <c r="C631" s="85">
        <v>1</v>
      </c>
      <c r="D631" s="83" t="s">
        <v>38</v>
      </c>
      <c r="E631" s="90">
        <v>16537.77</v>
      </c>
      <c r="F631" s="260">
        <f>ROUND(C631*E631,2)</f>
        <v>16537.77</v>
      </c>
    </row>
    <row r="632" spans="1:6" s="69" customFormat="1" ht="12" customHeight="1" x14ac:dyDescent="0.2">
      <c r="A632" s="138">
        <v>8.3000000000000007</v>
      </c>
      <c r="B632" s="91" t="s">
        <v>79</v>
      </c>
      <c r="C632" s="85">
        <v>7</v>
      </c>
      <c r="D632" s="83" t="s">
        <v>38</v>
      </c>
      <c r="E632" s="90">
        <v>13272.05</v>
      </c>
      <c r="F632" s="260">
        <f>ROUND(C632*E632,2)</f>
        <v>92904.35</v>
      </c>
    </row>
    <row r="633" spans="1:6" s="69" customFormat="1" ht="6" customHeight="1" x14ac:dyDescent="0.2">
      <c r="A633" s="138"/>
      <c r="B633" s="91"/>
      <c r="C633" s="85"/>
      <c r="D633" s="83"/>
      <c r="E633" s="90"/>
      <c r="F633" s="260"/>
    </row>
    <row r="634" spans="1:6" s="69" customFormat="1" ht="12" customHeight="1" x14ac:dyDescent="0.2">
      <c r="A634" s="100">
        <v>9</v>
      </c>
      <c r="B634" s="99" t="s">
        <v>80</v>
      </c>
      <c r="C634" s="85"/>
      <c r="D634" s="83"/>
      <c r="E634" s="90"/>
      <c r="F634" s="260"/>
    </row>
    <row r="635" spans="1:6" s="69" customFormat="1" ht="12" customHeight="1" x14ac:dyDescent="0.2">
      <c r="A635" s="89">
        <v>9.1</v>
      </c>
      <c r="B635" s="91" t="s">
        <v>80</v>
      </c>
      <c r="C635" s="85">
        <v>13</v>
      </c>
      <c r="D635" s="83" t="s">
        <v>38</v>
      </c>
      <c r="E635" s="90">
        <v>1333.93</v>
      </c>
      <c r="F635" s="260">
        <f>ROUND(C635*E635,2)</f>
        <v>17341.09</v>
      </c>
    </row>
    <row r="636" spans="1:6" s="69" customFormat="1" ht="6" customHeight="1" x14ac:dyDescent="0.2">
      <c r="A636" s="89"/>
      <c r="B636" s="91"/>
      <c r="C636" s="85"/>
      <c r="D636" s="83"/>
      <c r="E636" s="90"/>
      <c r="F636" s="260"/>
    </row>
    <row r="637" spans="1:6" ht="12.75" customHeight="1" x14ac:dyDescent="0.2">
      <c r="A637" s="100">
        <v>10</v>
      </c>
      <c r="B637" s="99" t="s">
        <v>81</v>
      </c>
      <c r="C637" s="85"/>
      <c r="D637" s="83"/>
      <c r="E637" s="102"/>
      <c r="F637" s="260"/>
    </row>
    <row r="638" spans="1:6" s="69" customFormat="1" ht="12" customHeight="1" x14ac:dyDescent="0.2">
      <c r="A638" s="89">
        <v>10.1</v>
      </c>
      <c r="B638" s="91" t="s">
        <v>82</v>
      </c>
      <c r="C638" s="85">
        <v>1</v>
      </c>
      <c r="D638" s="83" t="s">
        <v>38</v>
      </c>
      <c r="E638" s="102">
        <v>29788.12</v>
      </c>
      <c r="F638" s="260">
        <f>ROUND(C638*E638,2)</f>
        <v>29788.12</v>
      </c>
    </row>
    <row r="639" spans="1:6" s="69" customFormat="1" ht="12" customHeight="1" x14ac:dyDescent="0.2">
      <c r="A639" s="89">
        <v>10.199999999999999</v>
      </c>
      <c r="B639" s="91" t="s">
        <v>84</v>
      </c>
      <c r="C639" s="85">
        <v>1</v>
      </c>
      <c r="D639" s="83" t="s">
        <v>38</v>
      </c>
      <c r="E639" s="137">
        <v>31988.7</v>
      </c>
      <c r="F639" s="260">
        <f>ROUND(C639*E639,2)</f>
        <v>31988.7</v>
      </c>
    </row>
    <row r="640" spans="1:6" s="69" customFormat="1" ht="5.25" customHeight="1" x14ac:dyDescent="0.2">
      <c r="A640" s="89"/>
      <c r="B640" s="91"/>
      <c r="C640" s="85"/>
      <c r="D640" s="83"/>
      <c r="E640" s="102"/>
      <c r="F640" s="260"/>
    </row>
    <row r="641" spans="1:6" s="69" customFormat="1" ht="12" customHeight="1" x14ac:dyDescent="0.2">
      <c r="A641" s="100">
        <v>11</v>
      </c>
      <c r="B641" s="112" t="s">
        <v>125</v>
      </c>
      <c r="C641" s="85"/>
      <c r="D641" s="83"/>
      <c r="E641" s="102"/>
      <c r="F641" s="260"/>
    </row>
    <row r="642" spans="1:6" s="69" customFormat="1" ht="12" customHeight="1" x14ac:dyDescent="0.2">
      <c r="A642" s="89">
        <v>11.2</v>
      </c>
      <c r="B642" s="91" t="s">
        <v>128</v>
      </c>
      <c r="C642" s="85">
        <v>4</v>
      </c>
      <c r="D642" s="83" t="s">
        <v>38</v>
      </c>
      <c r="E642" s="102">
        <v>1295.07</v>
      </c>
      <c r="F642" s="260">
        <f>ROUND(C642*E642,2)</f>
        <v>5180.28</v>
      </c>
    </row>
    <row r="643" spans="1:6" s="69" customFormat="1" ht="12" customHeight="1" x14ac:dyDescent="0.2">
      <c r="A643" s="89">
        <v>11.3</v>
      </c>
      <c r="B643" s="91" t="s">
        <v>173</v>
      </c>
      <c r="C643" s="85">
        <v>2</v>
      </c>
      <c r="D643" s="83" t="s">
        <v>38</v>
      </c>
      <c r="E643" s="102">
        <v>645.64</v>
      </c>
      <c r="F643" s="260">
        <f>ROUND(C643*E643,2)</f>
        <v>1291.28</v>
      </c>
    </row>
    <row r="644" spans="1:6" s="69" customFormat="1" ht="12" customHeight="1" x14ac:dyDescent="0.2">
      <c r="A644" s="89">
        <v>11.4</v>
      </c>
      <c r="B644" s="91" t="s">
        <v>131</v>
      </c>
      <c r="C644" s="85">
        <v>8.23</v>
      </c>
      <c r="D644" s="83" t="s">
        <v>24</v>
      </c>
      <c r="E644" s="102">
        <v>37.33</v>
      </c>
      <c r="F644" s="260">
        <f>ROUND(C644*E644,2)</f>
        <v>307.23</v>
      </c>
    </row>
    <row r="645" spans="1:6" s="69" customFormat="1" ht="12" customHeight="1" x14ac:dyDescent="0.2">
      <c r="A645" s="89">
        <v>11.5</v>
      </c>
      <c r="B645" s="91" t="s">
        <v>132</v>
      </c>
      <c r="C645" s="85">
        <v>1.79</v>
      </c>
      <c r="D645" s="83" t="s">
        <v>24</v>
      </c>
      <c r="E645" s="102">
        <v>38.57</v>
      </c>
      <c r="F645" s="260">
        <f>ROUND(C645*E645,2)</f>
        <v>69.040000000000006</v>
      </c>
    </row>
    <row r="646" spans="1:6" s="69" customFormat="1" ht="5.25" customHeight="1" x14ac:dyDescent="0.2">
      <c r="A646" s="89"/>
      <c r="B646" s="91"/>
      <c r="C646" s="85"/>
      <c r="D646" s="83"/>
      <c r="E646" s="102"/>
      <c r="F646" s="260"/>
    </row>
    <row r="647" spans="1:6" ht="12" customHeight="1" x14ac:dyDescent="0.2">
      <c r="A647" s="100">
        <v>12</v>
      </c>
      <c r="B647" s="112" t="s">
        <v>85</v>
      </c>
      <c r="C647" s="77"/>
      <c r="D647" s="77"/>
      <c r="E647" s="77"/>
      <c r="F647" s="260"/>
    </row>
    <row r="648" spans="1:6" s="69" customFormat="1" ht="12" customHeight="1" x14ac:dyDescent="0.2">
      <c r="A648" s="89">
        <v>12.1</v>
      </c>
      <c r="B648" s="136" t="s">
        <v>86</v>
      </c>
      <c r="C648" s="85">
        <v>500</v>
      </c>
      <c r="D648" s="83" t="s">
        <v>38</v>
      </c>
      <c r="E648" s="102">
        <v>89.61</v>
      </c>
      <c r="F648" s="260">
        <f>ROUND(C648*E648,2)</f>
        <v>44805</v>
      </c>
    </row>
    <row r="649" spans="1:6" s="69" customFormat="1" ht="27.75" customHeight="1" x14ac:dyDescent="0.2">
      <c r="A649" s="89">
        <v>12.2</v>
      </c>
      <c r="B649" s="88" t="s">
        <v>87</v>
      </c>
      <c r="C649" s="85">
        <v>3000</v>
      </c>
      <c r="D649" s="111" t="s">
        <v>21</v>
      </c>
      <c r="E649" s="102">
        <v>16.71</v>
      </c>
      <c r="F649" s="260">
        <f>ROUND(C649*E649,2)</f>
        <v>50130</v>
      </c>
    </row>
    <row r="650" spans="1:6" s="69" customFormat="1" ht="12" customHeight="1" x14ac:dyDescent="0.2">
      <c r="A650" s="89">
        <v>12.3</v>
      </c>
      <c r="B650" s="135" t="s">
        <v>88</v>
      </c>
      <c r="C650" s="85">
        <v>500</v>
      </c>
      <c r="D650" s="83" t="s">
        <v>38</v>
      </c>
      <c r="E650" s="102">
        <v>33.229999999999997</v>
      </c>
      <c r="F650" s="260">
        <f>ROUND(C650*E650,2)</f>
        <v>16615</v>
      </c>
    </row>
    <row r="651" spans="1:6" s="69" customFormat="1" ht="12" customHeight="1" x14ac:dyDescent="0.2">
      <c r="A651" s="89">
        <v>12.6</v>
      </c>
      <c r="B651" s="91" t="s">
        <v>91</v>
      </c>
      <c r="C651" s="85">
        <v>500</v>
      </c>
      <c r="D651" s="83" t="s">
        <v>38</v>
      </c>
      <c r="E651" s="102">
        <v>135</v>
      </c>
      <c r="F651" s="260">
        <f>ROUND(C651*E651,2)</f>
        <v>67500</v>
      </c>
    </row>
    <row r="652" spans="1:6" s="69" customFormat="1" ht="12" customHeight="1" x14ac:dyDescent="0.2">
      <c r="A652" s="89">
        <v>12.7</v>
      </c>
      <c r="B652" s="91" t="s">
        <v>92</v>
      </c>
      <c r="C652" s="85">
        <v>500</v>
      </c>
      <c r="D652" s="83" t="s">
        <v>21</v>
      </c>
      <c r="E652" s="102">
        <v>0.97</v>
      </c>
      <c r="F652" s="260">
        <f>ROUND(C652*E652,2)</f>
        <v>485</v>
      </c>
    </row>
    <row r="653" spans="1:6" ht="6.75" customHeight="1" x14ac:dyDescent="0.2">
      <c r="A653" s="130"/>
      <c r="B653" s="135"/>
      <c r="C653" s="134"/>
      <c r="D653" s="83"/>
      <c r="E653" s="102"/>
      <c r="F653" s="260"/>
    </row>
    <row r="654" spans="1:6" ht="12" customHeight="1" x14ac:dyDescent="0.2">
      <c r="A654" s="115">
        <v>13</v>
      </c>
      <c r="B654" s="133" t="s">
        <v>99</v>
      </c>
      <c r="C654" s="77"/>
      <c r="D654" s="77"/>
      <c r="E654" s="77"/>
      <c r="F654" s="260"/>
    </row>
    <row r="655" spans="1:6" s="69" customFormat="1" ht="12" customHeight="1" x14ac:dyDescent="0.2">
      <c r="A655" s="132">
        <v>13.1</v>
      </c>
      <c r="B655" s="96" t="s">
        <v>100</v>
      </c>
      <c r="C655" s="95">
        <v>1921.7</v>
      </c>
      <c r="D655" s="94" t="s">
        <v>21</v>
      </c>
      <c r="E655" s="131">
        <v>33.92</v>
      </c>
      <c r="F655" s="263">
        <f>ROUND(C655*E655,2)</f>
        <v>65184.06</v>
      </c>
    </row>
    <row r="656" spans="1:6" s="69" customFormat="1" ht="12" customHeight="1" x14ac:dyDescent="0.2">
      <c r="A656" s="130">
        <v>13.2</v>
      </c>
      <c r="B656" s="91" t="s">
        <v>101</v>
      </c>
      <c r="C656" s="85">
        <v>1257.8399999999999</v>
      </c>
      <c r="D656" s="83" t="s">
        <v>102</v>
      </c>
      <c r="E656" s="102">
        <v>4.07</v>
      </c>
      <c r="F656" s="260">
        <f>ROUND(C656*E656,2)</f>
        <v>5119.41</v>
      </c>
    </row>
    <row r="657" spans="1:7" s="69" customFormat="1" ht="25.5" customHeight="1" x14ac:dyDescent="0.2">
      <c r="A657" s="89">
        <v>13.3</v>
      </c>
      <c r="B657" s="101" t="s">
        <v>103</v>
      </c>
      <c r="C657" s="85">
        <v>1698.08</v>
      </c>
      <c r="D657" s="111" t="s">
        <v>24</v>
      </c>
      <c r="E657" s="102">
        <v>38.57</v>
      </c>
      <c r="F657" s="264">
        <f>ROUND(C657*E657,2)</f>
        <v>65494.95</v>
      </c>
    </row>
    <row r="658" spans="1:7" s="69" customFormat="1" ht="27.75" customHeight="1" x14ac:dyDescent="0.2">
      <c r="A658" s="89">
        <v>13.4</v>
      </c>
      <c r="B658" s="101" t="s">
        <v>104</v>
      </c>
      <c r="C658" s="85">
        <v>301.88</v>
      </c>
      <c r="D658" s="111" t="s">
        <v>24</v>
      </c>
      <c r="E658" s="102">
        <v>141.96</v>
      </c>
      <c r="F658" s="264">
        <f>C658*E658</f>
        <v>42854.8848</v>
      </c>
    </row>
    <row r="659" spans="1:7" s="69" customFormat="1" ht="24" customHeight="1" x14ac:dyDescent="0.2">
      <c r="A659" s="89">
        <v>13.5</v>
      </c>
      <c r="B659" s="101" t="s">
        <v>105</v>
      </c>
      <c r="C659" s="85">
        <v>238.99</v>
      </c>
      <c r="D659" s="111" t="s">
        <v>24</v>
      </c>
      <c r="E659" s="102">
        <v>98.56</v>
      </c>
      <c r="F659" s="264">
        <f>C659*E659</f>
        <v>23554.8544</v>
      </c>
      <c r="G659" s="69" t="e">
        <f>#REF!-#REF!</f>
        <v>#REF!</v>
      </c>
    </row>
    <row r="660" spans="1:7" s="69" customFormat="1" ht="9.75" customHeight="1" x14ac:dyDescent="0.2">
      <c r="A660" s="130"/>
      <c r="B660" s="101"/>
      <c r="C660" s="85"/>
      <c r="D660" s="111"/>
      <c r="E660" s="102"/>
      <c r="F660" s="264"/>
    </row>
    <row r="661" spans="1:7" s="69" customFormat="1" ht="12" customHeight="1" x14ac:dyDescent="0.2">
      <c r="A661" s="115">
        <v>14</v>
      </c>
      <c r="B661" s="99" t="s">
        <v>106</v>
      </c>
      <c r="C661" s="85"/>
      <c r="D661" s="83"/>
      <c r="E661" s="102"/>
      <c r="F661" s="264"/>
    </row>
    <row r="662" spans="1:7" s="69" customFormat="1" ht="27.75" customHeight="1" x14ac:dyDescent="0.2">
      <c r="A662" s="89">
        <v>14.1</v>
      </c>
      <c r="B662" s="101" t="s">
        <v>107</v>
      </c>
      <c r="C662" s="29">
        <v>1572.3</v>
      </c>
      <c r="D662" s="83" t="s">
        <v>102</v>
      </c>
      <c r="E662" s="129">
        <v>185.45</v>
      </c>
      <c r="F662" s="260">
        <f>C662*E662</f>
        <v>291583.03499999997</v>
      </c>
    </row>
    <row r="663" spans="1:7" s="69" customFormat="1" ht="3.75" customHeight="1" x14ac:dyDescent="0.2">
      <c r="A663" s="89"/>
      <c r="B663" s="101"/>
      <c r="C663" s="29"/>
      <c r="D663" s="83"/>
      <c r="E663" s="129"/>
      <c r="F663" s="260"/>
    </row>
    <row r="664" spans="1:7" s="25" customFormat="1" ht="12" customHeight="1" x14ac:dyDescent="0.2">
      <c r="A664" s="65"/>
      <c r="B664" s="68" t="s">
        <v>174</v>
      </c>
      <c r="C664" s="65"/>
      <c r="D664" s="65"/>
      <c r="E664" s="67"/>
      <c r="F664" s="254">
        <f>SUM(F548:F663)</f>
        <v>11607349.668799996</v>
      </c>
    </row>
    <row r="665" spans="1:7" s="23" customFormat="1" ht="8.25" customHeight="1" x14ac:dyDescent="0.2">
      <c r="A665" s="60"/>
      <c r="B665" s="128"/>
      <c r="C665" s="60"/>
      <c r="D665" s="60"/>
      <c r="E665" s="66"/>
      <c r="F665" s="255"/>
    </row>
    <row r="666" spans="1:7" s="23" customFormat="1" x14ac:dyDescent="0.2">
      <c r="A666" s="60"/>
      <c r="B666" s="128" t="s">
        <v>175</v>
      </c>
      <c r="C666" s="60"/>
      <c r="D666" s="60"/>
      <c r="E666" s="66"/>
      <c r="F666" s="255"/>
    </row>
    <row r="667" spans="1:7" s="23" customFormat="1" ht="5.25" customHeight="1" x14ac:dyDescent="0.2">
      <c r="A667" s="60"/>
      <c r="B667" s="128"/>
      <c r="C667" s="60"/>
      <c r="D667" s="60"/>
      <c r="E667" s="66"/>
      <c r="F667" s="255"/>
    </row>
    <row r="668" spans="1:7" s="69" customFormat="1" ht="63.75" x14ac:dyDescent="0.2">
      <c r="A668" s="34" t="s">
        <v>17</v>
      </c>
      <c r="B668" s="112" t="s">
        <v>176</v>
      </c>
      <c r="C668" s="60"/>
      <c r="D668" s="60"/>
      <c r="E668" s="66"/>
      <c r="F668" s="255"/>
    </row>
    <row r="669" spans="1:7" s="69" customFormat="1" ht="9" customHeight="1" x14ac:dyDescent="0.2">
      <c r="A669" s="34"/>
      <c r="B669" s="112"/>
      <c r="C669" s="60"/>
      <c r="D669" s="60"/>
      <c r="E669" s="66"/>
      <c r="F669" s="255"/>
    </row>
    <row r="670" spans="1:7" s="69" customFormat="1" ht="14.25" customHeight="1" x14ac:dyDescent="0.2">
      <c r="A670" s="115">
        <v>1</v>
      </c>
      <c r="B670" s="99" t="s">
        <v>19</v>
      </c>
      <c r="C670" s="60"/>
      <c r="D670" s="60"/>
      <c r="E670" s="57"/>
      <c r="F670" s="255"/>
    </row>
    <row r="671" spans="1:7" s="69" customFormat="1" ht="14.25" customHeight="1" x14ac:dyDescent="0.2">
      <c r="A671" s="114">
        <v>1.2</v>
      </c>
      <c r="B671" s="91" t="s">
        <v>164</v>
      </c>
      <c r="C671" s="85">
        <v>14662.14</v>
      </c>
      <c r="D671" s="83" t="s">
        <v>21</v>
      </c>
      <c r="E671" s="102">
        <v>14.63</v>
      </c>
      <c r="F671" s="266">
        <f>ROUND(C671*E671,2)</f>
        <v>214507.11</v>
      </c>
    </row>
    <row r="672" spans="1:7" s="69" customFormat="1" ht="8.25" customHeight="1" x14ac:dyDescent="0.2">
      <c r="A672" s="127"/>
      <c r="B672" s="112"/>
      <c r="C672" s="60"/>
      <c r="D672" s="60"/>
      <c r="E672" s="66"/>
      <c r="F672" s="255"/>
    </row>
    <row r="673" spans="1:6" s="69" customFormat="1" x14ac:dyDescent="0.2">
      <c r="A673" s="126">
        <v>5</v>
      </c>
      <c r="B673" s="112" t="s">
        <v>36</v>
      </c>
      <c r="C673" s="85"/>
      <c r="D673" s="111"/>
      <c r="E673" s="57"/>
      <c r="F673" s="255"/>
    </row>
    <row r="674" spans="1:6" s="69" customFormat="1" ht="24.75" customHeight="1" x14ac:dyDescent="0.2">
      <c r="A674" s="103">
        <v>5.28</v>
      </c>
      <c r="B674" s="101" t="s">
        <v>177</v>
      </c>
      <c r="C674" s="104">
        <v>1</v>
      </c>
      <c r="D674" s="83" t="s">
        <v>38</v>
      </c>
      <c r="E674" s="29">
        <v>6603.47</v>
      </c>
      <c r="F674" s="260">
        <f t="shared" ref="F674:F699" si="25">ROUND(C674*E674,2)</f>
        <v>6603.47</v>
      </c>
    </row>
    <row r="675" spans="1:6" s="69" customFormat="1" ht="26.25" customHeight="1" x14ac:dyDescent="0.2">
      <c r="A675" s="73">
        <v>5.29</v>
      </c>
      <c r="B675" s="101" t="s">
        <v>178</v>
      </c>
      <c r="C675" s="104">
        <v>1</v>
      </c>
      <c r="D675" s="83" t="s">
        <v>38</v>
      </c>
      <c r="E675" s="29">
        <v>2769.5499999999997</v>
      </c>
      <c r="F675" s="260">
        <f t="shared" si="25"/>
        <v>2769.55</v>
      </c>
    </row>
    <row r="676" spans="1:6" s="69" customFormat="1" ht="24" customHeight="1" x14ac:dyDescent="0.2">
      <c r="A676" s="123">
        <v>5.3</v>
      </c>
      <c r="B676" s="101" t="s">
        <v>179</v>
      </c>
      <c r="C676" s="85">
        <v>2</v>
      </c>
      <c r="D676" s="83" t="s">
        <v>38</v>
      </c>
      <c r="E676" s="29">
        <v>2847.4300000000003</v>
      </c>
      <c r="F676" s="260">
        <f t="shared" si="25"/>
        <v>5694.86</v>
      </c>
    </row>
    <row r="677" spans="1:6" s="69" customFormat="1" ht="25.5" customHeight="1" x14ac:dyDescent="0.2">
      <c r="A677" s="73">
        <v>5.31</v>
      </c>
      <c r="B677" s="101" t="s">
        <v>180</v>
      </c>
      <c r="C677" s="85">
        <v>1</v>
      </c>
      <c r="D677" s="83" t="s">
        <v>38</v>
      </c>
      <c r="E677" s="29">
        <v>4628.1000000000004</v>
      </c>
      <c r="F677" s="260">
        <f t="shared" si="25"/>
        <v>4628.1000000000004</v>
      </c>
    </row>
    <row r="678" spans="1:6" s="69" customFormat="1" ht="24" customHeight="1" x14ac:dyDescent="0.2">
      <c r="A678" s="103">
        <v>5.32</v>
      </c>
      <c r="B678" s="101" t="s">
        <v>181</v>
      </c>
      <c r="C678" s="85">
        <v>2</v>
      </c>
      <c r="D678" s="83" t="s">
        <v>38</v>
      </c>
      <c r="E678" s="29">
        <v>3950.73</v>
      </c>
      <c r="F678" s="260">
        <f t="shared" si="25"/>
        <v>7901.46</v>
      </c>
    </row>
    <row r="679" spans="1:6" s="69" customFormat="1" ht="26.25" customHeight="1" x14ac:dyDescent="0.2">
      <c r="A679" s="73">
        <v>5.33</v>
      </c>
      <c r="B679" s="101" t="s">
        <v>182</v>
      </c>
      <c r="C679" s="85">
        <v>2</v>
      </c>
      <c r="D679" s="83" t="s">
        <v>38</v>
      </c>
      <c r="E679" s="29">
        <v>3950.73</v>
      </c>
      <c r="F679" s="260">
        <f t="shared" si="25"/>
        <v>7901.46</v>
      </c>
    </row>
    <row r="680" spans="1:6" s="69" customFormat="1" ht="25.5" customHeight="1" x14ac:dyDescent="0.2">
      <c r="A680" s="107">
        <v>5.34</v>
      </c>
      <c r="B680" s="101" t="s">
        <v>183</v>
      </c>
      <c r="C680" s="85">
        <v>2</v>
      </c>
      <c r="D680" s="83" t="s">
        <v>38</v>
      </c>
      <c r="E680" s="29">
        <v>3950.73</v>
      </c>
      <c r="F680" s="260">
        <f t="shared" si="25"/>
        <v>7901.46</v>
      </c>
    </row>
    <row r="681" spans="1:6" s="69" customFormat="1" ht="24" customHeight="1" x14ac:dyDescent="0.2">
      <c r="A681" s="73">
        <v>5.35</v>
      </c>
      <c r="B681" s="101" t="s">
        <v>184</v>
      </c>
      <c r="C681" s="85">
        <v>2</v>
      </c>
      <c r="D681" s="83" t="s">
        <v>38</v>
      </c>
      <c r="E681" s="29">
        <v>3820.9300000000003</v>
      </c>
      <c r="F681" s="260">
        <f t="shared" si="25"/>
        <v>7641.86</v>
      </c>
    </row>
    <row r="682" spans="1:6" s="69" customFormat="1" ht="26.25" customHeight="1" x14ac:dyDescent="0.2">
      <c r="A682" s="103">
        <v>5.36</v>
      </c>
      <c r="B682" s="101" t="s">
        <v>185</v>
      </c>
      <c r="C682" s="85">
        <v>2</v>
      </c>
      <c r="D682" s="83" t="s">
        <v>38</v>
      </c>
      <c r="E682" s="29">
        <v>3973.8500000000004</v>
      </c>
      <c r="F682" s="260">
        <f t="shared" si="25"/>
        <v>7947.7</v>
      </c>
    </row>
    <row r="683" spans="1:6" s="69" customFormat="1" ht="27" customHeight="1" x14ac:dyDescent="0.2">
      <c r="A683" s="80">
        <v>5.37</v>
      </c>
      <c r="B683" s="101" t="s">
        <v>186</v>
      </c>
      <c r="C683" s="85">
        <v>4</v>
      </c>
      <c r="D683" s="83" t="s">
        <v>38</v>
      </c>
      <c r="E683" s="29">
        <v>2119.3500000000004</v>
      </c>
      <c r="F683" s="260">
        <f t="shared" si="25"/>
        <v>8477.4</v>
      </c>
    </row>
    <row r="684" spans="1:6" s="69" customFormat="1" ht="28.5" customHeight="1" x14ac:dyDescent="0.2">
      <c r="A684" s="125">
        <v>5.38</v>
      </c>
      <c r="B684" s="124" t="s">
        <v>187</v>
      </c>
      <c r="C684" s="95">
        <v>4</v>
      </c>
      <c r="D684" s="94" t="s">
        <v>38</v>
      </c>
      <c r="E684" s="92">
        <v>1644.54</v>
      </c>
      <c r="F684" s="263">
        <f t="shared" si="25"/>
        <v>6578.16</v>
      </c>
    </row>
    <row r="685" spans="1:6" s="69" customFormat="1" ht="27" customHeight="1" x14ac:dyDescent="0.2">
      <c r="A685" s="73">
        <v>5.39</v>
      </c>
      <c r="B685" s="101" t="s">
        <v>188</v>
      </c>
      <c r="C685" s="85">
        <v>22</v>
      </c>
      <c r="D685" s="83" t="s">
        <v>38</v>
      </c>
      <c r="E685" s="29">
        <v>2750.04</v>
      </c>
      <c r="F685" s="260">
        <f t="shared" si="25"/>
        <v>60500.88</v>
      </c>
    </row>
    <row r="686" spans="1:6" s="69" customFormat="1" ht="25.5" customHeight="1" x14ac:dyDescent="0.2">
      <c r="A686" s="123">
        <v>5.4</v>
      </c>
      <c r="B686" s="101" t="s">
        <v>189</v>
      </c>
      <c r="C686" s="85">
        <v>1</v>
      </c>
      <c r="D686" s="83" t="s">
        <v>38</v>
      </c>
      <c r="E686" s="29">
        <v>1190.24</v>
      </c>
      <c r="F686" s="260">
        <f t="shared" si="25"/>
        <v>1190.24</v>
      </c>
    </row>
    <row r="687" spans="1:6" s="69" customFormat="1" x14ac:dyDescent="0.2">
      <c r="A687" s="73">
        <v>5.41</v>
      </c>
      <c r="B687" s="91" t="s">
        <v>190</v>
      </c>
      <c r="C687" s="85">
        <v>2</v>
      </c>
      <c r="D687" s="83" t="s">
        <v>38</v>
      </c>
      <c r="E687" s="29">
        <v>6546.7300000000005</v>
      </c>
      <c r="F687" s="260">
        <f t="shared" si="25"/>
        <v>13093.46</v>
      </c>
    </row>
    <row r="688" spans="1:6" s="69" customFormat="1" x14ac:dyDescent="0.2">
      <c r="A688" s="103">
        <v>5.42</v>
      </c>
      <c r="B688" s="91" t="s">
        <v>191</v>
      </c>
      <c r="C688" s="85">
        <v>1</v>
      </c>
      <c r="D688" s="83" t="s">
        <v>38</v>
      </c>
      <c r="E688" s="29">
        <v>4599.7300000000005</v>
      </c>
      <c r="F688" s="260">
        <f t="shared" si="25"/>
        <v>4599.7299999999996</v>
      </c>
    </row>
    <row r="689" spans="1:6" s="69" customFormat="1" x14ac:dyDescent="0.2">
      <c r="A689" s="73">
        <v>5.43</v>
      </c>
      <c r="B689" s="91" t="s">
        <v>192</v>
      </c>
      <c r="C689" s="85">
        <v>2</v>
      </c>
      <c r="D689" s="83" t="s">
        <v>38</v>
      </c>
      <c r="E689" s="29">
        <v>3561.3300000000004</v>
      </c>
      <c r="F689" s="260">
        <f t="shared" si="25"/>
        <v>7122.66</v>
      </c>
    </row>
    <row r="690" spans="1:6" s="69" customFormat="1" x14ac:dyDescent="0.2">
      <c r="A690" s="103">
        <v>5.44</v>
      </c>
      <c r="B690" s="91" t="s">
        <v>193</v>
      </c>
      <c r="C690" s="85">
        <v>7</v>
      </c>
      <c r="D690" s="83" t="s">
        <v>38</v>
      </c>
      <c r="E690" s="29">
        <v>2573.65</v>
      </c>
      <c r="F690" s="260">
        <f t="shared" si="25"/>
        <v>18015.55</v>
      </c>
    </row>
    <row r="691" spans="1:6" s="69" customFormat="1" x14ac:dyDescent="0.2">
      <c r="A691" s="80">
        <v>5.45</v>
      </c>
      <c r="B691" s="91" t="s">
        <v>194</v>
      </c>
      <c r="C691" s="85">
        <v>15</v>
      </c>
      <c r="D691" s="83" t="s">
        <v>38</v>
      </c>
      <c r="E691" s="29">
        <v>1969.04</v>
      </c>
      <c r="F691" s="260">
        <f t="shared" si="25"/>
        <v>29535.599999999999</v>
      </c>
    </row>
    <row r="692" spans="1:6" s="69" customFormat="1" x14ac:dyDescent="0.2">
      <c r="A692" s="107">
        <v>5.46</v>
      </c>
      <c r="B692" s="91" t="s">
        <v>195</v>
      </c>
      <c r="C692" s="85">
        <v>1</v>
      </c>
      <c r="D692" s="83" t="s">
        <v>38</v>
      </c>
      <c r="E692" s="29">
        <v>5017.5</v>
      </c>
      <c r="F692" s="260">
        <f t="shared" si="25"/>
        <v>5017.5</v>
      </c>
    </row>
    <row r="693" spans="1:6" s="69" customFormat="1" x14ac:dyDescent="0.2">
      <c r="A693" s="73">
        <v>5.47</v>
      </c>
      <c r="B693" s="91" t="s">
        <v>196</v>
      </c>
      <c r="C693" s="85">
        <v>2</v>
      </c>
      <c r="D693" s="83" t="s">
        <v>38</v>
      </c>
      <c r="E693" s="29">
        <v>5054.0300000000007</v>
      </c>
      <c r="F693" s="260">
        <f t="shared" si="25"/>
        <v>10108.06</v>
      </c>
    </row>
    <row r="694" spans="1:6" s="69" customFormat="1" x14ac:dyDescent="0.2">
      <c r="A694" s="103">
        <v>5.48</v>
      </c>
      <c r="B694" s="91" t="s">
        <v>197</v>
      </c>
      <c r="C694" s="85">
        <v>14</v>
      </c>
      <c r="D694" s="83" t="s">
        <v>38</v>
      </c>
      <c r="E694" s="29">
        <v>3431.53</v>
      </c>
      <c r="F694" s="260">
        <f t="shared" si="25"/>
        <v>48041.42</v>
      </c>
    </row>
    <row r="695" spans="1:6" s="69" customFormat="1" x14ac:dyDescent="0.2">
      <c r="A695" s="73">
        <v>5.49</v>
      </c>
      <c r="B695" s="91" t="s">
        <v>198</v>
      </c>
      <c r="C695" s="85">
        <v>1</v>
      </c>
      <c r="D695" s="83" t="s">
        <v>38</v>
      </c>
      <c r="E695" s="104">
        <v>3779.15</v>
      </c>
      <c r="F695" s="260">
        <f t="shared" si="25"/>
        <v>3779.15</v>
      </c>
    </row>
    <row r="696" spans="1:6" s="69" customFormat="1" x14ac:dyDescent="0.2">
      <c r="A696" s="122">
        <v>5.5</v>
      </c>
      <c r="B696" s="91" t="s">
        <v>199</v>
      </c>
      <c r="C696" s="85">
        <v>2</v>
      </c>
      <c r="D696" s="83" t="s">
        <v>38</v>
      </c>
      <c r="E696" s="29">
        <v>3584.45</v>
      </c>
      <c r="F696" s="260">
        <f t="shared" si="25"/>
        <v>7168.9</v>
      </c>
    </row>
    <row r="697" spans="1:6" s="69" customFormat="1" x14ac:dyDescent="0.2">
      <c r="A697" s="80">
        <v>5.51</v>
      </c>
      <c r="B697" s="91" t="s">
        <v>200</v>
      </c>
      <c r="C697" s="85">
        <v>30</v>
      </c>
      <c r="D697" s="83" t="s">
        <v>38</v>
      </c>
      <c r="E697" s="29">
        <v>2944.74</v>
      </c>
      <c r="F697" s="260">
        <f t="shared" si="25"/>
        <v>88342.2</v>
      </c>
    </row>
    <row r="698" spans="1:6" s="69" customFormat="1" ht="12.75" customHeight="1" x14ac:dyDescent="0.2">
      <c r="A698" s="103">
        <v>5.52</v>
      </c>
      <c r="B698" s="91" t="s">
        <v>201</v>
      </c>
      <c r="C698" s="85">
        <v>1</v>
      </c>
      <c r="D698" s="83" t="s">
        <v>38</v>
      </c>
      <c r="E698" s="29">
        <v>17169.189999999999</v>
      </c>
      <c r="F698" s="260">
        <f t="shared" si="25"/>
        <v>17169.189999999999</v>
      </c>
    </row>
    <row r="699" spans="1:6" s="69" customFormat="1" ht="12.75" customHeight="1" x14ac:dyDescent="0.2">
      <c r="A699" s="73">
        <v>5.5299999999999896</v>
      </c>
      <c r="B699" s="101" t="s">
        <v>202</v>
      </c>
      <c r="C699" s="29">
        <v>8</v>
      </c>
      <c r="D699" s="83" t="s">
        <v>38</v>
      </c>
      <c r="E699" s="29">
        <v>1449.38</v>
      </c>
      <c r="F699" s="260">
        <f t="shared" si="25"/>
        <v>11595.04</v>
      </c>
    </row>
    <row r="700" spans="1:6" s="69" customFormat="1" ht="8.25" customHeight="1" x14ac:dyDescent="0.2">
      <c r="A700" s="73"/>
      <c r="B700" s="84"/>
      <c r="C700" s="29"/>
      <c r="D700" s="83"/>
      <c r="E700" s="29"/>
      <c r="F700" s="260"/>
    </row>
    <row r="701" spans="1:6" s="69" customFormat="1" ht="12.75" customHeight="1" x14ac:dyDescent="0.2">
      <c r="A701" s="100">
        <v>7</v>
      </c>
      <c r="B701" s="99" t="s">
        <v>70</v>
      </c>
      <c r="C701" s="85"/>
      <c r="D701" s="83"/>
      <c r="E701" s="90"/>
      <c r="F701" s="250"/>
    </row>
    <row r="702" spans="1:6" s="69" customFormat="1" ht="12.75" customHeight="1" x14ac:dyDescent="0.2">
      <c r="A702" s="89">
        <v>7.6</v>
      </c>
      <c r="B702" s="91" t="s">
        <v>203</v>
      </c>
      <c r="C702" s="85">
        <v>1</v>
      </c>
      <c r="D702" s="83" t="s">
        <v>38</v>
      </c>
      <c r="E702" s="90">
        <v>4516.01</v>
      </c>
      <c r="F702" s="104">
        <f>E702*C702</f>
        <v>4516.01</v>
      </c>
    </row>
    <row r="703" spans="1:6" s="69" customFormat="1" ht="12.75" customHeight="1" x14ac:dyDescent="0.2">
      <c r="A703" s="89">
        <v>7.7</v>
      </c>
      <c r="B703" s="91" t="s">
        <v>204</v>
      </c>
      <c r="C703" s="85">
        <v>2</v>
      </c>
      <c r="D703" s="83" t="s">
        <v>38</v>
      </c>
      <c r="E703" s="90">
        <v>2948.22</v>
      </c>
      <c r="F703" s="104">
        <f>E703*C703</f>
        <v>5896.44</v>
      </c>
    </row>
    <row r="704" spans="1:6" s="69" customFormat="1" ht="12.75" customHeight="1" x14ac:dyDescent="0.2">
      <c r="A704" s="89">
        <v>7.8</v>
      </c>
      <c r="B704" s="91" t="s">
        <v>205</v>
      </c>
      <c r="C704" s="85">
        <v>44</v>
      </c>
      <c r="D704" s="83" t="s">
        <v>38</v>
      </c>
      <c r="E704" s="90">
        <v>2390.48</v>
      </c>
      <c r="F704" s="104">
        <f>E704*C704</f>
        <v>105181.12</v>
      </c>
    </row>
    <row r="705" spans="1:6" s="69" customFormat="1" ht="12.75" customHeight="1" x14ac:dyDescent="0.2">
      <c r="A705" s="89">
        <v>7.9</v>
      </c>
      <c r="B705" s="91" t="s">
        <v>206</v>
      </c>
      <c r="C705" s="85">
        <v>6</v>
      </c>
      <c r="D705" s="83" t="s">
        <v>38</v>
      </c>
      <c r="E705" s="90">
        <v>1566.25</v>
      </c>
      <c r="F705" s="104">
        <f>E705*C705</f>
        <v>9397.5</v>
      </c>
    </row>
    <row r="706" spans="1:6" s="69" customFormat="1" ht="12.75" customHeight="1" x14ac:dyDescent="0.2">
      <c r="A706" s="121">
        <v>7.1</v>
      </c>
      <c r="B706" s="91" t="s">
        <v>207</v>
      </c>
      <c r="C706" s="85">
        <v>21</v>
      </c>
      <c r="D706" s="83" t="s">
        <v>38</v>
      </c>
      <c r="E706" s="90">
        <v>1384.48</v>
      </c>
      <c r="F706" s="104">
        <f>E706*C706</f>
        <v>29074.080000000002</v>
      </c>
    </row>
    <row r="707" spans="1:6" s="69" customFormat="1" ht="9" customHeight="1" x14ac:dyDescent="0.2">
      <c r="A707" s="73"/>
      <c r="B707" s="84"/>
      <c r="C707" s="29"/>
      <c r="D707" s="83"/>
      <c r="E707" s="29"/>
      <c r="F707" s="260"/>
    </row>
    <row r="708" spans="1:6" s="69" customFormat="1" ht="11.25" customHeight="1" x14ac:dyDescent="0.2">
      <c r="A708" s="100">
        <v>11</v>
      </c>
      <c r="B708" s="112" t="s">
        <v>85</v>
      </c>
      <c r="C708" s="29"/>
      <c r="D708" s="83"/>
      <c r="E708" s="29"/>
      <c r="F708" s="260"/>
    </row>
    <row r="709" spans="1:6" s="69" customFormat="1" ht="25.5" customHeight="1" x14ac:dyDescent="0.2">
      <c r="A709" s="89">
        <v>11.2</v>
      </c>
      <c r="B709" s="88" t="s">
        <v>208</v>
      </c>
      <c r="C709" s="85">
        <v>3000</v>
      </c>
      <c r="D709" s="111" t="s">
        <v>21</v>
      </c>
      <c r="E709" s="90">
        <v>31.13</v>
      </c>
      <c r="F709" s="142">
        <f>C709*E709</f>
        <v>93390</v>
      </c>
    </row>
    <row r="710" spans="1:6" s="69" customFormat="1" ht="12.75" customHeight="1" x14ac:dyDescent="0.2">
      <c r="A710" s="86">
        <v>11.13</v>
      </c>
      <c r="B710" s="84" t="s">
        <v>209</v>
      </c>
      <c r="C710" s="29">
        <v>500</v>
      </c>
      <c r="D710" s="83" t="s">
        <v>38</v>
      </c>
      <c r="E710" s="29">
        <v>280</v>
      </c>
      <c r="F710" s="142">
        <f>C710*E710</f>
        <v>140000</v>
      </c>
    </row>
    <row r="711" spans="1:6" s="69" customFormat="1" ht="8.25" customHeight="1" x14ac:dyDescent="0.2">
      <c r="A711" s="73"/>
      <c r="B711" s="84"/>
      <c r="C711" s="29"/>
      <c r="D711" s="83"/>
      <c r="E711" s="29"/>
      <c r="F711" s="260"/>
    </row>
    <row r="712" spans="1:6" s="69" customFormat="1" ht="12.75" customHeight="1" x14ac:dyDescent="0.2">
      <c r="A712" s="79">
        <v>14</v>
      </c>
      <c r="B712" s="81" t="s">
        <v>210</v>
      </c>
      <c r="C712" s="46"/>
      <c r="D712" s="71"/>
      <c r="E712" s="46"/>
      <c r="F712" s="260"/>
    </row>
    <row r="713" spans="1:6" s="69" customFormat="1" ht="12.75" customHeight="1" x14ac:dyDescent="0.2">
      <c r="A713" s="73">
        <v>14.1</v>
      </c>
      <c r="B713" s="74" t="s">
        <v>211</v>
      </c>
      <c r="C713" s="46">
        <v>193.47</v>
      </c>
      <c r="D713" s="71" t="s">
        <v>21</v>
      </c>
      <c r="E713" s="46">
        <v>53.28</v>
      </c>
      <c r="F713" s="260">
        <f t="shared" ref="F713:F718" si="26">ROUND(C713*E713,2)</f>
        <v>10308.08</v>
      </c>
    </row>
    <row r="714" spans="1:6" s="69" customFormat="1" ht="12.75" customHeight="1" x14ac:dyDescent="0.2">
      <c r="A714" s="73">
        <v>14.2</v>
      </c>
      <c r="B714" s="74" t="s">
        <v>212</v>
      </c>
      <c r="C714" s="46">
        <v>1850</v>
      </c>
      <c r="D714" s="71" t="s">
        <v>21</v>
      </c>
      <c r="E714" s="46">
        <v>38.57</v>
      </c>
      <c r="F714" s="260">
        <f t="shared" si="26"/>
        <v>71354.5</v>
      </c>
    </row>
    <row r="715" spans="1:6" s="69" customFormat="1" ht="12.75" customHeight="1" x14ac:dyDescent="0.2">
      <c r="A715" s="73">
        <v>14.3</v>
      </c>
      <c r="B715" s="74" t="s">
        <v>213</v>
      </c>
      <c r="C715" s="46">
        <v>417.27</v>
      </c>
      <c r="D715" s="71" t="s">
        <v>21</v>
      </c>
      <c r="E715" s="46">
        <v>26.23</v>
      </c>
      <c r="F715" s="260">
        <f t="shared" si="26"/>
        <v>10944.99</v>
      </c>
    </row>
    <row r="716" spans="1:6" s="69" customFormat="1" ht="12.75" customHeight="1" x14ac:dyDescent="0.2">
      <c r="A716" s="73">
        <v>14.4</v>
      </c>
      <c r="B716" s="74" t="s">
        <v>214</v>
      </c>
      <c r="C716" s="46">
        <v>2167.2600000000002</v>
      </c>
      <c r="D716" s="71" t="s">
        <v>21</v>
      </c>
      <c r="E716" s="46">
        <v>16.73</v>
      </c>
      <c r="F716" s="260">
        <f t="shared" si="26"/>
        <v>36258.26</v>
      </c>
    </row>
    <row r="717" spans="1:6" s="69" customFormat="1" ht="12.75" customHeight="1" x14ac:dyDescent="0.2">
      <c r="A717" s="73">
        <v>14.5</v>
      </c>
      <c r="B717" s="74" t="s">
        <v>215</v>
      </c>
      <c r="C717" s="46">
        <v>996.67</v>
      </c>
      <c r="D717" s="71" t="s">
        <v>21</v>
      </c>
      <c r="E717" s="46">
        <v>10.01</v>
      </c>
      <c r="F717" s="260">
        <f t="shared" si="26"/>
        <v>9976.67</v>
      </c>
    </row>
    <row r="718" spans="1:6" s="69" customFormat="1" ht="12.75" customHeight="1" x14ac:dyDescent="0.2">
      <c r="A718" s="73">
        <v>14.6</v>
      </c>
      <c r="B718" s="74" t="s">
        <v>216</v>
      </c>
      <c r="C718" s="46">
        <v>8812.11</v>
      </c>
      <c r="D718" s="71" t="s">
        <v>21</v>
      </c>
      <c r="E718" s="46">
        <v>7.65</v>
      </c>
      <c r="F718" s="260">
        <f t="shared" si="26"/>
        <v>67412.639999999999</v>
      </c>
    </row>
    <row r="719" spans="1:6" s="69" customFormat="1" ht="9" customHeight="1" x14ac:dyDescent="0.2">
      <c r="A719" s="73"/>
      <c r="B719" s="74"/>
      <c r="C719" s="46"/>
      <c r="D719" s="71"/>
      <c r="E719" s="46"/>
      <c r="F719" s="260"/>
    </row>
    <row r="720" spans="1:6" s="69" customFormat="1" ht="12.75" customHeight="1" x14ac:dyDescent="0.2">
      <c r="A720" s="79">
        <v>15</v>
      </c>
      <c r="B720" s="78" t="s">
        <v>217</v>
      </c>
      <c r="C720" s="46"/>
      <c r="D720" s="71"/>
      <c r="E720" s="46"/>
      <c r="F720" s="260"/>
    </row>
    <row r="721" spans="1:6" s="69" customFormat="1" ht="12.75" customHeight="1" x14ac:dyDescent="0.2">
      <c r="A721" s="73">
        <v>15.1</v>
      </c>
      <c r="B721" s="74" t="s">
        <v>218</v>
      </c>
      <c r="C721" s="46">
        <v>250</v>
      </c>
      <c r="D721" s="71" t="s">
        <v>102</v>
      </c>
      <c r="E721" s="46">
        <v>79.86</v>
      </c>
      <c r="F721" s="260">
        <f>C721*E721</f>
        <v>19965</v>
      </c>
    </row>
    <row r="722" spans="1:6" s="69" customFormat="1" ht="12.75" customHeight="1" x14ac:dyDescent="0.2">
      <c r="A722" s="73">
        <v>16.3</v>
      </c>
      <c r="B722" s="77" t="s">
        <v>219</v>
      </c>
      <c r="C722" s="46">
        <v>250</v>
      </c>
      <c r="D722" s="71" t="s">
        <v>102</v>
      </c>
      <c r="E722" s="46">
        <v>638.95000000000005</v>
      </c>
      <c r="F722" s="260">
        <f>C722*E722</f>
        <v>159737.5</v>
      </c>
    </row>
    <row r="723" spans="1:6" s="69" customFormat="1" ht="12.75" customHeight="1" x14ac:dyDescent="0.2">
      <c r="A723" s="73">
        <v>16.399999999999999</v>
      </c>
      <c r="B723" s="74" t="s">
        <v>220</v>
      </c>
      <c r="C723" s="46">
        <v>250</v>
      </c>
      <c r="D723" s="71" t="s">
        <v>21</v>
      </c>
      <c r="E723" s="46">
        <v>637.73</v>
      </c>
      <c r="F723" s="260">
        <f>C723*E723</f>
        <v>159432.5</v>
      </c>
    </row>
    <row r="724" spans="1:6" s="69" customFormat="1" ht="12.75" customHeight="1" x14ac:dyDescent="0.2">
      <c r="A724" s="73">
        <v>16.5</v>
      </c>
      <c r="B724" s="77" t="s">
        <v>221</v>
      </c>
      <c r="C724" s="46">
        <v>59.06</v>
      </c>
      <c r="D724" s="71" t="s">
        <v>24</v>
      </c>
      <c r="E724" s="46">
        <v>165</v>
      </c>
      <c r="F724" s="260">
        <f>C724*E724</f>
        <v>9744.9</v>
      </c>
    </row>
    <row r="725" spans="1:6" s="69" customFormat="1" ht="6" customHeight="1" x14ac:dyDescent="0.2">
      <c r="A725" s="73"/>
      <c r="B725" s="74"/>
      <c r="C725" s="46"/>
      <c r="D725" s="71"/>
      <c r="E725" s="46"/>
      <c r="F725" s="260"/>
    </row>
    <row r="726" spans="1:6" s="69" customFormat="1" ht="12.75" customHeight="1" x14ac:dyDescent="0.2">
      <c r="A726" s="73">
        <v>17</v>
      </c>
      <c r="B726" s="72" t="s">
        <v>222</v>
      </c>
      <c r="C726" s="46">
        <v>14662.14</v>
      </c>
      <c r="D726" s="71" t="s">
        <v>21</v>
      </c>
      <c r="E726" s="46">
        <v>23.8</v>
      </c>
      <c r="F726" s="260">
        <f>ROUND(C726*E726,2)</f>
        <v>348958.93</v>
      </c>
    </row>
    <row r="727" spans="1:6" s="69" customFormat="1" ht="6.75" customHeight="1" x14ac:dyDescent="0.2">
      <c r="A727" s="73"/>
      <c r="B727" s="72"/>
      <c r="C727" s="70"/>
      <c r="D727" s="71"/>
      <c r="E727" s="46"/>
      <c r="F727" s="260"/>
    </row>
    <row r="728" spans="1:6" s="25" customFormat="1" x14ac:dyDescent="0.2">
      <c r="A728" s="118"/>
      <c r="B728" s="120"/>
      <c r="C728" s="119"/>
      <c r="D728" s="118"/>
      <c r="E728" s="117"/>
      <c r="F728" s="267"/>
    </row>
    <row r="729" spans="1:6" s="23" customFormat="1" ht="63.75" x14ac:dyDescent="0.2">
      <c r="A729" s="34" t="s">
        <v>109</v>
      </c>
      <c r="B729" s="112" t="s">
        <v>223</v>
      </c>
      <c r="C729" s="60"/>
      <c r="D729" s="60"/>
      <c r="E729" s="66"/>
      <c r="F729" s="255"/>
    </row>
    <row r="730" spans="1:6" s="23" customFormat="1" x14ac:dyDescent="0.2">
      <c r="A730" s="34"/>
      <c r="B730" s="116"/>
      <c r="C730" s="60"/>
      <c r="D730" s="60"/>
      <c r="E730" s="66"/>
      <c r="F730" s="255"/>
    </row>
    <row r="731" spans="1:6" s="23" customFormat="1" x14ac:dyDescent="0.2">
      <c r="A731" s="115">
        <v>1</v>
      </c>
      <c r="B731" s="99" t="s">
        <v>19</v>
      </c>
      <c r="C731" s="60"/>
      <c r="D731" s="60"/>
      <c r="E731" s="66"/>
      <c r="F731" s="255"/>
    </row>
    <row r="732" spans="1:6" s="23" customFormat="1" x14ac:dyDescent="0.2">
      <c r="A732" s="114">
        <v>1.2</v>
      </c>
      <c r="B732" s="91" t="s">
        <v>164</v>
      </c>
      <c r="C732" s="85">
        <v>12901.63</v>
      </c>
      <c r="D732" s="83" t="s">
        <v>21</v>
      </c>
      <c r="E732" s="102">
        <v>14.63</v>
      </c>
      <c r="F732" s="260">
        <f>ROUND(C732*E732,2)</f>
        <v>188750.85</v>
      </c>
    </row>
    <row r="733" spans="1:6" s="23" customFormat="1" ht="8.25" customHeight="1" x14ac:dyDescent="0.2">
      <c r="A733" s="34"/>
      <c r="B733" s="112"/>
      <c r="C733" s="60"/>
      <c r="D733" s="60"/>
      <c r="E733" s="57"/>
      <c r="F733" s="255"/>
    </row>
    <row r="734" spans="1:6" s="23" customFormat="1" x14ac:dyDescent="0.2">
      <c r="A734" s="113">
        <v>5</v>
      </c>
      <c r="B734" s="112" t="s">
        <v>36</v>
      </c>
      <c r="C734" s="85"/>
      <c r="D734" s="111"/>
      <c r="E734" s="102"/>
      <c r="F734" s="255"/>
    </row>
    <row r="735" spans="1:6" s="69" customFormat="1" ht="28.5" customHeight="1" x14ac:dyDescent="0.2">
      <c r="A735" s="103">
        <v>5.25</v>
      </c>
      <c r="B735" s="101" t="s">
        <v>224</v>
      </c>
      <c r="C735" s="98">
        <v>3</v>
      </c>
      <c r="D735" s="105" t="s">
        <v>38</v>
      </c>
      <c r="E735" s="110">
        <v>3979.1000000000004</v>
      </c>
      <c r="F735" s="266">
        <f t="shared" ref="F735:F756" si="27">ROUND(C735*E735,2)</f>
        <v>11937.3</v>
      </c>
    </row>
    <row r="736" spans="1:6" s="69" customFormat="1" ht="28.5" customHeight="1" x14ac:dyDescent="0.2">
      <c r="A736" s="73">
        <v>5.26</v>
      </c>
      <c r="B736" s="101" t="s">
        <v>225</v>
      </c>
      <c r="C736" s="104">
        <v>1</v>
      </c>
      <c r="D736" s="83" t="s">
        <v>38</v>
      </c>
      <c r="E736" s="29">
        <v>2769.5499999999997</v>
      </c>
      <c r="F736" s="260">
        <f t="shared" si="27"/>
        <v>2769.55</v>
      </c>
    </row>
    <row r="737" spans="1:6" s="69" customFormat="1" ht="28.5" customHeight="1" x14ac:dyDescent="0.2">
      <c r="A737" s="103">
        <v>5.27</v>
      </c>
      <c r="B737" s="101" t="s">
        <v>179</v>
      </c>
      <c r="C737" s="98">
        <v>5</v>
      </c>
      <c r="D737" s="105" t="s">
        <v>38</v>
      </c>
      <c r="E737" s="98">
        <v>2847.4300000000003</v>
      </c>
      <c r="F737" s="266">
        <f t="shared" si="27"/>
        <v>14237.15</v>
      </c>
    </row>
    <row r="738" spans="1:6" s="69" customFormat="1" ht="28.5" customHeight="1" x14ac:dyDescent="0.2">
      <c r="A738" s="73">
        <v>5.28</v>
      </c>
      <c r="B738" s="101" t="s">
        <v>226</v>
      </c>
      <c r="C738" s="98">
        <v>2</v>
      </c>
      <c r="D738" s="105" t="s">
        <v>38</v>
      </c>
      <c r="E738" s="108">
        <v>1405.45</v>
      </c>
      <c r="F738" s="266">
        <f t="shared" si="27"/>
        <v>2810.9</v>
      </c>
    </row>
    <row r="739" spans="1:6" s="69" customFormat="1" ht="28.5" customHeight="1" x14ac:dyDescent="0.2">
      <c r="A739" s="107">
        <v>5.29</v>
      </c>
      <c r="B739" s="101" t="s">
        <v>181</v>
      </c>
      <c r="C739" s="98">
        <v>1</v>
      </c>
      <c r="D739" s="105" t="s">
        <v>38</v>
      </c>
      <c r="E739" s="98">
        <v>3950.73</v>
      </c>
      <c r="F739" s="266">
        <f t="shared" si="27"/>
        <v>3950.73</v>
      </c>
    </row>
    <row r="740" spans="1:6" s="69" customFormat="1" ht="28.5" customHeight="1" x14ac:dyDescent="0.2">
      <c r="A740" s="106">
        <v>5.3</v>
      </c>
      <c r="B740" s="101" t="s">
        <v>183</v>
      </c>
      <c r="C740" s="98">
        <v>1</v>
      </c>
      <c r="D740" s="105" t="s">
        <v>38</v>
      </c>
      <c r="E740" s="98">
        <v>1190.24</v>
      </c>
      <c r="F740" s="266">
        <f t="shared" si="27"/>
        <v>1190.24</v>
      </c>
    </row>
    <row r="741" spans="1:6" s="69" customFormat="1" ht="28.5" customHeight="1" x14ac:dyDescent="0.2">
      <c r="A741" s="103">
        <v>5.31</v>
      </c>
      <c r="B741" s="101" t="s">
        <v>187</v>
      </c>
      <c r="C741" s="98">
        <v>6</v>
      </c>
      <c r="D741" s="105" t="s">
        <v>38</v>
      </c>
      <c r="E741" s="98">
        <v>1644.54</v>
      </c>
      <c r="F741" s="266">
        <f t="shared" si="27"/>
        <v>9867.24</v>
      </c>
    </row>
    <row r="742" spans="1:6" s="69" customFormat="1" ht="28.5" customHeight="1" x14ac:dyDescent="0.2">
      <c r="A742" s="73">
        <v>5.32</v>
      </c>
      <c r="B742" s="101" t="s">
        <v>188</v>
      </c>
      <c r="C742" s="98">
        <v>20</v>
      </c>
      <c r="D742" s="105" t="s">
        <v>38</v>
      </c>
      <c r="E742" s="98">
        <v>2750.04</v>
      </c>
      <c r="F742" s="266">
        <f t="shared" si="27"/>
        <v>55000.800000000003</v>
      </c>
    </row>
    <row r="743" spans="1:6" s="69" customFormat="1" x14ac:dyDescent="0.2">
      <c r="A743" s="103">
        <v>5.33</v>
      </c>
      <c r="B743" s="91" t="s">
        <v>227</v>
      </c>
      <c r="C743" s="85">
        <v>1</v>
      </c>
      <c r="D743" s="83" t="s">
        <v>38</v>
      </c>
      <c r="E743" s="102">
        <v>9300.9000000000015</v>
      </c>
      <c r="F743" s="260">
        <f t="shared" si="27"/>
        <v>9300.9</v>
      </c>
    </row>
    <row r="744" spans="1:6" s="69" customFormat="1" x14ac:dyDescent="0.2">
      <c r="A744" s="73">
        <v>5.34</v>
      </c>
      <c r="B744" s="91" t="s">
        <v>190</v>
      </c>
      <c r="C744" s="85">
        <v>3</v>
      </c>
      <c r="D744" s="83" t="s">
        <v>38</v>
      </c>
      <c r="E744" s="102">
        <v>6546.7300000000005</v>
      </c>
      <c r="F744" s="260">
        <f t="shared" si="27"/>
        <v>19640.189999999999</v>
      </c>
    </row>
    <row r="745" spans="1:6" s="69" customFormat="1" x14ac:dyDescent="0.2">
      <c r="A745" s="103">
        <v>5.35</v>
      </c>
      <c r="B745" s="91" t="s">
        <v>191</v>
      </c>
      <c r="C745" s="85">
        <v>1</v>
      </c>
      <c r="D745" s="83" t="s">
        <v>38</v>
      </c>
      <c r="E745" s="102">
        <v>4599.7300000000005</v>
      </c>
      <c r="F745" s="260">
        <f t="shared" si="27"/>
        <v>4599.7299999999996</v>
      </c>
    </row>
    <row r="746" spans="1:6" s="69" customFormat="1" x14ac:dyDescent="0.2">
      <c r="A746" s="73">
        <v>5.36</v>
      </c>
      <c r="B746" s="91" t="s">
        <v>192</v>
      </c>
      <c r="C746" s="85">
        <v>7</v>
      </c>
      <c r="D746" s="83" t="s">
        <v>38</v>
      </c>
      <c r="E746" s="102">
        <v>3561.3300000000004</v>
      </c>
      <c r="F746" s="260">
        <f t="shared" si="27"/>
        <v>24929.31</v>
      </c>
    </row>
    <row r="747" spans="1:6" s="69" customFormat="1" x14ac:dyDescent="0.2">
      <c r="A747" s="103">
        <v>5.37</v>
      </c>
      <c r="B747" s="91" t="s">
        <v>193</v>
      </c>
      <c r="C747" s="85">
        <v>2</v>
      </c>
      <c r="D747" s="83" t="s">
        <v>38</v>
      </c>
      <c r="E747" s="29">
        <v>2573.65</v>
      </c>
      <c r="F747" s="260">
        <f t="shared" si="27"/>
        <v>5147.3</v>
      </c>
    </row>
    <row r="748" spans="1:6" s="69" customFormat="1" x14ac:dyDescent="0.2">
      <c r="A748" s="73">
        <v>5.38</v>
      </c>
      <c r="B748" s="91" t="s">
        <v>194</v>
      </c>
      <c r="C748" s="85">
        <v>15</v>
      </c>
      <c r="D748" s="83" t="s">
        <v>38</v>
      </c>
      <c r="E748" s="29">
        <v>1969.04</v>
      </c>
      <c r="F748" s="260">
        <f t="shared" si="27"/>
        <v>29535.599999999999</v>
      </c>
    </row>
    <row r="749" spans="1:6" s="23" customFormat="1" x14ac:dyDescent="0.2">
      <c r="A749" s="103">
        <v>5.39</v>
      </c>
      <c r="B749" s="91" t="s">
        <v>228</v>
      </c>
      <c r="C749" s="85">
        <v>1</v>
      </c>
      <c r="D749" s="83" t="s">
        <v>38</v>
      </c>
      <c r="E749" s="102">
        <v>8564.7000000000007</v>
      </c>
      <c r="F749" s="260">
        <f t="shared" si="27"/>
        <v>8564.7000000000007</v>
      </c>
    </row>
    <row r="750" spans="1:6" s="23" customFormat="1" x14ac:dyDescent="0.2">
      <c r="A750" s="86">
        <v>5.4</v>
      </c>
      <c r="B750" s="91" t="s">
        <v>195</v>
      </c>
      <c r="C750" s="85">
        <v>1</v>
      </c>
      <c r="D750" s="83" t="s">
        <v>38</v>
      </c>
      <c r="E750" s="29">
        <v>5017.5</v>
      </c>
      <c r="F750" s="260">
        <f t="shared" si="27"/>
        <v>5017.5</v>
      </c>
    </row>
    <row r="751" spans="1:6" s="23" customFormat="1" x14ac:dyDescent="0.2">
      <c r="A751" s="103">
        <v>5.41</v>
      </c>
      <c r="B751" s="91" t="s">
        <v>196</v>
      </c>
      <c r="C751" s="85">
        <v>3</v>
      </c>
      <c r="D751" s="83" t="s">
        <v>38</v>
      </c>
      <c r="E751" s="29">
        <v>5054.0300000000007</v>
      </c>
      <c r="F751" s="260">
        <f t="shared" si="27"/>
        <v>15162.09</v>
      </c>
    </row>
    <row r="752" spans="1:6" s="23" customFormat="1" x14ac:dyDescent="0.2">
      <c r="A752" s="73">
        <v>5.42</v>
      </c>
      <c r="B752" s="91" t="s">
        <v>198</v>
      </c>
      <c r="C752" s="85">
        <v>1</v>
      </c>
      <c r="D752" s="83" t="s">
        <v>38</v>
      </c>
      <c r="E752" s="104">
        <v>3779.15</v>
      </c>
      <c r="F752" s="260">
        <f t="shared" si="27"/>
        <v>3779.15</v>
      </c>
    </row>
    <row r="753" spans="1:6" s="23" customFormat="1" x14ac:dyDescent="0.2">
      <c r="A753" s="103">
        <v>5.43</v>
      </c>
      <c r="B753" s="91" t="s">
        <v>199</v>
      </c>
      <c r="C753" s="85">
        <v>2</v>
      </c>
      <c r="D753" s="83" t="s">
        <v>38</v>
      </c>
      <c r="E753" s="29">
        <v>2054.4499999999998</v>
      </c>
      <c r="F753" s="260">
        <f t="shared" si="27"/>
        <v>4108.8999999999996</v>
      </c>
    </row>
    <row r="754" spans="1:6" s="23" customFormat="1" x14ac:dyDescent="0.2">
      <c r="A754" s="73">
        <v>5.44</v>
      </c>
      <c r="B754" s="91" t="s">
        <v>200</v>
      </c>
      <c r="C754" s="85">
        <v>20</v>
      </c>
      <c r="D754" s="83" t="s">
        <v>38</v>
      </c>
      <c r="E754" s="29">
        <v>1514.74</v>
      </c>
      <c r="F754" s="260">
        <f t="shared" si="27"/>
        <v>30294.799999999999</v>
      </c>
    </row>
    <row r="755" spans="1:6" s="23" customFormat="1" x14ac:dyDescent="0.2">
      <c r="A755" s="103">
        <v>5.45</v>
      </c>
      <c r="B755" s="91" t="s">
        <v>229</v>
      </c>
      <c r="C755" s="85">
        <v>1</v>
      </c>
      <c r="D755" s="83" t="s">
        <v>38</v>
      </c>
      <c r="E755" s="102">
        <v>8448.3000000000011</v>
      </c>
      <c r="F755" s="260">
        <f t="shared" si="27"/>
        <v>8448.2999999999993</v>
      </c>
    </row>
    <row r="756" spans="1:6" s="69" customFormat="1" ht="25.5" x14ac:dyDescent="0.2">
      <c r="A756" s="73">
        <v>5.46</v>
      </c>
      <c r="B756" s="101" t="s">
        <v>202</v>
      </c>
      <c r="C756" s="29">
        <v>8</v>
      </c>
      <c r="D756" s="83" t="s">
        <v>38</v>
      </c>
      <c r="E756" s="29">
        <v>1449.38</v>
      </c>
      <c r="F756" s="260">
        <f t="shared" si="27"/>
        <v>11595.04</v>
      </c>
    </row>
    <row r="757" spans="1:6" s="69" customFormat="1" ht="9.75" customHeight="1" x14ac:dyDescent="0.2">
      <c r="A757" s="73"/>
      <c r="B757" s="84"/>
      <c r="C757" s="29"/>
      <c r="D757" s="83"/>
      <c r="E757" s="82"/>
      <c r="F757" s="260"/>
    </row>
    <row r="758" spans="1:6" s="69" customFormat="1" ht="12.75" customHeight="1" x14ac:dyDescent="0.2">
      <c r="A758" s="100">
        <v>7</v>
      </c>
      <c r="B758" s="99" t="s">
        <v>70</v>
      </c>
      <c r="C758" s="85"/>
      <c r="D758" s="83"/>
      <c r="E758" s="90"/>
      <c r="F758" s="250"/>
    </row>
    <row r="759" spans="1:6" s="69" customFormat="1" ht="12.75" customHeight="1" x14ac:dyDescent="0.2">
      <c r="A759" s="89">
        <v>7.1</v>
      </c>
      <c r="B759" s="91" t="s">
        <v>204</v>
      </c>
      <c r="C759" s="85">
        <v>6</v>
      </c>
      <c r="D759" s="83" t="s">
        <v>38</v>
      </c>
      <c r="E759" s="90">
        <v>2948.22</v>
      </c>
      <c r="F759" s="104">
        <f>E759*C759</f>
        <v>17689.32</v>
      </c>
    </row>
    <row r="760" spans="1:6" s="69" customFormat="1" ht="12.75" customHeight="1" x14ac:dyDescent="0.2">
      <c r="A760" s="89">
        <v>7.2</v>
      </c>
      <c r="B760" s="91" t="s">
        <v>205</v>
      </c>
      <c r="C760" s="85">
        <v>68</v>
      </c>
      <c r="D760" s="83" t="s">
        <v>38</v>
      </c>
      <c r="E760" s="90">
        <v>2390.48</v>
      </c>
      <c r="F760" s="104">
        <f>E760*C760</f>
        <v>162552.64000000001</v>
      </c>
    </row>
    <row r="761" spans="1:6" s="69" customFormat="1" ht="12.75" customHeight="1" x14ac:dyDescent="0.2">
      <c r="A761" s="97">
        <v>7.3</v>
      </c>
      <c r="B761" s="96" t="s">
        <v>206</v>
      </c>
      <c r="C761" s="95">
        <v>2</v>
      </c>
      <c r="D761" s="94" t="s">
        <v>38</v>
      </c>
      <c r="E761" s="93">
        <v>1566.25</v>
      </c>
      <c r="F761" s="251">
        <f>E761*C761</f>
        <v>3132.5</v>
      </c>
    </row>
    <row r="762" spans="1:6" s="69" customFormat="1" ht="12.75" customHeight="1" x14ac:dyDescent="0.2">
      <c r="A762" s="89">
        <v>7.4</v>
      </c>
      <c r="B762" s="91" t="s">
        <v>207</v>
      </c>
      <c r="C762" s="85">
        <v>39</v>
      </c>
      <c r="D762" s="83" t="s">
        <v>38</v>
      </c>
      <c r="E762" s="90">
        <v>1384.48</v>
      </c>
      <c r="F762" s="104">
        <f>E762*C762</f>
        <v>53994.720000000001</v>
      </c>
    </row>
    <row r="763" spans="1:6" s="69" customFormat="1" ht="9" customHeight="1" x14ac:dyDescent="0.2">
      <c r="A763" s="73"/>
      <c r="B763" s="84"/>
      <c r="C763" s="29"/>
      <c r="D763" s="83"/>
      <c r="E763" s="82"/>
      <c r="F763" s="260"/>
    </row>
    <row r="764" spans="1:6" s="69" customFormat="1" ht="25.5" x14ac:dyDescent="0.2">
      <c r="A764" s="89">
        <v>11.2</v>
      </c>
      <c r="B764" s="88" t="s">
        <v>208</v>
      </c>
      <c r="C764" s="29">
        <v>3000</v>
      </c>
      <c r="D764" s="83" t="s">
        <v>21</v>
      </c>
      <c r="E764" s="87">
        <v>31.13</v>
      </c>
      <c r="F764" s="104">
        <f>C764*E764</f>
        <v>93390</v>
      </c>
    </row>
    <row r="765" spans="1:6" s="69" customFormat="1" x14ac:dyDescent="0.2">
      <c r="A765" s="86">
        <v>11.13</v>
      </c>
      <c r="B765" s="84" t="s">
        <v>209</v>
      </c>
      <c r="C765" s="29">
        <v>500</v>
      </c>
      <c r="D765" s="83" t="s">
        <v>38</v>
      </c>
      <c r="E765" s="29">
        <v>280</v>
      </c>
      <c r="F765" s="142">
        <f>C765*E765</f>
        <v>140000</v>
      </c>
    </row>
    <row r="766" spans="1:6" s="69" customFormat="1" ht="9" customHeight="1" x14ac:dyDescent="0.2">
      <c r="A766" s="73"/>
      <c r="B766" s="84"/>
      <c r="C766" s="29"/>
      <c r="D766" s="83"/>
      <c r="E766" s="82"/>
      <c r="F766" s="260"/>
    </row>
    <row r="767" spans="1:6" s="69" customFormat="1" x14ac:dyDescent="0.2">
      <c r="A767" s="79">
        <v>15</v>
      </c>
      <c r="B767" s="81" t="s">
        <v>210</v>
      </c>
      <c r="C767" s="46"/>
      <c r="D767" s="71"/>
      <c r="E767" s="46"/>
      <c r="F767" s="260"/>
    </row>
    <row r="768" spans="1:6" s="69" customFormat="1" x14ac:dyDescent="0.2">
      <c r="A768" s="80">
        <v>15.1</v>
      </c>
      <c r="B768" s="74" t="s">
        <v>213</v>
      </c>
      <c r="C768" s="46">
        <v>219.34</v>
      </c>
      <c r="D768" s="71" t="s">
        <v>21</v>
      </c>
      <c r="E768" s="46">
        <v>26.23</v>
      </c>
      <c r="F768" s="260">
        <f>ROUND(C768*E768,2)</f>
        <v>5753.29</v>
      </c>
    </row>
    <row r="769" spans="1:6" s="69" customFormat="1" x14ac:dyDescent="0.2">
      <c r="A769" s="73">
        <v>15.2</v>
      </c>
      <c r="B769" s="74" t="s">
        <v>214</v>
      </c>
      <c r="C769" s="46">
        <v>3464.81</v>
      </c>
      <c r="D769" s="71" t="s">
        <v>21</v>
      </c>
      <c r="E769" s="46">
        <v>16.73</v>
      </c>
      <c r="F769" s="260">
        <f>ROUND(C769*E769,2)</f>
        <v>57966.27</v>
      </c>
    </row>
    <row r="770" spans="1:6" s="69" customFormat="1" x14ac:dyDescent="0.2">
      <c r="A770" s="80">
        <v>15.3</v>
      </c>
      <c r="B770" s="74" t="s">
        <v>215</v>
      </c>
      <c r="C770" s="46">
        <v>614.53</v>
      </c>
      <c r="D770" s="71" t="s">
        <v>21</v>
      </c>
      <c r="E770" s="46">
        <v>10.01</v>
      </c>
      <c r="F770" s="260">
        <f>ROUND(C770*E770,2)</f>
        <v>6151.45</v>
      </c>
    </row>
    <row r="771" spans="1:6" s="69" customFormat="1" x14ac:dyDescent="0.2">
      <c r="A771" s="80">
        <v>15.4</v>
      </c>
      <c r="B771" s="74" t="s">
        <v>216</v>
      </c>
      <c r="C771" s="46">
        <v>8896.76</v>
      </c>
      <c r="D771" s="71" t="s">
        <v>21</v>
      </c>
      <c r="E771" s="46">
        <v>7.65</v>
      </c>
      <c r="F771" s="260">
        <f>ROUND(C771*E771,2)</f>
        <v>68060.210000000006</v>
      </c>
    </row>
    <row r="772" spans="1:6" s="69" customFormat="1" ht="6.75" customHeight="1" x14ac:dyDescent="0.2">
      <c r="A772" s="73"/>
      <c r="B772" s="74"/>
      <c r="C772" s="46"/>
      <c r="D772" s="71"/>
      <c r="E772" s="46"/>
      <c r="F772" s="260"/>
    </row>
    <row r="773" spans="1:6" s="69" customFormat="1" x14ac:dyDescent="0.2">
      <c r="A773" s="79">
        <v>16</v>
      </c>
      <c r="B773" s="78" t="s">
        <v>217</v>
      </c>
      <c r="C773" s="46"/>
      <c r="D773" s="71"/>
      <c r="E773" s="46"/>
      <c r="F773" s="260"/>
    </row>
    <row r="774" spans="1:6" s="69" customFormat="1" x14ac:dyDescent="0.2">
      <c r="A774" s="73">
        <v>16.100000000000001</v>
      </c>
      <c r="B774" s="74" t="s">
        <v>218</v>
      </c>
      <c r="C774" s="46">
        <v>250</v>
      </c>
      <c r="D774" s="71" t="s">
        <v>102</v>
      </c>
      <c r="E774" s="46">
        <v>79.86</v>
      </c>
      <c r="F774" s="260">
        <f>C774*E774</f>
        <v>19965</v>
      </c>
    </row>
    <row r="775" spans="1:6" s="69" customFormat="1" x14ac:dyDescent="0.2">
      <c r="A775" s="73">
        <v>16.3</v>
      </c>
      <c r="B775" s="77" t="s">
        <v>230</v>
      </c>
      <c r="C775" s="46">
        <v>250</v>
      </c>
      <c r="D775" s="71" t="s">
        <v>102</v>
      </c>
      <c r="E775" s="46">
        <v>638.95000000000005</v>
      </c>
      <c r="F775" s="260">
        <f>C775*E775</f>
        <v>159737.5</v>
      </c>
    </row>
    <row r="776" spans="1:6" s="69" customFormat="1" x14ac:dyDescent="0.2">
      <c r="A776" s="73">
        <v>16.399999999999999</v>
      </c>
      <c r="B776" s="74" t="s">
        <v>231</v>
      </c>
      <c r="C776" s="46">
        <v>250</v>
      </c>
      <c r="D776" s="71" t="s">
        <v>21</v>
      </c>
      <c r="E776" s="46">
        <v>637.73</v>
      </c>
      <c r="F776" s="260">
        <f>C776*E776</f>
        <v>159432.5</v>
      </c>
    </row>
    <row r="777" spans="1:6" s="69" customFormat="1" x14ac:dyDescent="0.2">
      <c r="A777" s="73">
        <v>16.5</v>
      </c>
      <c r="B777" s="77" t="s">
        <v>221</v>
      </c>
      <c r="C777" s="46">
        <v>59.06</v>
      </c>
      <c r="D777" s="71" t="s">
        <v>24</v>
      </c>
      <c r="E777" s="46">
        <v>165</v>
      </c>
      <c r="F777" s="260">
        <f>C777*E777</f>
        <v>9744.9</v>
      </c>
    </row>
    <row r="778" spans="1:6" s="69" customFormat="1" ht="8.25" customHeight="1" x14ac:dyDescent="0.2">
      <c r="A778" s="73"/>
      <c r="B778" s="77"/>
      <c r="C778" s="46"/>
      <c r="D778" s="71"/>
      <c r="E778" s="46"/>
      <c r="F778" s="260"/>
    </row>
    <row r="779" spans="1:6" s="69" customFormat="1" ht="26.25" customHeight="1" x14ac:dyDescent="0.2">
      <c r="A779" s="73">
        <v>17</v>
      </c>
      <c r="B779" s="76" t="s">
        <v>232</v>
      </c>
      <c r="C779" s="46">
        <v>1008.63</v>
      </c>
      <c r="D779" s="75" t="s">
        <v>21</v>
      </c>
      <c r="E779" s="46">
        <v>39.299999999999997</v>
      </c>
      <c r="F779" s="260">
        <f>C779*E779</f>
        <v>39639.159</v>
      </c>
    </row>
    <row r="780" spans="1:6" s="69" customFormat="1" ht="10.15" customHeight="1" x14ac:dyDescent="0.2">
      <c r="A780" s="73"/>
      <c r="B780" s="74"/>
      <c r="C780" s="46"/>
      <c r="D780" s="71"/>
      <c r="E780" s="46"/>
      <c r="F780" s="260"/>
    </row>
    <row r="781" spans="1:6" s="69" customFormat="1" ht="12" customHeight="1" x14ac:dyDescent="0.2">
      <c r="A781" s="73">
        <v>18</v>
      </c>
      <c r="B781" s="72" t="s">
        <v>222</v>
      </c>
      <c r="C781" s="46">
        <v>12901.63</v>
      </c>
      <c r="D781" s="71" t="s">
        <v>21</v>
      </c>
      <c r="E781" s="46">
        <v>23.8</v>
      </c>
      <c r="F781" s="260">
        <f>ROUND(C781*E781,2)</f>
        <v>307058.78999999998</v>
      </c>
    </row>
    <row r="782" spans="1:6" s="69" customFormat="1" ht="6" customHeight="1" x14ac:dyDescent="0.2">
      <c r="A782" s="73"/>
      <c r="B782" s="72"/>
      <c r="C782" s="70"/>
      <c r="D782" s="71"/>
      <c r="E782" s="70"/>
      <c r="F782" s="260"/>
    </row>
    <row r="783" spans="1:6" s="25" customFormat="1" ht="12.75" customHeight="1" x14ac:dyDescent="0.2">
      <c r="A783" s="65"/>
      <c r="B783" s="68" t="s">
        <v>233</v>
      </c>
      <c r="C783" s="65"/>
      <c r="D783" s="65"/>
      <c r="E783" s="67"/>
      <c r="F783" s="254">
        <f>SUM(F671:F782)</f>
        <v>3680287.808999999</v>
      </c>
    </row>
    <row r="784" spans="1:6" s="25" customFormat="1" ht="11.45" customHeight="1" x14ac:dyDescent="0.2">
      <c r="A784" s="60"/>
      <c r="B784" s="59"/>
      <c r="C784" s="60"/>
      <c r="D784" s="60"/>
      <c r="E784" s="66"/>
      <c r="F784" s="255"/>
    </row>
    <row r="785" spans="1:6" s="25" customFormat="1" ht="14.25" customHeight="1" x14ac:dyDescent="0.2">
      <c r="A785" s="65"/>
      <c r="B785" s="64" t="s">
        <v>234</v>
      </c>
      <c r="C785" s="62"/>
      <c r="D785" s="63"/>
      <c r="E785" s="62"/>
      <c r="F785" s="254">
        <f>+F783+F664+F541+F518+F507</f>
        <v>6671076.7743359953</v>
      </c>
    </row>
    <row r="786" spans="1:6" s="23" customFormat="1" ht="13.9" customHeight="1" x14ac:dyDescent="0.2">
      <c r="A786" s="60"/>
      <c r="B786" s="59"/>
      <c r="C786" s="30"/>
      <c r="D786" s="58"/>
      <c r="E786" s="30"/>
      <c r="F786" s="255"/>
    </row>
    <row r="787" spans="1:6" s="25" customFormat="1" ht="12" customHeight="1" x14ac:dyDescent="0.2">
      <c r="A787" s="26"/>
      <c r="B787" s="160" t="s">
        <v>235</v>
      </c>
      <c r="C787" s="55"/>
      <c r="D787" s="217"/>
      <c r="E787" s="215"/>
      <c r="F787" s="258">
        <f>+F325+F785</f>
        <v>36757882.392928511</v>
      </c>
    </row>
    <row r="788" spans="1:6" s="23" customFormat="1" ht="12" customHeight="1" x14ac:dyDescent="0.2">
      <c r="A788" s="213"/>
      <c r="B788" s="223"/>
      <c r="C788" s="30"/>
      <c r="D788" s="218"/>
      <c r="E788" s="221"/>
      <c r="F788" s="255"/>
    </row>
    <row r="789" spans="1:6" s="23" customFormat="1" ht="12" customHeight="1" x14ac:dyDescent="0.2">
      <c r="A789" s="60"/>
      <c r="B789" s="128"/>
      <c r="C789" s="30"/>
      <c r="D789" s="218"/>
      <c r="E789" s="30"/>
      <c r="F789" s="255"/>
    </row>
    <row r="790" spans="1:6" s="23" customFormat="1" ht="12" customHeight="1" x14ac:dyDescent="0.2">
      <c r="A790" s="60"/>
      <c r="B790" s="222" t="s">
        <v>359</v>
      </c>
      <c r="C790" s="30"/>
      <c r="D790" s="218"/>
      <c r="E790" s="30"/>
      <c r="F790" s="255"/>
    </row>
    <row r="791" spans="1:6" s="23" customFormat="1" ht="12" customHeight="1" x14ac:dyDescent="0.2">
      <c r="A791" s="60"/>
      <c r="B791" s="128"/>
      <c r="C791" s="30"/>
      <c r="D791" s="218"/>
      <c r="E791" s="30"/>
      <c r="F791" s="255"/>
    </row>
    <row r="792" spans="1:6" s="23" customFormat="1" ht="12" customHeight="1" x14ac:dyDescent="0.2">
      <c r="A792" s="60"/>
      <c r="B792" s="128" t="s">
        <v>360</v>
      </c>
      <c r="C792" s="30"/>
      <c r="D792" s="218"/>
      <c r="E792" s="30"/>
      <c r="F792" s="255"/>
    </row>
    <row r="793" spans="1:6" s="23" customFormat="1" ht="12" customHeight="1" x14ac:dyDescent="0.2">
      <c r="A793" s="60"/>
      <c r="B793" s="128"/>
      <c r="C793" s="30"/>
      <c r="D793" s="218"/>
      <c r="E793" s="30"/>
      <c r="F793" s="255"/>
    </row>
    <row r="794" spans="1:6" s="23" customFormat="1" ht="67.150000000000006" customHeight="1" x14ac:dyDescent="0.2">
      <c r="A794" s="224" t="s">
        <v>17</v>
      </c>
      <c r="B794" s="112" t="s">
        <v>18</v>
      </c>
      <c r="C794" s="30"/>
      <c r="D794" s="218"/>
      <c r="E794" s="30"/>
      <c r="F794" s="255"/>
    </row>
    <row r="795" spans="1:6" s="23" customFormat="1" ht="12" customHeight="1" x14ac:dyDescent="0.2">
      <c r="A795" s="60"/>
      <c r="B795" s="128"/>
      <c r="C795" s="30"/>
      <c r="D795" s="218"/>
      <c r="E795" s="30"/>
      <c r="F795" s="255"/>
    </row>
    <row r="796" spans="1:6" s="23" customFormat="1" ht="12" customHeight="1" x14ac:dyDescent="0.2">
      <c r="A796" s="100">
        <v>11</v>
      </c>
      <c r="B796" s="112" t="s">
        <v>319</v>
      </c>
      <c r="C796" s="30"/>
      <c r="D796" s="218"/>
      <c r="E796" s="30"/>
      <c r="F796" s="255"/>
    </row>
    <row r="797" spans="1:6" s="47" customFormat="1" ht="12" customHeight="1" x14ac:dyDescent="0.2">
      <c r="A797" s="73">
        <v>11.1</v>
      </c>
      <c r="B797" s="136" t="s">
        <v>86</v>
      </c>
      <c r="C797" s="234">
        <v>350</v>
      </c>
      <c r="D797" s="235" t="s">
        <v>38</v>
      </c>
      <c r="E797" s="234">
        <v>193.36500000000001</v>
      </c>
      <c r="F797" s="104">
        <f>ROUND(C797*E797,2)</f>
        <v>67677.75</v>
      </c>
    </row>
    <row r="798" spans="1:6" s="47" customFormat="1" ht="12" customHeight="1" x14ac:dyDescent="0.2">
      <c r="A798" s="73">
        <v>11.3</v>
      </c>
      <c r="B798" s="135" t="s">
        <v>88</v>
      </c>
      <c r="C798" s="234">
        <v>350</v>
      </c>
      <c r="D798" s="235" t="s">
        <v>38</v>
      </c>
      <c r="E798" s="234">
        <v>70.163999999999987</v>
      </c>
      <c r="F798" s="104">
        <f t="shared" ref="F798:F807" si="28">ROUND(C798*E798,2)</f>
        <v>24557.4</v>
      </c>
    </row>
    <row r="799" spans="1:6" s="47" customFormat="1" ht="12" customHeight="1" x14ac:dyDescent="0.2">
      <c r="A799" s="73">
        <v>11.4</v>
      </c>
      <c r="B799" s="135" t="s">
        <v>89</v>
      </c>
      <c r="C799" s="234">
        <v>700</v>
      </c>
      <c r="D799" s="235" t="s">
        <v>38</v>
      </c>
      <c r="E799" s="234">
        <v>45.335599999999999</v>
      </c>
      <c r="F799" s="104">
        <f t="shared" si="28"/>
        <v>31734.92</v>
      </c>
    </row>
    <row r="800" spans="1:6" s="47" customFormat="1" ht="12" customHeight="1" x14ac:dyDescent="0.2">
      <c r="A800" s="73">
        <v>11.5</v>
      </c>
      <c r="B800" s="135" t="s">
        <v>90</v>
      </c>
      <c r="C800" s="234">
        <v>350</v>
      </c>
      <c r="D800" s="235" t="s">
        <v>38</v>
      </c>
      <c r="E800" s="234">
        <v>275</v>
      </c>
      <c r="F800" s="104">
        <f t="shared" si="28"/>
        <v>96250</v>
      </c>
    </row>
    <row r="801" spans="1:6" s="47" customFormat="1" ht="12" customHeight="1" x14ac:dyDescent="0.2">
      <c r="A801" s="73">
        <v>11.6</v>
      </c>
      <c r="B801" s="135" t="s">
        <v>91</v>
      </c>
      <c r="C801" s="234">
        <v>350</v>
      </c>
      <c r="D801" s="235" t="s">
        <v>38</v>
      </c>
      <c r="E801" s="234">
        <v>1374</v>
      </c>
      <c r="F801" s="104">
        <f t="shared" si="28"/>
        <v>480900</v>
      </c>
    </row>
    <row r="802" spans="1:6" s="47" customFormat="1" ht="12" customHeight="1" x14ac:dyDescent="0.2">
      <c r="A802" s="80">
        <v>11.7</v>
      </c>
      <c r="B802" s="135" t="s">
        <v>92</v>
      </c>
      <c r="C802" s="234">
        <v>350</v>
      </c>
      <c r="D802" s="235" t="s">
        <v>320</v>
      </c>
      <c r="E802" s="234">
        <v>30.046127288428298</v>
      </c>
      <c r="F802" s="104">
        <f t="shared" si="28"/>
        <v>10516.14</v>
      </c>
    </row>
    <row r="803" spans="1:6" s="47" customFormat="1" ht="12" customHeight="1" x14ac:dyDescent="0.2">
      <c r="A803" s="80">
        <v>11.8</v>
      </c>
      <c r="B803" s="135" t="s">
        <v>93</v>
      </c>
      <c r="C803" s="234">
        <v>350</v>
      </c>
      <c r="D803" s="235" t="s">
        <v>38</v>
      </c>
      <c r="E803" s="234">
        <v>158.828125</v>
      </c>
      <c r="F803" s="104">
        <f t="shared" si="28"/>
        <v>55589.84</v>
      </c>
    </row>
    <row r="804" spans="1:6" s="47" customFormat="1" ht="12" customHeight="1" x14ac:dyDescent="0.2">
      <c r="A804" s="80">
        <v>11.9</v>
      </c>
      <c r="B804" s="135" t="s">
        <v>94</v>
      </c>
      <c r="C804" s="234">
        <v>350</v>
      </c>
      <c r="D804" s="235" t="s">
        <v>151</v>
      </c>
      <c r="E804" s="234">
        <v>75</v>
      </c>
      <c r="F804" s="104">
        <f t="shared" si="28"/>
        <v>26250</v>
      </c>
    </row>
    <row r="805" spans="1:6" s="47" customFormat="1" ht="12" customHeight="1" x14ac:dyDescent="0.2">
      <c r="A805" s="236">
        <v>11.1</v>
      </c>
      <c r="B805" s="135" t="s">
        <v>96</v>
      </c>
      <c r="C805" s="234">
        <v>350</v>
      </c>
      <c r="D805" s="235" t="s">
        <v>38</v>
      </c>
      <c r="E805" s="234">
        <v>15</v>
      </c>
      <c r="F805" s="104">
        <f t="shared" si="28"/>
        <v>5250</v>
      </c>
    </row>
    <row r="806" spans="1:6" s="47" customFormat="1" ht="12" customHeight="1" x14ac:dyDescent="0.2">
      <c r="A806" s="236">
        <v>11.11</v>
      </c>
      <c r="B806" s="135" t="s">
        <v>97</v>
      </c>
      <c r="C806" s="234">
        <v>693</v>
      </c>
      <c r="D806" s="235" t="s">
        <v>24</v>
      </c>
      <c r="E806" s="234">
        <v>187.82</v>
      </c>
      <c r="F806" s="104">
        <f t="shared" si="28"/>
        <v>130159.26</v>
      </c>
    </row>
    <row r="807" spans="1:6" s="47" customFormat="1" ht="12" customHeight="1" x14ac:dyDescent="0.2">
      <c r="A807" s="85">
        <v>11.12</v>
      </c>
      <c r="B807" s="135" t="s">
        <v>98</v>
      </c>
      <c r="C807" s="234">
        <v>350</v>
      </c>
      <c r="D807" s="235" t="s">
        <v>38</v>
      </c>
      <c r="E807" s="234">
        <v>200</v>
      </c>
      <c r="F807" s="104">
        <f t="shared" si="28"/>
        <v>70000</v>
      </c>
    </row>
    <row r="808" spans="1:6" s="23" customFormat="1" ht="12" customHeight="1" x14ac:dyDescent="0.2">
      <c r="A808" s="60"/>
      <c r="B808" s="128"/>
      <c r="C808" s="77"/>
      <c r="D808" s="218"/>
      <c r="E808" s="30"/>
      <c r="F808" s="255"/>
    </row>
    <row r="809" spans="1:6" s="23" customFormat="1" ht="12" customHeight="1" x14ac:dyDescent="0.2">
      <c r="A809" s="225"/>
      <c r="B809" s="226" t="s">
        <v>358</v>
      </c>
      <c r="C809" s="227"/>
      <c r="D809" s="228"/>
      <c r="E809" s="227"/>
      <c r="F809" s="268">
        <f>SUM(F797:F808)</f>
        <v>998885.31</v>
      </c>
    </row>
    <row r="810" spans="1:6" s="23" customFormat="1" ht="12" customHeight="1" x14ac:dyDescent="0.2">
      <c r="A810" s="60"/>
      <c r="B810" s="128"/>
      <c r="C810" s="30"/>
      <c r="D810" s="218"/>
      <c r="E810" s="30"/>
      <c r="F810" s="255"/>
    </row>
    <row r="811" spans="1:6" s="23" customFormat="1" ht="12" customHeight="1" x14ac:dyDescent="0.2">
      <c r="A811" s="60"/>
      <c r="B811" s="128" t="s">
        <v>321</v>
      </c>
      <c r="C811" s="30"/>
      <c r="D811" s="218"/>
      <c r="E811" s="30"/>
      <c r="F811" s="255"/>
    </row>
    <row r="812" spans="1:6" s="23" customFormat="1" ht="12" customHeight="1" x14ac:dyDescent="0.2">
      <c r="A812" s="60"/>
      <c r="B812" s="128"/>
      <c r="C812" s="30"/>
      <c r="D812" s="218"/>
      <c r="E812" s="30"/>
      <c r="F812" s="255"/>
    </row>
    <row r="813" spans="1:6" s="23" customFormat="1" ht="12" customHeight="1" x14ac:dyDescent="0.2">
      <c r="A813" s="115">
        <v>2</v>
      </c>
      <c r="B813" s="99" t="s">
        <v>22</v>
      </c>
      <c r="C813" s="30"/>
      <c r="D813" s="218"/>
      <c r="E813" s="30"/>
      <c r="F813" s="255"/>
    </row>
    <row r="814" spans="1:6" s="23" customFormat="1" ht="12" customHeight="1" x14ac:dyDescent="0.2">
      <c r="A814" s="32">
        <v>2.5</v>
      </c>
      <c r="B814" s="135" t="s">
        <v>322</v>
      </c>
      <c r="C814" s="218">
        <v>157.92426232486804</v>
      </c>
      <c r="D814" s="58" t="s">
        <v>24</v>
      </c>
      <c r="E814" s="30">
        <v>1502.8229166666667</v>
      </c>
      <c r="F814" s="257">
        <f>ROUND(C814*E814,2)</f>
        <v>237332.2</v>
      </c>
    </row>
    <row r="815" spans="1:6" s="23" customFormat="1" ht="12" customHeight="1" x14ac:dyDescent="0.2">
      <c r="A815" s="32">
        <v>2.6</v>
      </c>
      <c r="B815" s="135" t="s">
        <v>323</v>
      </c>
      <c r="C815" s="218">
        <v>721.86</v>
      </c>
      <c r="D815" s="58" t="s">
        <v>24</v>
      </c>
      <c r="E815" s="30">
        <v>450</v>
      </c>
      <c r="F815" s="257">
        <f t="shared" ref="F815" si="29">ROUND(C815*E815,2)</f>
        <v>324837</v>
      </c>
    </row>
    <row r="816" spans="1:6" s="23" customFormat="1" ht="12" customHeight="1" x14ac:dyDescent="0.2">
      <c r="A816" s="60"/>
      <c r="B816" s="128"/>
      <c r="C816" s="218"/>
      <c r="D816" s="30"/>
      <c r="E816" s="30"/>
      <c r="F816" s="257"/>
    </row>
    <row r="817" spans="1:6" s="23" customFormat="1" ht="12" customHeight="1" x14ac:dyDescent="0.2">
      <c r="A817" s="60">
        <v>14</v>
      </c>
      <c r="B817" s="99" t="s">
        <v>324</v>
      </c>
      <c r="C817" s="218"/>
      <c r="D817" s="30"/>
      <c r="E817" s="30"/>
      <c r="F817" s="257"/>
    </row>
    <row r="818" spans="1:6" s="23" customFormat="1" ht="36" customHeight="1" x14ac:dyDescent="0.2">
      <c r="A818" s="237">
        <v>14.1</v>
      </c>
      <c r="B818" s="238" t="s">
        <v>325</v>
      </c>
      <c r="C818" s="239">
        <v>610</v>
      </c>
      <c r="D818" s="240" t="s">
        <v>38</v>
      </c>
      <c r="E818" s="241">
        <v>125.54438687392054</v>
      </c>
      <c r="F818" s="269">
        <f t="shared" ref="F818" si="30">ROUND(C818*E818,2)</f>
        <v>76582.080000000002</v>
      </c>
    </row>
    <row r="819" spans="1:6" s="23" customFormat="1" ht="12" customHeight="1" x14ac:dyDescent="0.2">
      <c r="A819" s="237">
        <v>14.2</v>
      </c>
      <c r="B819" s="238" t="s">
        <v>326</v>
      </c>
      <c r="C819" s="239">
        <v>153</v>
      </c>
      <c r="D819" s="240" t="s">
        <v>38</v>
      </c>
      <c r="E819" s="241">
        <v>301.54999999999995</v>
      </c>
      <c r="F819" s="269">
        <v>230082.65</v>
      </c>
    </row>
    <row r="820" spans="1:6" s="23" customFormat="1" ht="12" customHeight="1" x14ac:dyDescent="0.2">
      <c r="A820" s="237">
        <v>14.3</v>
      </c>
      <c r="B820" s="238" t="s">
        <v>327</v>
      </c>
      <c r="C820" s="239">
        <v>273</v>
      </c>
      <c r="D820" s="240" t="s">
        <v>38</v>
      </c>
      <c r="E820" s="241">
        <v>154.39602763385147</v>
      </c>
      <c r="F820" s="269">
        <f t="shared" ref="F820:F829" si="31">ROUND(C820*E820,2)</f>
        <v>42150.12</v>
      </c>
    </row>
    <row r="821" spans="1:6" s="23" customFormat="1" ht="12" customHeight="1" x14ac:dyDescent="0.2">
      <c r="A821" s="237">
        <v>14.4</v>
      </c>
      <c r="B821" s="238" t="s">
        <v>328</v>
      </c>
      <c r="C821" s="239">
        <v>49</v>
      </c>
      <c r="D821" s="240" t="s">
        <v>38</v>
      </c>
      <c r="E821" s="241">
        <v>363.72300000000001</v>
      </c>
      <c r="F821" s="269">
        <f t="shared" si="31"/>
        <v>17822.43</v>
      </c>
    </row>
    <row r="822" spans="1:6" s="23" customFormat="1" ht="12" customHeight="1" x14ac:dyDescent="0.2">
      <c r="A822" s="237">
        <v>14.5</v>
      </c>
      <c r="B822" s="238" t="s">
        <v>329</v>
      </c>
      <c r="C822" s="239">
        <v>36</v>
      </c>
      <c r="D822" s="240" t="s">
        <v>38</v>
      </c>
      <c r="E822" s="241">
        <v>217.62020725388601</v>
      </c>
      <c r="F822" s="269">
        <f t="shared" si="31"/>
        <v>7834.33</v>
      </c>
    </row>
    <row r="823" spans="1:6" s="23" customFormat="1" ht="12" customHeight="1" x14ac:dyDescent="0.2">
      <c r="A823" s="237">
        <v>14.6</v>
      </c>
      <c r="B823" s="238" t="s">
        <v>330</v>
      </c>
      <c r="C823" s="239">
        <v>4</v>
      </c>
      <c r="D823" s="240" t="s">
        <v>38</v>
      </c>
      <c r="E823" s="241">
        <v>589.89879999999994</v>
      </c>
      <c r="F823" s="269">
        <f t="shared" si="31"/>
        <v>2359.6</v>
      </c>
    </row>
    <row r="824" spans="1:6" s="23" customFormat="1" ht="12" customHeight="1" x14ac:dyDescent="0.2">
      <c r="A824" s="237">
        <v>14.7</v>
      </c>
      <c r="B824" s="238" t="s">
        <v>331</v>
      </c>
      <c r="C824" s="239">
        <v>42</v>
      </c>
      <c r="D824" s="240" t="s">
        <v>38</v>
      </c>
      <c r="E824" s="241">
        <v>375.86839378238335</v>
      </c>
      <c r="F824" s="269">
        <f t="shared" si="31"/>
        <v>15786.47</v>
      </c>
    </row>
    <row r="825" spans="1:6" s="23" customFormat="1" ht="12" customHeight="1" x14ac:dyDescent="0.2">
      <c r="A825" s="237">
        <v>14.8</v>
      </c>
      <c r="B825" s="238" t="s">
        <v>332</v>
      </c>
      <c r="C825" s="239">
        <v>5</v>
      </c>
      <c r="D825" s="240" t="s">
        <v>38</v>
      </c>
      <c r="E825" s="241">
        <v>1155.05</v>
      </c>
      <c r="F825" s="269">
        <f t="shared" si="31"/>
        <v>5775.25</v>
      </c>
    </row>
    <row r="826" spans="1:6" s="23" customFormat="1" ht="12" customHeight="1" x14ac:dyDescent="0.2">
      <c r="A826" s="237">
        <v>14.9</v>
      </c>
      <c r="B826" s="238" t="s">
        <v>333</v>
      </c>
      <c r="C826" s="239">
        <v>41</v>
      </c>
      <c r="D826" s="240" t="s">
        <v>38</v>
      </c>
      <c r="E826" s="241">
        <v>647.92297063903277</v>
      </c>
      <c r="F826" s="269">
        <f t="shared" si="31"/>
        <v>26564.84</v>
      </c>
    </row>
    <row r="827" spans="1:6" s="23" customFormat="1" ht="12" customHeight="1" x14ac:dyDescent="0.2">
      <c r="A827" s="242">
        <v>15</v>
      </c>
      <c r="B827" s="238" t="s">
        <v>334</v>
      </c>
      <c r="C827" s="239">
        <v>5</v>
      </c>
      <c r="D827" s="240" t="s">
        <v>38</v>
      </c>
      <c r="E827" s="241">
        <v>1861.34</v>
      </c>
      <c r="F827" s="269">
        <f t="shared" si="31"/>
        <v>9306.7000000000007</v>
      </c>
    </row>
    <row r="828" spans="1:6" s="23" customFormat="1" ht="12" customHeight="1" x14ac:dyDescent="0.2">
      <c r="A828" s="237">
        <v>15.1</v>
      </c>
      <c r="B828" s="238" t="s">
        <v>335</v>
      </c>
      <c r="C828" s="239">
        <v>9</v>
      </c>
      <c r="D828" s="240" t="s">
        <v>38</v>
      </c>
      <c r="E828" s="241">
        <v>991.92348877374775</v>
      </c>
      <c r="F828" s="269">
        <f t="shared" si="31"/>
        <v>8927.31</v>
      </c>
    </row>
    <row r="829" spans="1:6" s="23" customFormat="1" ht="12" customHeight="1" x14ac:dyDescent="0.2">
      <c r="A829" s="237">
        <v>15.2</v>
      </c>
      <c r="B829" s="238" t="s">
        <v>336</v>
      </c>
      <c r="C829" s="239">
        <v>2</v>
      </c>
      <c r="D829" s="240" t="s">
        <v>38</v>
      </c>
      <c r="E829" s="241">
        <v>3001.92</v>
      </c>
      <c r="F829" s="269">
        <f t="shared" si="31"/>
        <v>6003.84</v>
      </c>
    </row>
    <row r="830" spans="1:6" s="23" customFormat="1" ht="12" customHeight="1" x14ac:dyDescent="0.2">
      <c r="A830" s="60"/>
      <c r="B830" s="128"/>
      <c r="C830" s="231"/>
      <c r="D830" s="218"/>
      <c r="E830" s="30"/>
      <c r="F830" s="257"/>
    </row>
    <row r="831" spans="1:6" s="23" customFormat="1" ht="12" customHeight="1" x14ac:dyDescent="0.2">
      <c r="A831" s="225"/>
      <c r="B831" s="226" t="s">
        <v>357</v>
      </c>
      <c r="C831" s="227"/>
      <c r="D831" s="228"/>
      <c r="E831" s="227"/>
      <c r="F831" s="268">
        <f>SUM(F814:F830)</f>
        <v>1011364.8199999998</v>
      </c>
    </row>
    <row r="832" spans="1:6" s="23" customFormat="1" ht="12" customHeight="1" x14ac:dyDescent="0.2">
      <c r="A832" s="60"/>
      <c r="B832" s="128"/>
      <c r="C832" s="30"/>
      <c r="D832" s="218"/>
      <c r="E832" s="30"/>
      <c r="F832" s="255"/>
    </row>
    <row r="833" spans="1:6" s="23" customFormat="1" ht="12" customHeight="1" x14ac:dyDescent="0.2">
      <c r="A833" s="225"/>
      <c r="B833" s="226" t="s">
        <v>337</v>
      </c>
      <c r="C833" s="227"/>
      <c r="D833" s="228"/>
      <c r="E833" s="227"/>
      <c r="F833" s="268">
        <f>+F809+F831</f>
        <v>2010250.13</v>
      </c>
    </row>
    <row r="834" spans="1:6" s="212" customFormat="1" ht="12" customHeight="1" x14ac:dyDescent="0.2">
      <c r="A834" s="214"/>
      <c r="B834" s="216"/>
      <c r="C834" s="220"/>
      <c r="D834" s="219"/>
      <c r="E834" s="220"/>
      <c r="F834" s="270"/>
    </row>
    <row r="835" spans="1:6" s="25" customFormat="1" ht="15.75" customHeight="1" x14ac:dyDescent="0.2">
      <c r="A835" s="54"/>
      <c r="B835" s="53" t="s">
        <v>338</v>
      </c>
      <c r="C835" s="51"/>
      <c r="D835" s="52"/>
      <c r="E835" s="51"/>
      <c r="F835" s="271">
        <f>F787+F833</f>
        <v>38768132.522928514</v>
      </c>
    </row>
    <row r="836" spans="1:6" ht="18.75" customHeight="1" x14ac:dyDescent="0.2">
      <c r="A836" s="279"/>
      <c r="B836" s="280"/>
      <c r="C836" s="280"/>
      <c r="D836" s="280"/>
      <c r="E836" s="280"/>
      <c r="F836" s="281"/>
    </row>
    <row r="837" spans="1:6" ht="18.75" customHeight="1" x14ac:dyDescent="0.2">
      <c r="A837" s="282"/>
      <c r="B837" s="59" t="s">
        <v>362</v>
      </c>
      <c r="C837" s="283"/>
      <c r="D837" s="283"/>
      <c r="E837" s="283"/>
      <c r="F837" s="284"/>
    </row>
    <row r="838" spans="1:6" ht="18.75" customHeight="1" x14ac:dyDescent="0.2">
      <c r="A838" s="282"/>
      <c r="B838" s="285" t="s">
        <v>363</v>
      </c>
      <c r="C838" s="283"/>
      <c r="D838" s="283"/>
      <c r="E838" s="283"/>
      <c r="F838" s="284"/>
    </row>
    <row r="839" spans="1:6" ht="18.75" customHeight="1" x14ac:dyDescent="0.2">
      <c r="A839" s="282"/>
      <c r="B839" s="283"/>
      <c r="C839" s="283"/>
      <c r="D839" s="283"/>
      <c r="E839" s="283"/>
      <c r="F839" s="284"/>
    </row>
    <row r="840" spans="1:6" ht="64.5" customHeight="1" x14ac:dyDescent="0.2">
      <c r="A840" s="34" t="s">
        <v>17</v>
      </c>
      <c r="B840" s="112" t="s">
        <v>18</v>
      </c>
      <c r="C840" s="157"/>
      <c r="D840" s="156"/>
      <c r="E840" s="90"/>
      <c r="F840" s="249"/>
    </row>
    <row r="841" spans="1:6" ht="9.75" customHeight="1" x14ac:dyDescent="0.2">
      <c r="A841" s="34"/>
      <c r="B841" s="112"/>
      <c r="C841" s="157"/>
      <c r="D841" s="156"/>
      <c r="E841" s="90"/>
      <c r="F841" s="249"/>
    </row>
    <row r="842" spans="1:6" x14ac:dyDescent="0.2">
      <c r="A842" s="115">
        <v>1</v>
      </c>
      <c r="B842" s="99" t="s">
        <v>19</v>
      </c>
      <c r="C842" s="85"/>
      <c r="D842" s="83"/>
      <c r="E842" s="102"/>
      <c r="F842" s="104"/>
    </row>
    <row r="843" spans="1:6" x14ac:dyDescent="0.2">
      <c r="A843" s="130">
        <v>1.1000000000000001</v>
      </c>
      <c r="B843" s="91" t="s">
        <v>20</v>
      </c>
      <c r="C843" s="85">
        <v>14662.14</v>
      </c>
      <c r="D843" s="83" t="s">
        <v>21</v>
      </c>
      <c r="E843" s="171"/>
      <c r="F843" s="199">
        <f>C843*E843</f>
        <v>0</v>
      </c>
    </row>
    <row r="844" spans="1:6" ht="9.75" customHeight="1" x14ac:dyDescent="0.2">
      <c r="A844" s="34"/>
      <c r="B844" s="112"/>
      <c r="C844" s="157"/>
      <c r="D844" s="156"/>
      <c r="E844" s="90"/>
      <c r="F844" s="249"/>
    </row>
    <row r="845" spans="1:6" x14ac:dyDescent="0.2">
      <c r="A845" s="115">
        <v>2</v>
      </c>
      <c r="B845" s="99" t="s">
        <v>22</v>
      </c>
      <c r="C845" s="85"/>
      <c r="D845" s="83"/>
      <c r="E845" s="102"/>
      <c r="F845" s="104"/>
    </row>
    <row r="846" spans="1:6" ht="12.75" customHeight="1" x14ac:dyDescent="0.2">
      <c r="A846" s="73">
        <v>2.1</v>
      </c>
      <c r="B846" s="140" t="s">
        <v>23</v>
      </c>
      <c r="C846" s="142">
        <v>1369.5500000000002</v>
      </c>
      <c r="D846" s="141" t="s">
        <v>24</v>
      </c>
      <c r="E846" s="144">
        <v>61.59</v>
      </c>
      <c r="F846" s="104">
        <f>C846*E846</f>
        <v>84350.584500000012</v>
      </c>
    </row>
    <row r="847" spans="1:6" ht="12.75" customHeight="1" x14ac:dyDescent="0.2">
      <c r="A847" s="73">
        <v>2.2000000000000002</v>
      </c>
      <c r="B847" s="140" t="s">
        <v>25</v>
      </c>
      <c r="C847" s="85">
        <v>678.29</v>
      </c>
      <c r="D847" s="141" t="s">
        <v>24</v>
      </c>
      <c r="E847" s="144">
        <v>698.02</v>
      </c>
      <c r="F847" s="104">
        <f>C847*E847</f>
        <v>473459.98579999997</v>
      </c>
    </row>
    <row r="848" spans="1:6" ht="12.75" customHeight="1" x14ac:dyDescent="0.2">
      <c r="A848" s="73">
        <v>2.2999999999999998</v>
      </c>
      <c r="B848" s="140" t="s">
        <v>26</v>
      </c>
      <c r="C848" s="85">
        <v>1177.3199999999997</v>
      </c>
      <c r="D848" s="141" t="s">
        <v>24</v>
      </c>
      <c r="E848" s="144">
        <v>75.34</v>
      </c>
      <c r="F848" s="104">
        <f>C848*E848</f>
        <v>88699.28879999998</v>
      </c>
    </row>
    <row r="849" spans="1:6" ht="12.75" customHeight="1" x14ac:dyDescent="0.2">
      <c r="A849" s="73">
        <v>2.4</v>
      </c>
      <c r="B849" s="140" t="s">
        <v>27</v>
      </c>
      <c r="C849" s="85">
        <v>230.67000000000007</v>
      </c>
      <c r="D849" s="141" t="s">
        <v>24</v>
      </c>
      <c r="E849" s="144">
        <v>109.83</v>
      </c>
      <c r="F849" s="104">
        <f>C849*E849</f>
        <v>25334.486100000009</v>
      </c>
    </row>
    <row r="850" spans="1:6" ht="5.25" customHeight="1" x14ac:dyDescent="0.2">
      <c r="A850" s="89"/>
      <c r="B850" s="91"/>
      <c r="C850" s="85"/>
      <c r="D850" s="83"/>
      <c r="E850" s="90"/>
      <c r="F850" s="104"/>
    </row>
    <row r="851" spans="1:6" x14ac:dyDescent="0.2">
      <c r="A851" s="115">
        <v>3</v>
      </c>
      <c r="B851" s="99" t="s">
        <v>28</v>
      </c>
      <c r="C851" s="85"/>
      <c r="D851" s="83"/>
      <c r="E851" s="90"/>
      <c r="F851" s="104"/>
    </row>
    <row r="852" spans="1:6" ht="12.75" customHeight="1" x14ac:dyDescent="0.2">
      <c r="A852" s="73">
        <v>3.1</v>
      </c>
      <c r="B852" s="140" t="s">
        <v>29</v>
      </c>
      <c r="C852" s="85">
        <v>193.47</v>
      </c>
      <c r="D852" s="141" t="s">
        <v>21</v>
      </c>
      <c r="E852" s="170"/>
      <c r="F852" s="104">
        <f t="shared" ref="F852" si="32">C852*E852</f>
        <v>0</v>
      </c>
    </row>
    <row r="853" spans="1:6" ht="13.5" customHeight="1" x14ac:dyDescent="0.2">
      <c r="A853" s="73">
        <v>3.2</v>
      </c>
      <c r="B853" s="140" t="s">
        <v>30</v>
      </c>
      <c r="C853" s="85">
        <v>300</v>
      </c>
      <c r="D853" s="111" t="s">
        <v>21</v>
      </c>
      <c r="E853" s="170"/>
      <c r="F853" s="104">
        <f t="shared" ref="F853:F857" si="33">C853*E853</f>
        <v>0</v>
      </c>
    </row>
    <row r="854" spans="1:6" ht="12" customHeight="1" x14ac:dyDescent="0.2">
      <c r="A854" s="89">
        <v>3.3</v>
      </c>
      <c r="B854" s="140" t="s">
        <v>31</v>
      </c>
      <c r="C854" s="98">
        <v>0.62999999999999545</v>
      </c>
      <c r="D854" s="105" t="s">
        <v>21</v>
      </c>
      <c r="E854" s="154">
        <v>2428.9760999999999</v>
      </c>
      <c r="F854" s="104">
        <f t="shared" si="33"/>
        <v>1530.2549429999888</v>
      </c>
    </row>
    <row r="855" spans="1:6" ht="15" customHeight="1" x14ac:dyDescent="0.2">
      <c r="A855" s="89">
        <v>3.4</v>
      </c>
      <c r="B855" s="140" t="s">
        <v>32</v>
      </c>
      <c r="C855" s="98">
        <v>2167.2600000000002</v>
      </c>
      <c r="D855" s="105" t="s">
        <v>21</v>
      </c>
      <c r="E855" s="154"/>
      <c r="F855" s="104">
        <f t="shared" si="33"/>
        <v>0</v>
      </c>
    </row>
    <row r="856" spans="1:6" ht="13.5" customHeight="1" x14ac:dyDescent="0.2">
      <c r="A856" s="89">
        <v>3.5</v>
      </c>
      <c r="B856" s="140" t="s">
        <v>33</v>
      </c>
      <c r="C856" s="85">
        <v>996.67</v>
      </c>
      <c r="D856" s="111" t="s">
        <v>21</v>
      </c>
      <c r="E856" s="144"/>
      <c r="F856" s="104">
        <f t="shared" si="33"/>
        <v>0</v>
      </c>
    </row>
    <row r="857" spans="1:6" ht="14.25" customHeight="1" x14ac:dyDescent="0.2">
      <c r="A857" s="73">
        <v>3.6</v>
      </c>
      <c r="B857" s="140" t="s">
        <v>34</v>
      </c>
      <c r="C857" s="98">
        <v>1717.5100000000002</v>
      </c>
      <c r="D857" s="105" t="s">
        <v>21</v>
      </c>
      <c r="E857" s="154">
        <v>256.04750000000001</v>
      </c>
      <c r="F857" s="250">
        <f t="shared" si="33"/>
        <v>439764.14172500005</v>
      </c>
    </row>
    <row r="858" spans="1:6" ht="5.25" customHeight="1" x14ac:dyDescent="0.2">
      <c r="A858" s="73"/>
      <c r="B858" s="140"/>
      <c r="C858" s="98"/>
      <c r="D858" s="105"/>
      <c r="E858" s="108"/>
      <c r="F858" s="104"/>
    </row>
    <row r="859" spans="1:6" ht="12.75" customHeight="1" x14ac:dyDescent="0.2">
      <c r="A859" s="115">
        <v>4</v>
      </c>
      <c r="B859" s="99" t="s">
        <v>35</v>
      </c>
      <c r="C859" s="85"/>
      <c r="D859" s="83"/>
      <c r="E859" s="90"/>
      <c r="F859" s="104"/>
    </row>
    <row r="860" spans="1:6" ht="12.75" customHeight="1" x14ac:dyDescent="0.2">
      <c r="A860" s="89">
        <v>4.0999999999999996</v>
      </c>
      <c r="B860" s="140" t="s">
        <v>29</v>
      </c>
      <c r="C860" s="85">
        <v>16.569999999999993</v>
      </c>
      <c r="D860" s="111" t="s">
        <v>21</v>
      </c>
      <c r="E860" s="90">
        <v>43.27</v>
      </c>
      <c r="F860" s="104">
        <f>E860*C860</f>
        <v>716.98389999999972</v>
      </c>
    </row>
    <row r="861" spans="1:6" ht="12.75" customHeight="1" x14ac:dyDescent="0.2">
      <c r="A861" s="89">
        <v>4.2</v>
      </c>
      <c r="B861" s="140" t="s">
        <v>30</v>
      </c>
      <c r="C861" s="85">
        <v>1850</v>
      </c>
      <c r="D861" s="111" t="s">
        <v>21</v>
      </c>
      <c r="E861" s="90">
        <v>39.08</v>
      </c>
      <c r="F861" s="104">
        <f>E861*C861</f>
        <v>72298</v>
      </c>
    </row>
    <row r="862" spans="1:6" ht="12.75" customHeight="1" x14ac:dyDescent="0.2">
      <c r="A862" s="89">
        <v>4.3</v>
      </c>
      <c r="B862" s="140" t="s">
        <v>31</v>
      </c>
      <c r="C862" s="98">
        <v>0.62999999999999545</v>
      </c>
      <c r="D862" s="105" t="s">
        <v>21</v>
      </c>
      <c r="E862" s="108">
        <v>34.61</v>
      </c>
      <c r="F862" s="104">
        <f>E862*C862</f>
        <v>21.804299999999841</v>
      </c>
    </row>
    <row r="863" spans="1:6" ht="12.75" customHeight="1" x14ac:dyDescent="0.2">
      <c r="A863" s="89">
        <v>4.4000000000000004</v>
      </c>
      <c r="B863" s="140" t="s">
        <v>32</v>
      </c>
      <c r="C863" s="98">
        <v>305.02000000000021</v>
      </c>
      <c r="D863" s="105" t="s">
        <v>21</v>
      </c>
      <c r="E863" s="154">
        <v>24.92</v>
      </c>
      <c r="F863" s="104">
        <f>E863*C863</f>
        <v>7601.0984000000053</v>
      </c>
    </row>
    <row r="864" spans="1:6" ht="12.75" customHeight="1" x14ac:dyDescent="0.2">
      <c r="A864" s="89">
        <v>4.5</v>
      </c>
      <c r="B864" s="140" t="s">
        <v>33</v>
      </c>
      <c r="C864" s="85">
        <v>996.67</v>
      </c>
      <c r="D864" s="111" t="s">
        <v>21</v>
      </c>
      <c r="E864" s="144"/>
      <c r="F864" s="104">
        <f>E864*C864</f>
        <v>0</v>
      </c>
    </row>
    <row r="865" spans="1:6" ht="12.75" customHeight="1" x14ac:dyDescent="0.2">
      <c r="A865" s="89">
        <v>4.5999999999999996</v>
      </c>
      <c r="B865" s="140" t="s">
        <v>34</v>
      </c>
      <c r="C865" s="98">
        <v>1717.5100000000002</v>
      </c>
      <c r="D865" s="105" t="s">
        <v>21</v>
      </c>
      <c r="E865" s="108">
        <v>17.079999999999998</v>
      </c>
      <c r="F865" s="104">
        <f>C865*E865</f>
        <v>29335.070800000001</v>
      </c>
    </row>
    <row r="866" spans="1:6" ht="10.5" customHeight="1" x14ac:dyDescent="0.2">
      <c r="A866" s="138"/>
      <c r="B866" s="140"/>
      <c r="C866" s="98"/>
      <c r="D866" s="105"/>
      <c r="E866" s="108"/>
      <c r="F866" s="104"/>
    </row>
    <row r="867" spans="1:6" x14ac:dyDescent="0.2">
      <c r="A867" s="126">
        <v>5</v>
      </c>
      <c r="B867" s="112" t="s">
        <v>36</v>
      </c>
      <c r="C867" s="85"/>
      <c r="D867" s="111"/>
      <c r="E867" s="90"/>
      <c r="F867" s="104"/>
    </row>
    <row r="868" spans="1:6" x14ac:dyDescent="0.2">
      <c r="A868" s="138">
        <v>5.0999999999999996</v>
      </c>
      <c r="B868" s="91" t="s">
        <v>37</v>
      </c>
      <c r="C868" s="85">
        <v>1</v>
      </c>
      <c r="D868" s="83" t="s">
        <v>38</v>
      </c>
      <c r="E868" s="90"/>
      <c r="F868" s="104">
        <f t="shared" ref="F868:F883" si="34">C868*E868</f>
        <v>0</v>
      </c>
    </row>
    <row r="869" spans="1:6" x14ac:dyDescent="0.2">
      <c r="A869" s="89">
        <f t="shared" ref="A869:A876" si="35">+A868+0.1</f>
        <v>5.1999999999999993</v>
      </c>
      <c r="B869" s="91" t="s">
        <v>39</v>
      </c>
      <c r="C869" s="85">
        <v>1</v>
      </c>
      <c r="D869" s="83" t="s">
        <v>38</v>
      </c>
      <c r="E869" s="90"/>
      <c r="F869" s="104">
        <f t="shared" si="34"/>
        <v>0</v>
      </c>
    </row>
    <row r="870" spans="1:6" x14ac:dyDescent="0.2">
      <c r="A870" s="89">
        <f t="shared" si="35"/>
        <v>5.2999999999999989</v>
      </c>
      <c r="B870" s="91" t="s">
        <v>40</v>
      </c>
      <c r="C870" s="85">
        <v>2</v>
      </c>
      <c r="D870" s="83" t="s">
        <v>38</v>
      </c>
      <c r="E870" s="90"/>
      <c r="F870" s="104">
        <f t="shared" si="34"/>
        <v>0</v>
      </c>
    </row>
    <row r="871" spans="1:6" x14ac:dyDescent="0.2">
      <c r="A871" s="89">
        <f t="shared" si="35"/>
        <v>5.3999999999999986</v>
      </c>
      <c r="B871" s="91" t="s">
        <v>41</v>
      </c>
      <c r="C871" s="85">
        <v>1</v>
      </c>
      <c r="D871" s="83" t="s">
        <v>38</v>
      </c>
      <c r="E871" s="90"/>
      <c r="F871" s="104">
        <f t="shared" si="34"/>
        <v>0</v>
      </c>
    </row>
    <row r="872" spans="1:6" x14ac:dyDescent="0.2">
      <c r="A872" s="89">
        <f t="shared" si="35"/>
        <v>5.4999999999999982</v>
      </c>
      <c r="B872" s="91" t="s">
        <v>42</v>
      </c>
      <c r="C872" s="85">
        <v>2</v>
      </c>
      <c r="D872" s="83" t="s">
        <v>38</v>
      </c>
      <c r="E872" s="90"/>
      <c r="F872" s="104">
        <f t="shared" si="34"/>
        <v>0</v>
      </c>
    </row>
    <row r="873" spans="1:6" x14ac:dyDescent="0.2">
      <c r="A873" s="89">
        <f t="shared" si="35"/>
        <v>5.5999999999999979</v>
      </c>
      <c r="B873" s="91" t="s">
        <v>43</v>
      </c>
      <c r="C873" s="85">
        <v>2</v>
      </c>
      <c r="D873" s="83" t="s">
        <v>38</v>
      </c>
      <c r="E873" s="90"/>
      <c r="F873" s="104">
        <f t="shared" si="34"/>
        <v>0</v>
      </c>
    </row>
    <row r="874" spans="1:6" x14ac:dyDescent="0.2">
      <c r="A874" s="89">
        <f t="shared" si="35"/>
        <v>5.6999999999999975</v>
      </c>
      <c r="B874" s="91" t="s">
        <v>44</v>
      </c>
      <c r="C874" s="85">
        <v>2</v>
      </c>
      <c r="D874" s="83" t="s">
        <v>38</v>
      </c>
      <c r="E874" s="90"/>
      <c r="F874" s="104">
        <f t="shared" si="34"/>
        <v>0</v>
      </c>
    </row>
    <row r="875" spans="1:6" x14ac:dyDescent="0.2">
      <c r="A875" s="89">
        <f t="shared" si="35"/>
        <v>5.7999999999999972</v>
      </c>
      <c r="B875" s="91" t="s">
        <v>45</v>
      </c>
      <c r="C875" s="85">
        <v>2</v>
      </c>
      <c r="D875" s="83" t="s">
        <v>38</v>
      </c>
      <c r="E875" s="90"/>
      <c r="F875" s="104">
        <f t="shared" si="34"/>
        <v>0</v>
      </c>
    </row>
    <row r="876" spans="1:6" x14ac:dyDescent="0.2">
      <c r="A876" s="89">
        <f t="shared" si="35"/>
        <v>5.8999999999999968</v>
      </c>
      <c r="B876" s="91" t="s">
        <v>46</v>
      </c>
      <c r="C876" s="85">
        <v>2</v>
      </c>
      <c r="D876" s="83" t="s">
        <v>38</v>
      </c>
      <c r="E876" s="170"/>
      <c r="F876" s="104">
        <f t="shared" si="34"/>
        <v>0</v>
      </c>
    </row>
    <row r="877" spans="1:6" x14ac:dyDescent="0.2">
      <c r="A877" s="139">
        <v>5.0999999999999996</v>
      </c>
      <c r="B877" s="91" t="s">
        <v>47</v>
      </c>
      <c r="C877" s="85">
        <v>4</v>
      </c>
      <c r="D877" s="83" t="s">
        <v>38</v>
      </c>
      <c r="E877" s="170"/>
      <c r="F877" s="104">
        <f t="shared" si="34"/>
        <v>0</v>
      </c>
    </row>
    <row r="878" spans="1:6" x14ac:dyDescent="0.2">
      <c r="A878" s="139">
        <f t="shared" ref="A878:A894" si="36">+A877+0.01</f>
        <v>5.1099999999999994</v>
      </c>
      <c r="B878" s="91" t="s">
        <v>48</v>
      </c>
      <c r="C878" s="85">
        <v>4</v>
      </c>
      <c r="D878" s="83" t="s">
        <v>38</v>
      </c>
      <c r="E878" s="170"/>
      <c r="F878" s="104">
        <f t="shared" si="34"/>
        <v>0</v>
      </c>
    </row>
    <row r="879" spans="1:6" x14ac:dyDescent="0.2">
      <c r="A879" s="139">
        <f t="shared" si="36"/>
        <v>5.1199999999999992</v>
      </c>
      <c r="B879" s="91" t="s">
        <v>49</v>
      </c>
      <c r="C879" s="85">
        <v>21</v>
      </c>
      <c r="D879" s="83" t="s">
        <v>38</v>
      </c>
      <c r="E879" s="170"/>
      <c r="F879" s="104">
        <f t="shared" si="34"/>
        <v>0</v>
      </c>
    </row>
    <row r="880" spans="1:6" x14ac:dyDescent="0.2">
      <c r="A880" s="139">
        <f t="shared" si="36"/>
        <v>5.129999999999999</v>
      </c>
      <c r="B880" s="91" t="s">
        <v>50</v>
      </c>
      <c r="C880" s="85">
        <v>1</v>
      </c>
      <c r="D880" s="83" t="s">
        <v>38</v>
      </c>
      <c r="E880" s="170"/>
      <c r="F880" s="104">
        <f t="shared" si="34"/>
        <v>0</v>
      </c>
    </row>
    <row r="881" spans="1:6" x14ac:dyDescent="0.2">
      <c r="A881" s="139">
        <f t="shared" si="36"/>
        <v>5.1399999999999988</v>
      </c>
      <c r="B881" s="91" t="s">
        <v>51</v>
      </c>
      <c r="C881" s="85">
        <v>1</v>
      </c>
      <c r="D881" s="83" t="s">
        <v>38</v>
      </c>
      <c r="E881" s="170"/>
      <c r="F881" s="104">
        <f t="shared" si="34"/>
        <v>0</v>
      </c>
    </row>
    <row r="882" spans="1:6" x14ac:dyDescent="0.2">
      <c r="A882" s="139">
        <f t="shared" si="36"/>
        <v>5.1499999999999986</v>
      </c>
      <c r="B882" s="91" t="s">
        <v>52</v>
      </c>
      <c r="C882" s="85">
        <v>2</v>
      </c>
      <c r="D882" s="83" t="s">
        <v>38</v>
      </c>
      <c r="E882" s="170"/>
      <c r="F882" s="104">
        <f t="shared" si="34"/>
        <v>0</v>
      </c>
    </row>
    <row r="883" spans="1:6" x14ac:dyDescent="0.2">
      <c r="A883" s="198">
        <f t="shared" si="36"/>
        <v>5.1599999999999984</v>
      </c>
      <c r="B883" s="197" t="s">
        <v>53</v>
      </c>
      <c r="C883" s="85">
        <v>1</v>
      </c>
      <c r="D883" s="83" t="s">
        <v>38</v>
      </c>
      <c r="E883" s="170"/>
      <c r="F883" s="104">
        <f t="shared" si="34"/>
        <v>0</v>
      </c>
    </row>
    <row r="884" spans="1:6" x14ac:dyDescent="0.2">
      <c r="A884" s="196">
        <f t="shared" si="36"/>
        <v>5.1699999999999982</v>
      </c>
      <c r="B884" s="96" t="s">
        <v>54</v>
      </c>
      <c r="C884" s="95">
        <v>2</v>
      </c>
      <c r="D884" s="94" t="s">
        <v>38</v>
      </c>
      <c r="E884" s="195"/>
      <c r="F884" s="251">
        <f>+C884*E884</f>
        <v>0</v>
      </c>
    </row>
    <row r="885" spans="1:6" x14ac:dyDescent="0.2">
      <c r="A885" s="194">
        <f t="shared" si="36"/>
        <v>5.1799999999999979</v>
      </c>
      <c r="B885" s="193" t="s">
        <v>55</v>
      </c>
      <c r="C885" s="192">
        <v>7</v>
      </c>
      <c r="D885" s="191" t="s">
        <v>38</v>
      </c>
      <c r="E885" s="190"/>
      <c r="F885" s="252">
        <f t="shared" ref="F885:F894" si="37">C885*E885</f>
        <v>0</v>
      </c>
    </row>
    <row r="886" spans="1:6" x14ac:dyDescent="0.2">
      <c r="A886" s="139">
        <f t="shared" si="36"/>
        <v>5.1899999999999977</v>
      </c>
      <c r="B886" s="91" t="s">
        <v>56</v>
      </c>
      <c r="C886" s="85">
        <v>15</v>
      </c>
      <c r="D886" s="83" t="s">
        <v>38</v>
      </c>
      <c r="E886" s="170"/>
      <c r="F886" s="104">
        <f t="shared" si="37"/>
        <v>0</v>
      </c>
    </row>
    <row r="887" spans="1:6" x14ac:dyDescent="0.2">
      <c r="A887" s="139">
        <f t="shared" si="36"/>
        <v>5.1999999999999975</v>
      </c>
      <c r="B887" s="91" t="s">
        <v>57</v>
      </c>
      <c r="C887" s="85">
        <v>1</v>
      </c>
      <c r="D887" s="83" t="s">
        <v>38</v>
      </c>
      <c r="E887" s="170"/>
      <c r="F887" s="104">
        <f t="shared" si="37"/>
        <v>0</v>
      </c>
    </row>
    <row r="888" spans="1:6" x14ac:dyDescent="0.2">
      <c r="A888" s="139">
        <f t="shared" si="36"/>
        <v>5.2099999999999973</v>
      </c>
      <c r="B888" s="91" t="s">
        <v>58</v>
      </c>
      <c r="C888" s="85">
        <v>2</v>
      </c>
      <c r="D888" s="83" t="s">
        <v>38</v>
      </c>
      <c r="E888" s="170"/>
      <c r="F888" s="104">
        <f t="shared" si="37"/>
        <v>0</v>
      </c>
    </row>
    <row r="889" spans="1:6" x14ac:dyDescent="0.2">
      <c r="A889" s="139">
        <f t="shared" si="36"/>
        <v>5.2199999999999971</v>
      </c>
      <c r="B889" s="91" t="s">
        <v>59</v>
      </c>
      <c r="C889" s="85">
        <v>14</v>
      </c>
      <c r="D889" s="83" t="s">
        <v>38</v>
      </c>
      <c r="E889" s="170"/>
      <c r="F889" s="104">
        <f t="shared" si="37"/>
        <v>0</v>
      </c>
    </row>
    <row r="890" spans="1:6" x14ac:dyDescent="0.2">
      <c r="A890" s="139">
        <f t="shared" si="36"/>
        <v>5.2299999999999969</v>
      </c>
      <c r="B890" s="91" t="s">
        <v>60</v>
      </c>
      <c r="C890" s="85">
        <v>1</v>
      </c>
      <c r="D890" s="83" t="s">
        <v>38</v>
      </c>
      <c r="E890" s="170"/>
      <c r="F890" s="104">
        <f t="shared" si="37"/>
        <v>0</v>
      </c>
    </row>
    <row r="891" spans="1:6" x14ac:dyDescent="0.2">
      <c r="A891" s="139">
        <f t="shared" si="36"/>
        <v>5.2399999999999967</v>
      </c>
      <c r="B891" s="91" t="s">
        <v>61</v>
      </c>
      <c r="C891" s="85">
        <v>2</v>
      </c>
      <c r="D891" s="83" t="s">
        <v>38</v>
      </c>
      <c r="E891" s="170"/>
      <c r="F891" s="104">
        <f t="shared" si="37"/>
        <v>0</v>
      </c>
    </row>
    <row r="892" spans="1:6" x14ac:dyDescent="0.2">
      <c r="A892" s="139">
        <f t="shared" si="36"/>
        <v>5.2499999999999964</v>
      </c>
      <c r="B892" s="91" t="s">
        <v>62</v>
      </c>
      <c r="C892" s="85">
        <v>30</v>
      </c>
      <c r="D892" s="83" t="s">
        <v>38</v>
      </c>
      <c r="E892" s="170"/>
      <c r="F892" s="104">
        <f t="shared" si="37"/>
        <v>0</v>
      </c>
    </row>
    <row r="893" spans="1:6" x14ac:dyDescent="0.2">
      <c r="A893" s="139">
        <f t="shared" si="36"/>
        <v>5.2599999999999962</v>
      </c>
      <c r="B893" s="91" t="s">
        <v>63</v>
      </c>
      <c r="C893" s="85">
        <v>1</v>
      </c>
      <c r="D893" s="83" t="s">
        <v>38</v>
      </c>
      <c r="E893" s="170"/>
      <c r="F893" s="104">
        <f t="shared" si="37"/>
        <v>0</v>
      </c>
    </row>
    <row r="894" spans="1:6" x14ac:dyDescent="0.2">
      <c r="A894" s="139">
        <f t="shared" si="36"/>
        <v>5.269999999999996</v>
      </c>
      <c r="B894" s="91" t="s">
        <v>64</v>
      </c>
      <c r="C894" s="85">
        <v>8</v>
      </c>
      <c r="D894" s="83" t="s">
        <v>38</v>
      </c>
      <c r="E894" s="170"/>
      <c r="F894" s="104">
        <f t="shared" si="37"/>
        <v>0</v>
      </c>
    </row>
    <row r="895" spans="1:6" ht="10.5" customHeight="1" x14ac:dyDescent="0.2">
      <c r="A895" s="138"/>
      <c r="B895" s="140"/>
      <c r="C895" s="98"/>
      <c r="D895" s="105"/>
      <c r="E895" s="108"/>
      <c r="F895" s="104"/>
    </row>
    <row r="896" spans="1:6" x14ac:dyDescent="0.2">
      <c r="A896" s="100">
        <v>6</v>
      </c>
      <c r="B896" s="99" t="s">
        <v>65</v>
      </c>
      <c r="C896" s="85"/>
      <c r="D896" s="83"/>
      <c r="E896" s="90"/>
      <c r="F896" s="253"/>
    </row>
    <row r="897" spans="1:6" x14ac:dyDescent="0.2">
      <c r="A897" s="89">
        <v>6.1</v>
      </c>
      <c r="B897" s="101" t="s">
        <v>66</v>
      </c>
      <c r="C897" s="85">
        <v>24</v>
      </c>
      <c r="D897" s="83" t="s">
        <v>38</v>
      </c>
      <c r="E897" s="170">
        <v>425.98200000000003</v>
      </c>
      <c r="F897" s="104">
        <f>C897*E897</f>
        <v>10223.568000000001</v>
      </c>
    </row>
    <row r="898" spans="1:6" x14ac:dyDescent="0.2">
      <c r="A898" s="89">
        <v>6.2</v>
      </c>
      <c r="B898" s="101" t="s">
        <v>67</v>
      </c>
      <c r="C898" s="85">
        <v>1</v>
      </c>
      <c r="D898" s="83" t="s">
        <v>38</v>
      </c>
      <c r="E898" s="170">
        <v>551.90499999999997</v>
      </c>
      <c r="F898" s="104">
        <f>C898*E898</f>
        <v>551.90499999999997</v>
      </c>
    </row>
    <row r="899" spans="1:6" x14ac:dyDescent="0.2">
      <c r="A899" s="89">
        <v>6.3</v>
      </c>
      <c r="B899" s="101" t="s">
        <v>68</v>
      </c>
      <c r="C899" s="85">
        <v>2</v>
      </c>
      <c r="D899" s="83" t="s">
        <v>38</v>
      </c>
      <c r="E899" s="90">
        <v>1247.5999999999999</v>
      </c>
      <c r="F899" s="104">
        <f>C899*E899</f>
        <v>2495.1999999999998</v>
      </c>
    </row>
    <row r="900" spans="1:6" x14ac:dyDescent="0.2">
      <c r="A900" s="89">
        <v>6.4</v>
      </c>
      <c r="B900" s="101" t="s">
        <v>69</v>
      </c>
      <c r="C900" s="85">
        <v>8</v>
      </c>
      <c r="D900" s="83" t="s">
        <v>38</v>
      </c>
      <c r="E900" s="90"/>
      <c r="F900" s="104">
        <f>C900*E900</f>
        <v>0</v>
      </c>
    </row>
    <row r="901" spans="1:6" ht="8.25" customHeight="1" x14ac:dyDescent="0.2">
      <c r="A901" s="89"/>
      <c r="B901" s="91"/>
      <c r="C901" s="85"/>
      <c r="D901" s="83"/>
      <c r="E901" s="90"/>
      <c r="F901" s="250"/>
    </row>
    <row r="902" spans="1:6" x14ac:dyDescent="0.2">
      <c r="A902" s="100">
        <v>7</v>
      </c>
      <c r="B902" s="99" t="s">
        <v>70</v>
      </c>
      <c r="C902" s="85"/>
      <c r="D902" s="83"/>
      <c r="E902" s="90"/>
      <c r="F902" s="250"/>
    </row>
    <row r="903" spans="1:6" x14ac:dyDescent="0.2">
      <c r="A903" s="89">
        <v>7.1</v>
      </c>
      <c r="B903" s="91" t="s">
        <v>71</v>
      </c>
      <c r="C903" s="85">
        <v>1</v>
      </c>
      <c r="D903" s="83" t="s">
        <v>38</v>
      </c>
      <c r="E903" s="90"/>
      <c r="F903" s="104">
        <f>E903*C903</f>
        <v>0</v>
      </c>
    </row>
    <row r="904" spans="1:6" x14ac:dyDescent="0.2">
      <c r="A904" s="89">
        <v>7.2</v>
      </c>
      <c r="B904" s="91" t="s">
        <v>72</v>
      </c>
      <c r="C904" s="85">
        <v>2</v>
      </c>
      <c r="D904" s="83" t="s">
        <v>38</v>
      </c>
      <c r="E904" s="90"/>
      <c r="F904" s="104">
        <f>E904*C904</f>
        <v>0</v>
      </c>
    </row>
    <row r="905" spans="1:6" x14ac:dyDescent="0.2">
      <c r="A905" s="89">
        <v>7.3</v>
      </c>
      <c r="B905" s="91" t="s">
        <v>73</v>
      </c>
      <c r="C905" s="85">
        <v>44</v>
      </c>
      <c r="D905" s="83" t="s">
        <v>38</v>
      </c>
      <c r="E905" s="90"/>
      <c r="F905" s="104">
        <f>E905*C905</f>
        <v>0</v>
      </c>
    </row>
    <row r="906" spans="1:6" x14ac:dyDescent="0.2">
      <c r="A906" s="89">
        <v>7.4</v>
      </c>
      <c r="B906" s="91" t="s">
        <v>74</v>
      </c>
      <c r="C906" s="85">
        <v>6</v>
      </c>
      <c r="D906" s="83" t="s">
        <v>38</v>
      </c>
      <c r="E906" s="90"/>
      <c r="F906" s="104">
        <f>E906*C906</f>
        <v>0</v>
      </c>
    </row>
    <row r="907" spans="1:6" x14ac:dyDescent="0.2">
      <c r="A907" s="89">
        <v>7.5</v>
      </c>
      <c r="B907" s="91" t="s">
        <v>75</v>
      </c>
      <c r="C907" s="85">
        <v>21</v>
      </c>
      <c r="D907" s="83" t="s">
        <v>38</v>
      </c>
      <c r="E907" s="90"/>
      <c r="F907" s="104">
        <f>E907*C907</f>
        <v>0</v>
      </c>
    </row>
    <row r="908" spans="1:6" ht="10.5" customHeight="1" x14ac:dyDescent="0.2">
      <c r="A908" s="100"/>
      <c r="B908" s="91"/>
      <c r="C908" s="85"/>
      <c r="D908" s="83"/>
      <c r="E908" s="90"/>
      <c r="F908" s="250"/>
    </row>
    <row r="909" spans="1:6" x14ac:dyDescent="0.2">
      <c r="A909" s="189">
        <v>8</v>
      </c>
      <c r="B909" s="99" t="s">
        <v>76</v>
      </c>
      <c r="C909" s="85"/>
      <c r="D909" s="83"/>
      <c r="E909" s="90"/>
      <c r="F909" s="250"/>
    </row>
    <row r="910" spans="1:6" x14ac:dyDescent="0.2">
      <c r="A910" s="103">
        <v>8.1</v>
      </c>
      <c r="B910" s="101" t="s">
        <v>77</v>
      </c>
      <c r="C910" s="85">
        <v>3</v>
      </c>
      <c r="D910" s="83" t="s">
        <v>38</v>
      </c>
      <c r="E910" s="90"/>
      <c r="F910" s="104">
        <f>E910*C910</f>
        <v>0</v>
      </c>
    </row>
    <row r="911" spans="1:6" x14ac:dyDescent="0.2">
      <c r="A911" s="103">
        <v>8.1999999999999993</v>
      </c>
      <c r="B911" s="101" t="s">
        <v>78</v>
      </c>
      <c r="C911" s="85">
        <v>1</v>
      </c>
      <c r="D911" s="83" t="s">
        <v>38</v>
      </c>
      <c r="E911" s="90"/>
      <c r="F911" s="104">
        <f>E911*C911</f>
        <v>0</v>
      </c>
    </row>
    <row r="912" spans="1:6" x14ac:dyDescent="0.2">
      <c r="A912" s="103">
        <v>8.3000000000000007</v>
      </c>
      <c r="B912" s="101" t="s">
        <v>79</v>
      </c>
      <c r="C912" s="85">
        <v>4</v>
      </c>
      <c r="D912" s="83" t="s">
        <v>38</v>
      </c>
      <c r="E912" s="90"/>
      <c r="F912" s="104">
        <f>E912*C912</f>
        <v>0</v>
      </c>
    </row>
    <row r="913" spans="1:6" ht="8.25" customHeight="1" x14ac:dyDescent="0.2">
      <c r="A913" s="138"/>
      <c r="B913" s="101"/>
      <c r="C913" s="85"/>
      <c r="D913" s="83"/>
      <c r="E913" s="90"/>
      <c r="F913" s="104"/>
    </row>
    <row r="914" spans="1:6" ht="13.5" customHeight="1" x14ac:dyDescent="0.2">
      <c r="A914" s="100">
        <v>9</v>
      </c>
      <c r="B914" s="99" t="s">
        <v>80</v>
      </c>
      <c r="C914" s="85"/>
      <c r="D914" s="83"/>
      <c r="E914" s="90"/>
      <c r="F914" s="104"/>
    </row>
    <row r="915" spans="1:6" x14ac:dyDescent="0.2">
      <c r="A915" s="89">
        <v>9.1</v>
      </c>
      <c r="B915" s="91" t="s">
        <v>80</v>
      </c>
      <c r="C915" s="85">
        <v>6</v>
      </c>
      <c r="D915" s="83" t="s">
        <v>38</v>
      </c>
      <c r="E915" s="90"/>
      <c r="F915" s="104">
        <f>E915*C915</f>
        <v>0</v>
      </c>
    </row>
    <row r="916" spans="1:6" ht="8.25" customHeight="1" x14ac:dyDescent="0.2">
      <c r="A916" s="89"/>
      <c r="B916" s="91"/>
      <c r="C916" s="85"/>
      <c r="D916" s="83"/>
      <c r="E916" s="90"/>
      <c r="F916" s="250"/>
    </row>
    <row r="917" spans="1:6" x14ac:dyDescent="0.2">
      <c r="A917" s="100">
        <v>10</v>
      </c>
      <c r="B917" s="99" t="s">
        <v>81</v>
      </c>
      <c r="C917" s="85"/>
      <c r="D917" s="83"/>
      <c r="E917" s="90"/>
      <c r="F917" s="250"/>
    </row>
    <row r="918" spans="1:6" x14ac:dyDescent="0.2">
      <c r="A918" s="89">
        <v>10.1</v>
      </c>
      <c r="B918" s="91" t="s">
        <v>82</v>
      </c>
      <c r="C918" s="85">
        <v>1</v>
      </c>
      <c r="D918" s="83" t="s">
        <v>38</v>
      </c>
      <c r="E918" s="90">
        <v>68607.820000000007</v>
      </c>
      <c r="F918" s="104">
        <f>E918*C918</f>
        <v>68607.820000000007</v>
      </c>
    </row>
    <row r="919" spans="1:6" x14ac:dyDescent="0.2">
      <c r="A919" s="89">
        <v>10.199999999999999</v>
      </c>
      <c r="B919" s="91" t="s">
        <v>83</v>
      </c>
      <c r="C919" s="85">
        <v>1</v>
      </c>
      <c r="D919" s="83" t="s">
        <v>38</v>
      </c>
      <c r="E919" s="90">
        <v>67157.820000000007</v>
      </c>
      <c r="F919" s="104">
        <f>E919*C919</f>
        <v>67157.820000000007</v>
      </c>
    </row>
    <row r="920" spans="1:6" x14ac:dyDescent="0.2">
      <c r="A920" s="89">
        <v>10.3</v>
      </c>
      <c r="B920" s="91" t="s">
        <v>84</v>
      </c>
      <c r="C920" s="85">
        <v>1</v>
      </c>
      <c r="D920" s="83" t="s">
        <v>38</v>
      </c>
      <c r="E920" s="90">
        <v>67721.820000000007</v>
      </c>
      <c r="F920" s="104">
        <f>E920*C920</f>
        <v>67721.820000000007</v>
      </c>
    </row>
    <row r="921" spans="1:6" ht="9.75" customHeight="1" x14ac:dyDescent="0.2">
      <c r="A921" s="89"/>
      <c r="B921" s="91"/>
      <c r="C921" s="85"/>
      <c r="D921" s="83"/>
      <c r="E921" s="90"/>
      <c r="F921" s="250"/>
    </row>
    <row r="922" spans="1:6" x14ac:dyDescent="0.2">
      <c r="A922" s="100">
        <v>11</v>
      </c>
      <c r="B922" s="112" t="s">
        <v>85</v>
      </c>
      <c r="C922" s="85"/>
      <c r="D922" s="83"/>
      <c r="E922" s="90"/>
      <c r="F922" s="250"/>
    </row>
    <row r="923" spans="1:6" x14ac:dyDescent="0.2">
      <c r="A923" s="89">
        <v>11.1</v>
      </c>
      <c r="B923" s="136" t="s">
        <v>86</v>
      </c>
      <c r="C923" s="85">
        <v>500</v>
      </c>
      <c r="D923" s="83" t="s">
        <v>38</v>
      </c>
      <c r="E923" s="170"/>
      <c r="F923" s="104">
        <f t="shared" ref="F923:F934" si="38">C923*E923</f>
        <v>0</v>
      </c>
    </row>
    <row r="924" spans="1:6" ht="25.5" x14ac:dyDescent="0.2">
      <c r="A924" s="89">
        <v>11.2</v>
      </c>
      <c r="B924" s="88" t="s">
        <v>87</v>
      </c>
      <c r="C924" s="85">
        <v>3000</v>
      </c>
      <c r="D924" s="111" t="s">
        <v>21</v>
      </c>
      <c r="E924" s="144"/>
      <c r="F924" s="142">
        <f t="shared" si="38"/>
        <v>0</v>
      </c>
    </row>
    <row r="925" spans="1:6" x14ac:dyDescent="0.2">
      <c r="A925" s="89">
        <v>11.3</v>
      </c>
      <c r="B925" s="135" t="s">
        <v>88</v>
      </c>
      <c r="C925" s="85">
        <v>500</v>
      </c>
      <c r="D925" s="83" t="s">
        <v>38</v>
      </c>
      <c r="E925" s="170"/>
      <c r="F925" s="104">
        <f t="shared" si="38"/>
        <v>0</v>
      </c>
    </row>
    <row r="926" spans="1:6" x14ac:dyDescent="0.2">
      <c r="A926" s="89">
        <v>11.4</v>
      </c>
      <c r="B926" s="135" t="s">
        <v>89</v>
      </c>
      <c r="C926" s="85">
        <v>1000</v>
      </c>
      <c r="D926" s="83" t="s">
        <v>38</v>
      </c>
      <c r="E926" s="170"/>
      <c r="F926" s="104">
        <f t="shared" si="38"/>
        <v>0</v>
      </c>
    </row>
    <row r="927" spans="1:6" x14ac:dyDescent="0.2">
      <c r="A927" s="89">
        <v>11.5</v>
      </c>
      <c r="B927" s="135" t="s">
        <v>90</v>
      </c>
      <c r="C927" s="85">
        <v>500</v>
      </c>
      <c r="D927" s="83" t="s">
        <v>38</v>
      </c>
      <c r="E927" s="90"/>
      <c r="F927" s="104">
        <f t="shared" si="38"/>
        <v>0</v>
      </c>
    </row>
    <row r="928" spans="1:6" x14ac:dyDescent="0.2">
      <c r="A928" s="89">
        <v>11.6</v>
      </c>
      <c r="B928" s="135" t="s">
        <v>91</v>
      </c>
      <c r="C928" s="85">
        <v>500</v>
      </c>
      <c r="D928" s="83" t="s">
        <v>38</v>
      </c>
      <c r="E928" s="90"/>
      <c r="F928" s="104">
        <f t="shared" si="38"/>
        <v>0</v>
      </c>
    </row>
    <row r="929" spans="1:6" x14ac:dyDescent="0.2">
      <c r="A929" s="130">
        <v>11.7</v>
      </c>
      <c r="B929" s="135" t="s">
        <v>92</v>
      </c>
      <c r="C929" s="85">
        <v>500</v>
      </c>
      <c r="D929" s="83" t="s">
        <v>21</v>
      </c>
      <c r="E929" s="144"/>
      <c r="F929" s="104">
        <f t="shared" si="38"/>
        <v>0</v>
      </c>
    </row>
    <row r="930" spans="1:6" x14ac:dyDescent="0.2">
      <c r="A930" s="130">
        <v>11.8</v>
      </c>
      <c r="B930" s="135" t="s">
        <v>93</v>
      </c>
      <c r="C930" s="85">
        <v>500</v>
      </c>
      <c r="D930" s="83" t="s">
        <v>38</v>
      </c>
      <c r="E930" s="144"/>
      <c r="F930" s="104">
        <f t="shared" si="38"/>
        <v>0</v>
      </c>
    </row>
    <row r="931" spans="1:6" x14ac:dyDescent="0.2">
      <c r="A931" s="130">
        <v>11.9</v>
      </c>
      <c r="B931" s="135" t="s">
        <v>94</v>
      </c>
      <c r="C931" s="85">
        <v>500</v>
      </c>
      <c r="D931" s="83" t="s">
        <v>95</v>
      </c>
      <c r="E931" s="90"/>
      <c r="F931" s="104">
        <f t="shared" si="38"/>
        <v>0</v>
      </c>
    </row>
    <row r="932" spans="1:6" x14ac:dyDescent="0.2">
      <c r="A932" s="139">
        <v>11.1</v>
      </c>
      <c r="B932" s="135" t="s">
        <v>96</v>
      </c>
      <c r="C932" s="85">
        <v>500</v>
      </c>
      <c r="D932" s="83" t="s">
        <v>38</v>
      </c>
      <c r="E932" s="90"/>
      <c r="F932" s="104">
        <f t="shared" si="38"/>
        <v>0</v>
      </c>
    </row>
    <row r="933" spans="1:6" x14ac:dyDescent="0.2">
      <c r="A933" s="139">
        <v>11.11</v>
      </c>
      <c r="B933" s="135" t="s">
        <v>97</v>
      </c>
      <c r="C933" s="85">
        <v>990</v>
      </c>
      <c r="D933" s="83" t="s">
        <v>24</v>
      </c>
      <c r="E933" s="90"/>
      <c r="F933" s="104">
        <f t="shared" si="38"/>
        <v>0</v>
      </c>
    </row>
    <row r="934" spans="1:6" x14ac:dyDescent="0.2">
      <c r="A934" s="188">
        <v>11.12</v>
      </c>
      <c r="B934" s="187" t="s">
        <v>98</v>
      </c>
      <c r="C934" s="95">
        <v>500</v>
      </c>
      <c r="D934" s="94" t="s">
        <v>38</v>
      </c>
      <c r="E934" s="93"/>
      <c r="F934" s="251">
        <f t="shared" si="38"/>
        <v>0</v>
      </c>
    </row>
    <row r="935" spans="1:6" ht="9.75" customHeight="1" x14ac:dyDescent="0.2">
      <c r="A935" s="89"/>
      <c r="B935" s="91"/>
      <c r="C935" s="145"/>
      <c r="D935" s="83"/>
      <c r="E935" s="90"/>
      <c r="F935" s="250"/>
    </row>
    <row r="936" spans="1:6" x14ac:dyDescent="0.2">
      <c r="A936" s="100">
        <v>12</v>
      </c>
      <c r="B936" s="133" t="s">
        <v>99</v>
      </c>
      <c r="C936" s="143"/>
      <c r="D936" s="83"/>
      <c r="E936" s="90"/>
      <c r="F936" s="250"/>
    </row>
    <row r="937" spans="1:6" x14ac:dyDescent="0.2">
      <c r="A937" s="89">
        <v>12.1</v>
      </c>
      <c r="B937" s="91" t="s">
        <v>100</v>
      </c>
      <c r="C937" s="85">
        <v>810.1</v>
      </c>
      <c r="D937" s="83" t="s">
        <v>21</v>
      </c>
      <c r="E937" s="144"/>
      <c r="F937" s="104">
        <f>C937*E937</f>
        <v>0</v>
      </c>
    </row>
    <row r="938" spans="1:6" x14ac:dyDescent="0.2">
      <c r="A938" s="89">
        <v>12.2</v>
      </c>
      <c r="B938" s="91" t="s">
        <v>101</v>
      </c>
      <c r="C938" s="85">
        <v>432.29</v>
      </c>
      <c r="D938" s="83" t="s">
        <v>102</v>
      </c>
      <c r="E938" s="144">
        <v>14.3918</v>
      </c>
      <c r="F938" s="104">
        <f>C938*E938</f>
        <v>6221.4312220000002</v>
      </c>
    </row>
    <row r="939" spans="1:6" ht="25.5" x14ac:dyDescent="0.2">
      <c r="A939" s="89">
        <v>12.3</v>
      </c>
      <c r="B939" s="101" t="s">
        <v>103</v>
      </c>
      <c r="C939" s="85">
        <v>39.49</v>
      </c>
      <c r="D939" s="111" t="s">
        <v>24</v>
      </c>
      <c r="E939" s="144"/>
      <c r="F939" s="250">
        <f>C939*E939</f>
        <v>0</v>
      </c>
    </row>
    <row r="940" spans="1:6" ht="25.5" x14ac:dyDescent="0.2">
      <c r="A940" s="89">
        <v>12.4</v>
      </c>
      <c r="B940" s="101" t="s">
        <v>104</v>
      </c>
      <c r="C940" s="85">
        <v>189.56</v>
      </c>
      <c r="D940" s="111" t="s">
        <v>24</v>
      </c>
      <c r="E940" s="90">
        <v>808.8</v>
      </c>
      <c r="F940" s="250">
        <f>C940*E940</f>
        <v>153316.128</v>
      </c>
    </row>
    <row r="941" spans="1:6" ht="25.5" x14ac:dyDescent="0.2">
      <c r="A941" s="89">
        <v>12.5</v>
      </c>
      <c r="B941" s="101" t="s">
        <v>105</v>
      </c>
      <c r="C941" s="85">
        <v>150.07</v>
      </c>
      <c r="D941" s="111" t="s">
        <v>24</v>
      </c>
      <c r="E941" s="90"/>
      <c r="F941" s="142">
        <f>C941*E941</f>
        <v>0</v>
      </c>
    </row>
    <row r="942" spans="1:6" ht="10.5" customHeight="1" x14ac:dyDescent="0.2">
      <c r="A942" s="89"/>
      <c r="B942" s="91"/>
      <c r="C942" s="85"/>
      <c r="D942" s="83"/>
      <c r="E942" s="90"/>
      <c r="F942" s="104"/>
    </row>
    <row r="943" spans="1:6" x14ac:dyDescent="0.2">
      <c r="A943" s="100">
        <v>13</v>
      </c>
      <c r="B943" s="99" t="s">
        <v>106</v>
      </c>
      <c r="C943" s="85"/>
      <c r="D943" s="83"/>
      <c r="E943" s="90"/>
      <c r="F943" s="104"/>
    </row>
    <row r="944" spans="1:6" ht="25.5" x14ac:dyDescent="0.2">
      <c r="A944" s="89">
        <v>13.1</v>
      </c>
      <c r="B944" s="101" t="s">
        <v>107</v>
      </c>
      <c r="C944" s="85">
        <v>987.31</v>
      </c>
      <c r="D944" s="111" t="s">
        <v>102</v>
      </c>
      <c r="E944" s="165"/>
      <c r="F944" s="142">
        <f>C944*E944</f>
        <v>0</v>
      </c>
    </row>
    <row r="945" spans="1:6" s="25" customFormat="1" x14ac:dyDescent="0.2">
      <c r="A945" s="65"/>
      <c r="B945" s="68" t="s">
        <v>108</v>
      </c>
      <c r="C945" s="65"/>
      <c r="D945" s="65"/>
      <c r="E945" s="61"/>
      <c r="F945" s="254">
        <f>SUM(F845:F944)</f>
        <v>1599407.3914900003</v>
      </c>
    </row>
    <row r="946" spans="1:6" s="23" customFormat="1" ht="8.25" customHeight="1" x14ac:dyDescent="0.2">
      <c r="A946" s="60"/>
      <c r="B946" s="128"/>
      <c r="C946" s="172"/>
      <c r="D946" s="60"/>
      <c r="E946" s="66"/>
      <c r="F946" s="255"/>
    </row>
    <row r="947" spans="1:6" s="23" customFormat="1" ht="63.75" x14ac:dyDescent="0.2">
      <c r="A947" s="34" t="s">
        <v>109</v>
      </c>
      <c r="B947" s="112" t="s">
        <v>110</v>
      </c>
      <c r="C947" s="85"/>
      <c r="D947" s="83"/>
      <c r="E947" s="102"/>
      <c r="F947" s="104"/>
    </row>
    <row r="948" spans="1:6" s="23" customFormat="1" ht="9" customHeight="1" x14ac:dyDescent="0.2">
      <c r="A948" s="130"/>
      <c r="B948" s="91"/>
      <c r="C948" s="85"/>
      <c r="D948" s="83"/>
      <c r="E948" s="102"/>
      <c r="F948" s="104"/>
    </row>
    <row r="949" spans="1:6" s="23" customFormat="1" x14ac:dyDescent="0.2">
      <c r="A949" s="115">
        <v>1</v>
      </c>
      <c r="B949" s="99" t="s">
        <v>19</v>
      </c>
      <c r="C949" s="85"/>
      <c r="D949" s="83"/>
      <c r="E949" s="102"/>
      <c r="F949" s="104"/>
    </row>
    <row r="950" spans="1:6" s="23" customFormat="1" x14ac:dyDescent="0.2">
      <c r="A950" s="130">
        <v>1.1000000000000001</v>
      </c>
      <c r="B950" s="91" t="s">
        <v>20</v>
      </c>
      <c r="C950" s="85">
        <v>12901.63</v>
      </c>
      <c r="D950" s="83" t="s">
        <v>21</v>
      </c>
      <c r="E950" s="171"/>
      <c r="F950" s="104">
        <f>C950*E950</f>
        <v>0</v>
      </c>
    </row>
    <row r="951" spans="1:6" s="23" customFormat="1" ht="9" customHeight="1" x14ac:dyDescent="0.2">
      <c r="A951" s="130"/>
      <c r="B951" s="91"/>
      <c r="C951" s="85"/>
      <c r="D951" s="83"/>
      <c r="E951" s="102"/>
      <c r="F951" s="104"/>
    </row>
    <row r="952" spans="1:6" s="23" customFormat="1" x14ac:dyDescent="0.2">
      <c r="A952" s="115">
        <v>2</v>
      </c>
      <c r="B952" s="99" t="s">
        <v>22</v>
      </c>
      <c r="C952" s="85"/>
      <c r="D952" s="83"/>
      <c r="E952" s="90"/>
      <c r="F952" s="104"/>
    </row>
    <row r="953" spans="1:6" s="23" customFormat="1" x14ac:dyDescent="0.2">
      <c r="A953" s="73">
        <v>2.1</v>
      </c>
      <c r="B953" s="140" t="s">
        <v>23</v>
      </c>
      <c r="C953" s="142">
        <v>8085.06</v>
      </c>
      <c r="D953" s="141" t="s">
        <v>24</v>
      </c>
      <c r="E953" s="90">
        <v>61.59</v>
      </c>
      <c r="F953" s="104">
        <f>E953*C953</f>
        <v>497958.84540000005</v>
      </c>
    </row>
    <row r="954" spans="1:6" s="23" customFormat="1" x14ac:dyDescent="0.2">
      <c r="A954" s="73">
        <v>2.2000000000000002</v>
      </c>
      <c r="B954" s="140" t="s">
        <v>25</v>
      </c>
      <c r="C954" s="85">
        <v>729.96</v>
      </c>
      <c r="D954" s="141" t="s">
        <v>24</v>
      </c>
      <c r="E954" s="90">
        <v>698.02</v>
      </c>
      <c r="F954" s="104">
        <f>E954*C954</f>
        <v>509526.67920000001</v>
      </c>
    </row>
    <row r="955" spans="1:6" s="23" customFormat="1" x14ac:dyDescent="0.2">
      <c r="A955" s="73">
        <v>2.2999999999999998</v>
      </c>
      <c r="B955" s="140" t="s">
        <v>26</v>
      </c>
      <c r="C955" s="85">
        <v>6890.81</v>
      </c>
      <c r="D955" s="141" t="s">
        <v>24</v>
      </c>
      <c r="E955" s="90">
        <v>75.34</v>
      </c>
      <c r="F955" s="104">
        <f>E955*C955</f>
        <v>519153.62540000008</v>
      </c>
    </row>
    <row r="956" spans="1:6" s="23" customFormat="1" x14ac:dyDescent="0.2">
      <c r="A956" s="73">
        <v>2.4</v>
      </c>
      <c r="B956" s="140" t="s">
        <v>27</v>
      </c>
      <c r="C956" s="85">
        <v>1433.09</v>
      </c>
      <c r="D956" s="141" t="s">
        <v>24</v>
      </c>
      <c r="E956" s="90">
        <v>109.83</v>
      </c>
      <c r="F956" s="104">
        <f>E956*C956</f>
        <v>157396.27469999998</v>
      </c>
    </row>
    <row r="957" spans="1:6" s="23" customFormat="1" ht="6.75" customHeight="1" x14ac:dyDescent="0.2">
      <c r="A957" s="89"/>
      <c r="B957" s="91"/>
      <c r="C957" s="85"/>
      <c r="D957" s="83"/>
      <c r="E957" s="102"/>
      <c r="F957" s="104"/>
    </row>
    <row r="958" spans="1:6" s="23" customFormat="1" x14ac:dyDescent="0.2">
      <c r="A958" s="115">
        <v>3</v>
      </c>
      <c r="B958" s="99" t="s">
        <v>28</v>
      </c>
      <c r="C958" s="85"/>
      <c r="D958" s="83"/>
      <c r="E958" s="102"/>
      <c r="F958" s="104"/>
    </row>
    <row r="959" spans="1:6" s="23" customFormat="1" ht="13.5" customHeight="1" x14ac:dyDescent="0.2">
      <c r="A959" s="89">
        <v>3.1</v>
      </c>
      <c r="B959" s="140" t="s">
        <v>34</v>
      </c>
      <c r="C959" s="85">
        <v>8028.26</v>
      </c>
      <c r="D959" s="111" t="s">
        <v>21</v>
      </c>
      <c r="E959" s="144">
        <v>256.04750000000001</v>
      </c>
      <c r="F959" s="142">
        <f>C959*E959</f>
        <v>2055615.9023500001</v>
      </c>
    </row>
    <row r="960" spans="1:6" s="23" customFormat="1" ht="13.5" customHeight="1" x14ac:dyDescent="0.2">
      <c r="A960" s="89">
        <v>3.2</v>
      </c>
      <c r="B960" s="140" t="s">
        <v>33</v>
      </c>
      <c r="C960" s="85">
        <v>346.8</v>
      </c>
      <c r="D960" s="111" t="s">
        <v>21</v>
      </c>
      <c r="E960" s="165">
        <v>1194.9709</v>
      </c>
      <c r="F960" s="142">
        <f>C960*E960</f>
        <v>414415.90812000004</v>
      </c>
    </row>
    <row r="961" spans="1:6" s="23" customFormat="1" ht="13.5" customHeight="1" x14ac:dyDescent="0.2">
      <c r="A961" s="89">
        <v>3.3</v>
      </c>
      <c r="B961" s="140" t="s">
        <v>32</v>
      </c>
      <c r="C961" s="85">
        <v>2476.77</v>
      </c>
      <c r="D961" s="111" t="s">
        <v>21</v>
      </c>
      <c r="E961" s="144">
        <v>915.97119999999995</v>
      </c>
      <c r="F961" s="142">
        <f>C961*E961</f>
        <v>2268649.9890239998</v>
      </c>
    </row>
    <row r="962" spans="1:6" s="23" customFormat="1" ht="13.5" customHeight="1" x14ac:dyDescent="0.2">
      <c r="A962" s="89">
        <v>3.4</v>
      </c>
      <c r="B962" s="140" t="s">
        <v>31</v>
      </c>
      <c r="C962" s="85">
        <v>219.34</v>
      </c>
      <c r="D962" s="111" t="s">
        <v>21</v>
      </c>
      <c r="E962" s="144">
        <v>2428.9760999999999</v>
      </c>
      <c r="F962" s="142">
        <f>C962*E962</f>
        <v>532771.61777399993</v>
      </c>
    </row>
    <row r="963" spans="1:6" s="23" customFormat="1" ht="7.5" customHeight="1" x14ac:dyDescent="0.2">
      <c r="A963" s="89"/>
      <c r="B963" s="140"/>
      <c r="C963" s="85"/>
      <c r="D963" s="111"/>
      <c r="E963" s="90"/>
      <c r="F963" s="142"/>
    </row>
    <row r="964" spans="1:6" s="23" customFormat="1" x14ac:dyDescent="0.2">
      <c r="A964" s="115">
        <v>4</v>
      </c>
      <c r="B964" s="99" t="s">
        <v>35</v>
      </c>
      <c r="C964" s="85"/>
      <c r="D964" s="83"/>
      <c r="E964" s="90"/>
      <c r="F964" s="104"/>
    </row>
    <row r="965" spans="1:6" s="23" customFormat="1" x14ac:dyDescent="0.2">
      <c r="A965" s="89">
        <v>4.3</v>
      </c>
      <c r="B965" s="140" t="s">
        <v>34</v>
      </c>
      <c r="C965" s="85">
        <v>8028.26</v>
      </c>
      <c r="D965" s="111" t="s">
        <v>21</v>
      </c>
      <c r="E965" s="90">
        <v>17.079999999999998</v>
      </c>
      <c r="F965" s="142">
        <f>C965*E965</f>
        <v>137122.6808</v>
      </c>
    </row>
    <row r="966" spans="1:6" s="23" customFormat="1" x14ac:dyDescent="0.2">
      <c r="A966" s="89">
        <v>4.4000000000000004</v>
      </c>
      <c r="B966" s="140" t="s">
        <v>33</v>
      </c>
      <c r="C966" s="85">
        <v>506.13</v>
      </c>
      <c r="D966" s="111" t="s">
        <v>21</v>
      </c>
      <c r="E966" s="90">
        <v>19.850000000000001</v>
      </c>
      <c r="F966" s="142">
        <f>C966*E966</f>
        <v>10046.6805</v>
      </c>
    </row>
    <row r="967" spans="1:6" s="23" customFormat="1" x14ac:dyDescent="0.2">
      <c r="A967" s="89">
        <v>4.5</v>
      </c>
      <c r="B967" s="140" t="s">
        <v>32</v>
      </c>
      <c r="C967" s="85">
        <v>3052.51</v>
      </c>
      <c r="D967" s="111" t="s">
        <v>21</v>
      </c>
      <c r="E967" s="90">
        <v>24.92</v>
      </c>
      <c r="F967" s="142">
        <f>C967*E967</f>
        <v>76068.549200000009</v>
      </c>
    </row>
    <row r="968" spans="1:6" s="23" customFormat="1" x14ac:dyDescent="0.2">
      <c r="A968" s="89">
        <v>4.5999999999999996</v>
      </c>
      <c r="B968" s="140" t="s">
        <v>31</v>
      </c>
      <c r="C968" s="85">
        <v>219.34</v>
      </c>
      <c r="D968" s="111" t="s">
        <v>21</v>
      </c>
      <c r="E968" s="90">
        <v>34.61</v>
      </c>
      <c r="F968" s="142">
        <f>C968*E968</f>
        <v>7591.3573999999999</v>
      </c>
    </row>
    <row r="969" spans="1:6" s="23" customFormat="1" ht="8.25" customHeight="1" x14ac:dyDescent="0.2">
      <c r="A969" s="138"/>
      <c r="B969" s="140"/>
      <c r="C969" s="98"/>
      <c r="D969" s="105"/>
      <c r="E969" s="110"/>
      <c r="F969" s="250"/>
    </row>
    <row r="970" spans="1:6" s="23" customFormat="1" x14ac:dyDescent="0.2">
      <c r="A970" s="126">
        <v>5</v>
      </c>
      <c r="B970" s="112" t="s">
        <v>36</v>
      </c>
      <c r="C970" s="85"/>
      <c r="D970" s="111"/>
      <c r="E970" s="102"/>
      <c r="F970" s="142"/>
    </row>
    <row r="971" spans="1:6" s="23" customFormat="1" x14ac:dyDescent="0.2">
      <c r="A971" s="138">
        <v>5.0999999999999996</v>
      </c>
      <c r="B971" s="91" t="s">
        <v>111</v>
      </c>
      <c r="C971" s="85">
        <v>3</v>
      </c>
      <c r="D971" s="83" t="s">
        <v>38</v>
      </c>
      <c r="E971" s="90"/>
      <c r="F971" s="104">
        <f t="shared" ref="F971:F994" si="39">C971*E971</f>
        <v>0</v>
      </c>
    </row>
    <row r="972" spans="1:6" s="23" customFormat="1" x14ac:dyDescent="0.2">
      <c r="A972" s="89">
        <f t="shared" ref="A972:A979" si="40">+A971+0.1</f>
        <v>5.1999999999999993</v>
      </c>
      <c r="B972" s="91" t="s">
        <v>39</v>
      </c>
      <c r="C972" s="85">
        <v>1</v>
      </c>
      <c r="D972" s="83" t="s">
        <v>38</v>
      </c>
      <c r="E972" s="170"/>
      <c r="F972" s="104">
        <f t="shared" si="39"/>
        <v>0</v>
      </c>
    </row>
    <row r="973" spans="1:6" s="23" customFormat="1" x14ac:dyDescent="0.2">
      <c r="A973" s="89">
        <f t="shared" si="40"/>
        <v>5.2999999999999989</v>
      </c>
      <c r="B973" s="91" t="s">
        <v>40</v>
      </c>
      <c r="C973" s="85">
        <v>5</v>
      </c>
      <c r="D973" s="83" t="s">
        <v>38</v>
      </c>
      <c r="E973" s="170"/>
      <c r="F973" s="104">
        <f t="shared" si="39"/>
        <v>0</v>
      </c>
    </row>
    <row r="974" spans="1:6" s="23" customFormat="1" x14ac:dyDescent="0.2">
      <c r="A974" s="89">
        <f t="shared" si="40"/>
        <v>5.3999999999999986</v>
      </c>
      <c r="B974" s="91" t="s">
        <v>112</v>
      </c>
      <c r="C974" s="85">
        <v>1</v>
      </c>
      <c r="D974" s="83" t="s">
        <v>38</v>
      </c>
      <c r="E974" s="170"/>
      <c r="F974" s="104">
        <f t="shared" si="39"/>
        <v>0</v>
      </c>
    </row>
    <row r="975" spans="1:6" s="23" customFormat="1" x14ac:dyDescent="0.2">
      <c r="A975" s="89">
        <f t="shared" si="40"/>
        <v>5.4999999999999982</v>
      </c>
      <c r="B975" s="91" t="s">
        <v>113</v>
      </c>
      <c r="C975" s="85">
        <v>1</v>
      </c>
      <c r="D975" s="83" t="s">
        <v>38</v>
      </c>
      <c r="E975" s="144"/>
      <c r="F975" s="104">
        <f t="shared" si="39"/>
        <v>0</v>
      </c>
    </row>
    <row r="976" spans="1:6" s="23" customFormat="1" x14ac:dyDescent="0.2">
      <c r="A976" s="130">
        <f t="shared" si="40"/>
        <v>5.5999999999999979</v>
      </c>
      <c r="B976" s="91" t="s">
        <v>42</v>
      </c>
      <c r="C976" s="85">
        <v>1</v>
      </c>
      <c r="D976" s="83" t="s">
        <v>38</v>
      </c>
      <c r="E976" s="90"/>
      <c r="F976" s="104">
        <f t="shared" si="39"/>
        <v>0</v>
      </c>
    </row>
    <row r="977" spans="1:6" s="23" customFormat="1" x14ac:dyDescent="0.2">
      <c r="A977" s="97">
        <f t="shared" si="40"/>
        <v>5.6999999999999975</v>
      </c>
      <c r="B977" s="96" t="s">
        <v>44</v>
      </c>
      <c r="C977" s="95">
        <v>1</v>
      </c>
      <c r="D977" s="94" t="s">
        <v>38</v>
      </c>
      <c r="E977" s="93"/>
      <c r="F977" s="251">
        <f t="shared" si="39"/>
        <v>0</v>
      </c>
    </row>
    <row r="978" spans="1:6" s="23" customFormat="1" x14ac:dyDescent="0.2">
      <c r="A978" s="130">
        <f t="shared" si="40"/>
        <v>5.7999999999999972</v>
      </c>
      <c r="B978" s="91" t="s">
        <v>48</v>
      </c>
      <c r="C978" s="85">
        <v>6</v>
      </c>
      <c r="D978" s="83" t="s">
        <v>38</v>
      </c>
      <c r="E978" s="144"/>
      <c r="F978" s="104">
        <f t="shared" si="39"/>
        <v>0</v>
      </c>
    </row>
    <row r="979" spans="1:6" s="23" customFormat="1" x14ac:dyDescent="0.2">
      <c r="A979" s="130">
        <f t="shared" si="40"/>
        <v>5.8999999999999968</v>
      </c>
      <c r="B979" s="91" t="s">
        <v>49</v>
      </c>
      <c r="C979" s="85">
        <v>14</v>
      </c>
      <c r="D979" s="83" t="s">
        <v>38</v>
      </c>
      <c r="E979" s="144"/>
      <c r="F979" s="104">
        <f t="shared" si="39"/>
        <v>0</v>
      </c>
    </row>
    <row r="980" spans="1:6" s="23" customFormat="1" x14ac:dyDescent="0.2">
      <c r="A980" s="89">
        <v>5.0999999999999996</v>
      </c>
      <c r="B980" s="91" t="s">
        <v>50</v>
      </c>
      <c r="C980" s="85">
        <v>6</v>
      </c>
      <c r="D980" s="83" t="s">
        <v>38</v>
      </c>
      <c r="E980" s="144"/>
      <c r="F980" s="104">
        <f t="shared" si="39"/>
        <v>0</v>
      </c>
    </row>
    <row r="981" spans="1:6" s="23" customFormat="1" x14ac:dyDescent="0.2">
      <c r="A981" s="89">
        <f>+A980+0.1</f>
        <v>5.1999999999999993</v>
      </c>
      <c r="B981" s="91" t="s">
        <v>114</v>
      </c>
      <c r="C981" s="85">
        <v>1</v>
      </c>
      <c r="D981" s="83" t="s">
        <v>38</v>
      </c>
      <c r="E981" s="170"/>
      <c r="F981" s="104">
        <f t="shared" si="39"/>
        <v>0</v>
      </c>
    </row>
    <row r="982" spans="1:6" s="23" customFormat="1" x14ac:dyDescent="0.2">
      <c r="A982" s="89">
        <f>+A981+0.1</f>
        <v>5.2999999999999989</v>
      </c>
      <c r="B982" s="91" t="s">
        <v>52</v>
      </c>
      <c r="C982" s="85">
        <v>3</v>
      </c>
      <c r="D982" s="83" t="s">
        <v>38</v>
      </c>
      <c r="E982" s="170"/>
      <c r="F982" s="104">
        <f t="shared" si="39"/>
        <v>0</v>
      </c>
    </row>
    <row r="983" spans="1:6" s="23" customFormat="1" x14ac:dyDescent="0.2">
      <c r="A983" s="89">
        <f>+A982+0.1</f>
        <v>5.3999999999999986</v>
      </c>
      <c r="B983" s="91" t="s">
        <v>53</v>
      </c>
      <c r="C983" s="85">
        <v>1</v>
      </c>
      <c r="D983" s="83" t="s">
        <v>38</v>
      </c>
      <c r="E983" s="170"/>
      <c r="F983" s="104">
        <f t="shared" si="39"/>
        <v>0</v>
      </c>
    </row>
    <row r="984" spans="1:6" s="23" customFormat="1" x14ac:dyDescent="0.2">
      <c r="A984" s="89">
        <f>+A983+0.1</f>
        <v>5.4999999999999982</v>
      </c>
      <c r="B984" s="91" t="s">
        <v>54</v>
      </c>
      <c r="C984" s="85">
        <v>7</v>
      </c>
      <c r="D984" s="83" t="s">
        <v>38</v>
      </c>
      <c r="E984" s="170"/>
      <c r="F984" s="104">
        <f t="shared" si="39"/>
        <v>0</v>
      </c>
    </row>
    <row r="985" spans="1:6" s="23" customFormat="1" x14ac:dyDescent="0.2">
      <c r="A985" s="89">
        <f>+A984+0.1</f>
        <v>5.5999999999999979</v>
      </c>
      <c r="B985" s="91" t="s">
        <v>115</v>
      </c>
      <c r="C985" s="85">
        <v>2</v>
      </c>
      <c r="D985" s="83" t="s">
        <v>38</v>
      </c>
      <c r="E985" s="90"/>
      <c r="F985" s="104">
        <f t="shared" si="39"/>
        <v>0</v>
      </c>
    </row>
    <row r="986" spans="1:6" s="23" customFormat="1" x14ac:dyDescent="0.2">
      <c r="A986" s="139">
        <f t="shared" ref="A986:A994" si="41">+A985+0.01</f>
        <v>5.6099999999999977</v>
      </c>
      <c r="B986" s="91" t="s">
        <v>116</v>
      </c>
      <c r="C986" s="85">
        <v>15</v>
      </c>
      <c r="D986" s="83" t="s">
        <v>38</v>
      </c>
      <c r="E986" s="90"/>
      <c r="F986" s="104">
        <f t="shared" si="39"/>
        <v>0</v>
      </c>
    </row>
    <row r="987" spans="1:6" s="23" customFormat="1" x14ac:dyDescent="0.2">
      <c r="A987" s="139">
        <f t="shared" si="41"/>
        <v>5.6199999999999974</v>
      </c>
      <c r="B987" s="91" t="s">
        <v>117</v>
      </c>
      <c r="C987" s="85">
        <v>1</v>
      </c>
      <c r="D987" s="83" t="s">
        <v>38</v>
      </c>
      <c r="E987" s="170"/>
      <c r="F987" s="104">
        <f t="shared" si="39"/>
        <v>0</v>
      </c>
    </row>
    <row r="988" spans="1:6" s="23" customFormat="1" x14ac:dyDescent="0.2">
      <c r="A988" s="139">
        <f t="shared" si="41"/>
        <v>5.6299999999999972</v>
      </c>
      <c r="B988" s="91" t="s">
        <v>57</v>
      </c>
      <c r="C988" s="85">
        <v>1</v>
      </c>
      <c r="D988" s="83" t="s">
        <v>38</v>
      </c>
      <c r="E988" s="170"/>
      <c r="F988" s="104">
        <f t="shared" si="39"/>
        <v>0</v>
      </c>
    </row>
    <row r="989" spans="1:6" s="23" customFormat="1" x14ac:dyDescent="0.2">
      <c r="A989" s="139">
        <f t="shared" si="41"/>
        <v>5.639999999999997</v>
      </c>
      <c r="B989" s="91" t="s">
        <v>58</v>
      </c>
      <c r="C989" s="85">
        <v>3</v>
      </c>
      <c r="D989" s="83" t="s">
        <v>38</v>
      </c>
      <c r="E989" s="170"/>
      <c r="F989" s="104">
        <f t="shared" si="39"/>
        <v>0</v>
      </c>
    </row>
    <row r="990" spans="1:6" s="23" customFormat="1" x14ac:dyDescent="0.2">
      <c r="A990" s="139">
        <f t="shared" si="41"/>
        <v>5.6499999999999968</v>
      </c>
      <c r="B990" s="91" t="s">
        <v>118</v>
      </c>
      <c r="C990" s="85">
        <v>1</v>
      </c>
      <c r="D990" s="83" t="s">
        <v>38</v>
      </c>
      <c r="E990" s="170"/>
      <c r="F990" s="104">
        <f t="shared" si="39"/>
        <v>0</v>
      </c>
    </row>
    <row r="991" spans="1:6" s="23" customFormat="1" x14ac:dyDescent="0.2">
      <c r="A991" s="139">
        <f t="shared" si="41"/>
        <v>5.6599999999999966</v>
      </c>
      <c r="B991" s="91" t="s">
        <v>119</v>
      </c>
      <c r="C991" s="85">
        <v>2</v>
      </c>
      <c r="D991" s="83" t="s">
        <v>38</v>
      </c>
      <c r="E991" s="90"/>
      <c r="F991" s="104">
        <f t="shared" si="39"/>
        <v>0</v>
      </c>
    </row>
    <row r="992" spans="1:6" s="23" customFormat="1" x14ac:dyDescent="0.2">
      <c r="A992" s="139">
        <f t="shared" si="41"/>
        <v>5.6699999999999964</v>
      </c>
      <c r="B992" s="91" t="s">
        <v>120</v>
      </c>
      <c r="C992" s="85">
        <v>20</v>
      </c>
      <c r="D992" s="83" t="s">
        <v>38</v>
      </c>
      <c r="E992" s="144"/>
      <c r="F992" s="104">
        <f t="shared" si="39"/>
        <v>0</v>
      </c>
    </row>
    <row r="993" spans="1:6" s="23" customFormat="1" x14ac:dyDescent="0.2">
      <c r="A993" s="139">
        <f t="shared" si="41"/>
        <v>5.6799999999999962</v>
      </c>
      <c r="B993" s="91" t="s">
        <v>121</v>
      </c>
      <c r="C993" s="85">
        <v>1</v>
      </c>
      <c r="D993" s="83" t="s">
        <v>38</v>
      </c>
      <c r="E993" s="90"/>
      <c r="F993" s="104">
        <f t="shared" si="39"/>
        <v>0</v>
      </c>
    </row>
    <row r="994" spans="1:6" s="23" customFormat="1" x14ac:dyDescent="0.2">
      <c r="A994" s="139">
        <f t="shared" si="41"/>
        <v>5.6899999999999959</v>
      </c>
      <c r="B994" s="91" t="s">
        <v>64</v>
      </c>
      <c r="C994" s="85">
        <v>8</v>
      </c>
      <c r="D994" s="83" t="s">
        <v>38</v>
      </c>
      <c r="E994" s="90"/>
      <c r="F994" s="104">
        <f t="shared" si="39"/>
        <v>0</v>
      </c>
    </row>
    <row r="995" spans="1:6" s="23" customFormat="1" ht="8.25" customHeight="1" x14ac:dyDescent="0.2">
      <c r="A995" s="138"/>
      <c r="B995" s="140"/>
      <c r="C995" s="98"/>
      <c r="D995" s="105"/>
      <c r="E995" s="110"/>
      <c r="F995" s="250"/>
    </row>
    <row r="996" spans="1:6" s="23" customFormat="1" x14ac:dyDescent="0.2">
      <c r="A996" s="100">
        <v>6</v>
      </c>
      <c r="B996" s="99" t="s">
        <v>65</v>
      </c>
      <c r="C996" s="85"/>
      <c r="D996" s="83"/>
      <c r="E996" s="102"/>
      <c r="F996" s="250"/>
    </row>
    <row r="997" spans="1:6" s="23" customFormat="1" x14ac:dyDescent="0.2">
      <c r="A997" s="89">
        <v>6.1</v>
      </c>
      <c r="B997" s="101" t="s">
        <v>122</v>
      </c>
      <c r="C997" s="85">
        <v>23</v>
      </c>
      <c r="D997" s="83" t="s">
        <v>38</v>
      </c>
      <c r="E997" s="144">
        <v>425.98200000000003</v>
      </c>
      <c r="F997" s="104">
        <f>C997*E997</f>
        <v>9797.5860000000011</v>
      </c>
    </row>
    <row r="998" spans="1:6" s="23" customFormat="1" ht="14.25" customHeight="1" x14ac:dyDescent="0.2">
      <c r="A998" s="89">
        <v>6.2</v>
      </c>
      <c r="B998" s="101" t="s">
        <v>123</v>
      </c>
      <c r="C998" s="85">
        <v>6</v>
      </c>
      <c r="D998" s="83" t="s">
        <v>38</v>
      </c>
      <c r="E998" s="144">
        <v>551.90499999999997</v>
      </c>
      <c r="F998" s="104">
        <f>C998*E998</f>
        <v>3311.43</v>
      </c>
    </row>
    <row r="999" spans="1:6" s="23" customFormat="1" ht="12" customHeight="1" x14ac:dyDescent="0.2">
      <c r="A999" s="89">
        <v>6.3</v>
      </c>
      <c r="B999" s="91" t="s">
        <v>124</v>
      </c>
      <c r="C999" s="85">
        <v>8</v>
      </c>
      <c r="D999" s="83" t="s">
        <v>38</v>
      </c>
      <c r="E999" s="90"/>
      <c r="F999" s="104">
        <f>C999*E999</f>
        <v>0</v>
      </c>
    </row>
    <row r="1000" spans="1:6" s="23" customFormat="1" ht="8.25" customHeight="1" x14ac:dyDescent="0.2">
      <c r="A1000" s="89"/>
      <c r="B1000" s="91"/>
      <c r="C1000" s="85"/>
      <c r="D1000" s="83"/>
      <c r="E1000" s="90"/>
      <c r="F1000" s="250"/>
    </row>
    <row r="1001" spans="1:6" s="23" customFormat="1" x14ac:dyDescent="0.2">
      <c r="A1001" s="100">
        <v>7</v>
      </c>
      <c r="B1001" s="99" t="s">
        <v>70</v>
      </c>
      <c r="C1001" s="85"/>
      <c r="D1001" s="83"/>
      <c r="E1001" s="90"/>
      <c r="F1001" s="250"/>
    </row>
    <row r="1002" spans="1:6" s="23" customFormat="1" x14ac:dyDescent="0.2">
      <c r="A1002" s="89">
        <v>7.1</v>
      </c>
      <c r="B1002" s="91" t="s">
        <v>72</v>
      </c>
      <c r="C1002" s="85">
        <v>6</v>
      </c>
      <c r="D1002" s="83" t="s">
        <v>38</v>
      </c>
      <c r="E1002" s="102"/>
      <c r="F1002" s="104">
        <f>E1002*C1002</f>
        <v>0</v>
      </c>
    </row>
    <row r="1003" spans="1:6" s="23" customFormat="1" x14ac:dyDescent="0.2">
      <c r="A1003" s="89">
        <v>7.2</v>
      </c>
      <c r="B1003" s="91" t="s">
        <v>73</v>
      </c>
      <c r="C1003" s="85">
        <v>68</v>
      </c>
      <c r="D1003" s="83" t="s">
        <v>38</v>
      </c>
      <c r="E1003" s="102"/>
      <c r="F1003" s="104">
        <f>E1003*C1003</f>
        <v>0</v>
      </c>
    </row>
    <row r="1004" spans="1:6" s="23" customFormat="1" x14ac:dyDescent="0.2">
      <c r="A1004" s="89">
        <v>7.3</v>
      </c>
      <c r="B1004" s="91" t="s">
        <v>74</v>
      </c>
      <c r="C1004" s="85">
        <v>2</v>
      </c>
      <c r="D1004" s="83" t="s">
        <v>38</v>
      </c>
      <c r="E1004" s="102"/>
      <c r="F1004" s="104">
        <f>E1004*C1004</f>
        <v>0</v>
      </c>
    </row>
    <row r="1005" spans="1:6" s="23" customFormat="1" x14ac:dyDescent="0.2">
      <c r="A1005" s="89">
        <v>7.4</v>
      </c>
      <c r="B1005" s="91" t="s">
        <v>75</v>
      </c>
      <c r="C1005" s="85">
        <v>39</v>
      </c>
      <c r="D1005" s="83" t="s">
        <v>38</v>
      </c>
      <c r="E1005" s="102"/>
      <c r="F1005" s="104">
        <f>E1005*C1005</f>
        <v>0</v>
      </c>
    </row>
    <row r="1006" spans="1:6" s="23" customFormat="1" ht="7.5" customHeight="1" x14ac:dyDescent="0.2">
      <c r="A1006" s="89"/>
      <c r="B1006" s="91"/>
      <c r="C1006" s="85"/>
      <c r="D1006" s="83"/>
      <c r="E1006" s="90"/>
      <c r="F1006" s="250"/>
    </row>
    <row r="1007" spans="1:6" s="23" customFormat="1" x14ac:dyDescent="0.2">
      <c r="A1007" s="126">
        <v>8</v>
      </c>
      <c r="B1007" s="99" t="s">
        <v>76</v>
      </c>
      <c r="C1007" s="85"/>
      <c r="D1007" s="83"/>
      <c r="E1007" s="90"/>
      <c r="F1007" s="250"/>
    </row>
    <row r="1008" spans="1:6" s="23" customFormat="1" x14ac:dyDescent="0.2">
      <c r="A1008" s="138">
        <v>8.1</v>
      </c>
      <c r="B1008" s="91" t="s">
        <v>77</v>
      </c>
      <c r="C1008" s="85">
        <v>5</v>
      </c>
      <c r="D1008" s="83" t="s">
        <v>38</v>
      </c>
      <c r="E1008" s="90"/>
      <c r="F1008" s="104">
        <f>E1008*C1008</f>
        <v>0</v>
      </c>
    </row>
    <row r="1009" spans="1:6" s="23" customFormat="1" x14ac:dyDescent="0.2">
      <c r="A1009" s="138">
        <v>8.1999999999999993</v>
      </c>
      <c r="B1009" s="91" t="s">
        <v>78</v>
      </c>
      <c r="C1009" s="85">
        <v>1</v>
      </c>
      <c r="D1009" s="83" t="s">
        <v>38</v>
      </c>
      <c r="E1009" s="90"/>
      <c r="F1009" s="104">
        <f>E1009*C1009</f>
        <v>0</v>
      </c>
    </row>
    <row r="1010" spans="1:6" s="23" customFormat="1" x14ac:dyDescent="0.2">
      <c r="A1010" s="138">
        <v>8.3000000000000007</v>
      </c>
      <c r="B1010" s="91" t="s">
        <v>79</v>
      </c>
      <c r="C1010" s="85">
        <v>7</v>
      </c>
      <c r="D1010" s="83" t="s">
        <v>38</v>
      </c>
      <c r="E1010" s="90"/>
      <c r="F1010" s="104">
        <f>E1010*C1010</f>
        <v>0</v>
      </c>
    </row>
    <row r="1011" spans="1:6" s="23" customFormat="1" ht="8.25" customHeight="1" x14ac:dyDescent="0.2">
      <c r="A1011" s="89"/>
      <c r="B1011" s="91"/>
      <c r="C1011" s="85"/>
      <c r="D1011" s="83"/>
      <c r="E1011" s="90"/>
      <c r="F1011" s="250"/>
    </row>
    <row r="1012" spans="1:6" s="23" customFormat="1" ht="12" customHeight="1" x14ac:dyDescent="0.2">
      <c r="A1012" s="100">
        <v>9</v>
      </c>
      <c r="B1012" s="99" t="s">
        <v>80</v>
      </c>
      <c r="C1012" s="85"/>
      <c r="D1012" s="83"/>
      <c r="E1012" s="90"/>
      <c r="F1012" s="250"/>
    </row>
    <row r="1013" spans="1:6" s="23" customFormat="1" x14ac:dyDescent="0.2">
      <c r="A1013" s="89">
        <v>9.1</v>
      </c>
      <c r="B1013" s="91" t="s">
        <v>80</v>
      </c>
      <c r="C1013" s="85">
        <v>13</v>
      </c>
      <c r="D1013" s="83" t="s">
        <v>38</v>
      </c>
      <c r="E1013" s="90">
        <v>2659.7</v>
      </c>
      <c r="F1013" s="104">
        <f>E1013*C1013</f>
        <v>34576.1</v>
      </c>
    </row>
    <row r="1014" spans="1:6" s="23" customFormat="1" ht="8.25" customHeight="1" x14ac:dyDescent="0.2">
      <c r="A1014" s="89"/>
      <c r="B1014" s="91"/>
      <c r="C1014" s="85"/>
      <c r="D1014" s="83"/>
      <c r="E1014" s="102"/>
      <c r="F1014" s="250"/>
    </row>
    <row r="1015" spans="1:6" s="23" customFormat="1" x14ac:dyDescent="0.2">
      <c r="A1015" s="100">
        <v>10</v>
      </c>
      <c r="B1015" s="99" t="s">
        <v>81</v>
      </c>
      <c r="C1015" s="85"/>
      <c r="D1015" s="83"/>
      <c r="E1015" s="102"/>
      <c r="F1015" s="250"/>
    </row>
    <row r="1016" spans="1:6" s="23" customFormat="1" x14ac:dyDescent="0.2">
      <c r="A1016" s="89">
        <v>10.1</v>
      </c>
      <c r="B1016" s="91" t="s">
        <v>82</v>
      </c>
      <c r="C1016" s="85">
        <v>1</v>
      </c>
      <c r="D1016" s="83" t="s">
        <v>38</v>
      </c>
      <c r="E1016" s="102">
        <v>68607.820000000007</v>
      </c>
      <c r="F1016" s="104">
        <f>E1016*C1016</f>
        <v>68607.820000000007</v>
      </c>
    </row>
    <row r="1017" spans="1:6" s="23" customFormat="1" x14ac:dyDescent="0.2">
      <c r="A1017" s="89">
        <v>10.199999999999999</v>
      </c>
      <c r="B1017" s="91" t="s">
        <v>84</v>
      </c>
      <c r="C1017" s="85">
        <v>1</v>
      </c>
      <c r="D1017" s="83" t="s">
        <v>38</v>
      </c>
      <c r="E1017" s="102">
        <v>67721.820000000007</v>
      </c>
      <c r="F1017" s="104">
        <f>E1017*C1017</f>
        <v>67721.820000000007</v>
      </c>
    </row>
    <row r="1018" spans="1:6" s="23" customFormat="1" ht="6" customHeight="1" x14ac:dyDescent="0.2">
      <c r="A1018" s="89"/>
      <c r="B1018" s="91"/>
      <c r="C1018" s="85"/>
      <c r="D1018" s="83"/>
      <c r="E1018" s="102"/>
      <c r="F1018" s="104"/>
    </row>
    <row r="1019" spans="1:6" s="23" customFormat="1" ht="25.5" x14ac:dyDescent="0.2">
      <c r="A1019" s="100">
        <v>11</v>
      </c>
      <c r="B1019" s="112" t="s">
        <v>125</v>
      </c>
      <c r="C1019" s="85"/>
      <c r="D1019" s="83"/>
      <c r="E1019" s="102"/>
      <c r="F1019" s="250"/>
    </row>
    <row r="1020" spans="1:6" s="23" customFormat="1" x14ac:dyDescent="0.2">
      <c r="A1020" s="89">
        <v>11.1</v>
      </c>
      <c r="B1020" s="91" t="s">
        <v>126</v>
      </c>
      <c r="C1020" s="85">
        <v>1</v>
      </c>
      <c r="D1020" s="83" t="s">
        <v>38</v>
      </c>
      <c r="E1020" s="102"/>
      <c r="F1020" s="104">
        <f t="shared" ref="F1020" si="42">E1020*C1020</f>
        <v>0</v>
      </c>
    </row>
    <row r="1021" spans="1:6" s="23" customFormat="1" x14ac:dyDescent="0.2">
      <c r="A1021" s="89">
        <v>11.2</v>
      </c>
      <c r="B1021" s="91" t="s">
        <v>127</v>
      </c>
      <c r="C1021" s="85">
        <v>12.36</v>
      </c>
      <c r="D1021" s="83" t="s">
        <v>21</v>
      </c>
      <c r="E1021" s="102">
        <v>814.16393442622984</v>
      </c>
      <c r="F1021" s="104">
        <f t="shared" ref="F1021:F1027" si="43">E1021*C1021</f>
        <v>10063.0662295082</v>
      </c>
    </row>
    <row r="1022" spans="1:6" s="23" customFormat="1" x14ac:dyDescent="0.2">
      <c r="A1022" s="89">
        <v>11.3</v>
      </c>
      <c r="B1022" s="91" t="s">
        <v>128</v>
      </c>
      <c r="C1022" s="85">
        <v>4</v>
      </c>
      <c r="D1022" s="83" t="s">
        <v>38</v>
      </c>
      <c r="E1022" s="102">
        <v>2144.66</v>
      </c>
      <c r="F1022" s="104">
        <f t="shared" si="43"/>
        <v>8578.64</v>
      </c>
    </row>
    <row r="1023" spans="1:6" s="23" customFormat="1" x14ac:dyDescent="0.2">
      <c r="A1023" s="89">
        <v>11.4</v>
      </c>
      <c r="B1023" s="91" t="s">
        <v>129</v>
      </c>
      <c r="C1023" s="85">
        <v>2</v>
      </c>
      <c r="D1023" s="83" t="s">
        <v>38</v>
      </c>
      <c r="E1023" s="102"/>
      <c r="F1023" s="104">
        <f t="shared" si="43"/>
        <v>0</v>
      </c>
    </row>
    <row r="1024" spans="1:6" s="23" customFormat="1" x14ac:dyDescent="0.2">
      <c r="A1024" s="89">
        <v>11.5</v>
      </c>
      <c r="B1024" s="91" t="s">
        <v>130</v>
      </c>
      <c r="C1024" s="85">
        <v>9.7200000000000006</v>
      </c>
      <c r="D1024" s="83" t="s">
        <v>24</v>
      </c>
      <c r="E1024" s="161">
        <v>1004.02</v>
      </c>
      <c r="F1024" s="104">
        <f t="shared" si="43"/>
        <v>9759.0744000000013</v>
      </c>
    </row>
    <row r="1025" spans="1:6" s="23" customFormat="1" x14ac:dyDescent="0.2">
      <c r="A1025" s="89">
        <v>11.6</v>
      </c>
      <c r="B1025" s="91" t="s">
        <v>131</v>
      </c>
      <c r="C1025" s="85">
        <v>8.23</v>
      </c>
      <c r="D1025" s="83" t="s">
        <v>24</v>
      </c>
      <c r="E1025" s="102">
        <v>75.34</v>
      </c>
      <c r="F1025" s="104">
        <f t="shared" si="43"/>
        <v>620.04820000000007</v>
      </c>
    </row>
    <row r="1026" spans="1:6" s="23" customFormat="1" x14ac:dyDescent="0.2">
      <c r="A1026" s="132">
        <v>11.7</v>
      </c>
      <c r="B1026" s="96" t="s">
        <v>132</v>
      </c>
      <c r="C1026" s="95">
        <v>1.79</v>
      </c>
      <c r="D1026" s="94" t="s">
        <v>24</v>
      </c>
      <c r="E1026" s="131">
        <v>109.57</v>
      </c>
      <c r="F1026" s="251">
        <f t="shared" si="43"/>
        <v>196.13030000000001</v>
      </c>
    </row>
    <row r="1027" spans="1:6" s="23" customFormat="1" x14ac:dyDescent="0.2">
      <c r="A1027" s="89">
        <v>11.8</v>
      </c>
      <c r="B1027" s="91" t="s">
        <v>133</v>
      </c>
      <c r="C1027" s="85">
        <v>1</v>
      </c>
      <c r="D1027" s="83" t="s">
        <v>38</v>
      </c>
      <c r="E1027" s="102">
        <v>7000</v>
      </c>
      <c r="F1027" s="104">
        <f t="shared" si="43"/>
        <v>7000</v>
      </c>
    </row>
    <row r="1028" spans="1:6" s="23" customFormat="1" ht="8.25" customHeight="1" x14ac:dyDescent="0.2">
      <c r="A1028" s="130"/>
      <c r="B1028" s="91"/>
      <c r="C1028" s="85"/>
      <c r="D1028" s="83"/>
      <c r="E1028" s="102"/>
      <c r="F1028" s="250"/>
    </row>
    <row r="1029" spans="1:6" s="23" customFormat="1" ht="16.5" customHeight="1" x14ac:dyDescent="0.2">
      <c r="A1029" s="115">
        <v>12</v>
      </c>
      <c r="B1029" s="112" t="s">
        <v>85</v>
      </c>
      <c r="C1029" s="85"/>
      <c r="D1029" s="83"/>
      <c r="E1029" s="102"/>
      <c r="F1029" s="250"/>
    </row>
    <row r="1030" spans="1:6" s="23" customFormat="1" x14ac:dyDescent="0.2">
      <c r="A1030" s="89">
        <v>12.1</v>
      </c>
      <c r="B1030" s="136" t="s">
        <v>86</v>
      </c>
      <c r="C1030" s="85">
        <v>500</v>
      </c>
      <c r="D1030" s="83" t="s">
        <v>38</v>
      </c>
      <c r="E1030" s="102">
        <v>161.75</v>
      </c>
      <c r="F1030" s="142">
        <f t="shared" ref="F1030:F1041" si="44">E1030*C1030</f>
        <v>80875</v>
      </c>
    </row>
    <row r="1031" spans="1:6" s="23" customFormat="1" ht="25.5" x14ac:dyDescent="0.2">
      <c r="A1031" s="89">
        <v>12.2</v>
      </c>
      <c r="B1031" s="88" t="s">
        <v>87</v>
      </c>
      <c r="C1031" s="85">
        <v>3000</v>
      </c>
      <c r="D1031" s="111" t="s">
        <v>21</v>
      </c>
      <c r="E1031" s="161"/>
      <c r="F1031" s="142">
        <f t="shared" si="44"/>
        <v>0</v>
      </c>
    </row>
    <row r="1032" spans="1:6" s="23" customFormat="1" x14ac:dyDescent="0.2">
      <c r="A1032" s="89">
        <v>12.3</v>
      </c>
      <c r="B1032" s="135" t="s">
        <v>88</v>
      </c>
      <c r="C1032" s="85">
        <v>500</v>
      </c>
      <c r="D1032" s="83" t="s">
        <v>38</v>
      </c>
      <c r="E1032" s="161">
        <v>43.31</v>
      </c>
      <c r="F1032" s="142">
        <f t="shared" si="44"/>
        <v>21655</v>
      </c>
    </row>
    <row r="1033" spans="1:6" s="23" customFormat="1" x14ac:dyDescent="0.2">
      <c r="A1033" s="89">
        <v>12.4</v>
      </c>
      <c r="B1033" s="91" t="s">
        <v>89</v>
      </c>
      <c r="C1033" s="85">
        <v>1000</v>
      </c>
      <c r="D1033" s="83" t="s">
        <v>38</v>
      </c>
      <c r="E1033" s="161">
        <v>42.92</v>
      </c>
      <c r="F1033" s="142">
        <f t="shared" si="44"/>
        <v>42920</v>
      </c>
    </row>
    <row r="1034" spans="1:6" s="23" customFormat="1" x14ac:dyDescent="0.2">
      <c r="A1034" s="89">
        <v>12.5</v>
      </c>
      <c r="B1034" s="91" t="s">
        <v>90</v>
      </c>
      <c r="C1034" s="85">
        <v>500</v>
      </c>
      <c r="D1034" s="83" t="s">
        <v>38</v>
      </c>
      <c r="E1034" s="102">
        <v>73.100000000000023</v>
      </c>
      <c r="F1034" s="142">
        <f t="shared" si="44"/>
        <v>36550.000000000015</v>
      </c>
    </row>
    <row r="1035" spans="1:6" s="23" customFormat="1" x14ac:dyDescent="0.2">
      <c r="A1035" s="89">
        <v>12.6</v>
      </c>
      <c r="B1035" s="91" t="s">
        <v>91</v>
      </c>
      <c r="C1035" s="85">
        <v>500</v>
      </c>
      <c r="D1035" s="83" t="s">
        <v>38</v>
      </c>
      <c r="E1035" s="102">
        <v>295</v>
      </c>
      <c r="F1035" s="142">
        <f t="shared" si="44"/>
        <v>147500</v>
      </c>
    </row>
    <row r="1036" spans="1:6" s="23" customFormat="1" x14ac:dyDescent="0.2">
      <c r="A1036" s="89">
        <v>12.7</v>
      </c>
      <c r="B1036" s="91" t="s">
        <v>92</v>
      </c>
      <c r="C1036" s="85">
        <v>500</v>
      </c>
      <c r="D1036" s="83" t="s">
        <v>21</v>
      </c>
      <c r="E1036" s="161">
        <v>18.43</v>
      </c>
      <c r="F1036" s="142">
        <f t="shared" si="44"/>
        <v>9215</v>
      </c>
    </row>
    <row r="1037" spans="1:6" s="23" customFormat="1" x14ac:dyDescent="0.2">
      <c r="A1037" s="89">
        <v>12.8</v>
      </c>
      <c r="B1037" s="91" t="s">
        <v>93</v>
      </c>
      <c r="C1037" s="85">
        <v>500</v>
      </c>
      <c r="D1037" s="83" t="s">
        <v>38</v>
      </c>
      <c r="E1037" s="161">
        <v>389.99</v>
      </c>
      <c r="F1037" s="142">
        <f t="shared" si="44"/>
        <v>194995</v>
      </c>
    </row>
    <row r="1038" spans="1:6" s="23" customFormat="1" x14ac:dyDescent="0.2">
      <c r="A1038" s="89">
        <v>12.9</v>
      </c>
      <c r="B1038" s="91" t="s">
        <v>94</v>
      </c>
      <c r="C1038" s="85">
        <v>500</v>
      </c>
      <c r="D1038" s="83" t="s">
        <v>95</v>
      </c>
      <c r="E1038" s="102"/>
      <c r="F1038" s="142">
        <f t="shared" si="44"/>
        <v>0</v>
      </c>
    </row>
    <row r="1039" spans="1:6" s="23" customFormat="1" x14ac:dyDescent="0.2">
      <c r="A1039" s="121">
        <v>12.1</v>
      </c>
      <c r="B1039" s="91" t="s">
        <v>96</v>
      </c>
      <c r="C1039" s="85">
        <v>500</v>
      </c>
      <c r="D1039" s="83" t="s">
        <v>38</v>
      </c>
      <c r="E1039" s="102"/>
      <c r="F1039" s="142">
        <f t="shared" si="44"/>
        <v>0</v>
      </c>
    </row>
    <row r="1040" spans="1:6" s="23" customFormat="1" x14ac:dyDescent="0.2">
      <c r="A1040" s="121">
        <v>12.11</v>
      </c>
      <c r="B1040" s="91" t="s">
        <v>97</v>
      </c>
      <c r="C1040" s="85">
        <v>990</v>
      </c>
      <c r="D1040" s="83" t="s">
        <v>24</v>
      </c>
      <c r="E1040" s="102">
        <v>136.93</v>
      </c>
      <c r="F1040" s="142">
        <f t="shared" si="44"/>
        <v>135560.70000000001</v>
      </c>
    </row>
    <row r="1041" spans="1:6" s="23" customFormat="1" x14ac:dyDescent="0.2">
      <c r="A1041" s="121">
        <v>12.13</v>
      </c>
      <c r="B1041" s="91" t="s">
        <v>98</v>
      </c>
      <c r="C1041" s="85">
        <v>500</v>
      </c>
      <c r="D1041" s="83" t="s">
        <v>38</v>
      </c>
      <c r="E1041" s="102">
        <v>200</v>
      </c>
      <c r="F1041" s="142">
        <f t="shared" si="44"/>
        <v>100000</v>
      </c>
    </row>
    <row r="1042" spans="1:6" s="23" customFormat="1" ht="8.25" customHeight="1" x14ac:dyDescent="0.2">
      <c r="A1042" s="89"/>
      <c r="B1042" s="135"/>
      <c r="C1042" s="143"/>
      <c r="D1042" s="83"/>
      <c r="E1042" s="102"/>
      <c r="F1042" s="250"/>
    </row>
    <row r="1043" spans="1:6" s="23" customFormat="1" x14ac:dyDescent="0.2">
      <c r="A1043" s="100">
        <v>13</v>
      </c>
      <c r="B1043" s="133" t="s">
        <v>99</v>
      </c>
      <c r="C1043" s="143"/>
      <c r="D1043" s="83"/>
      <c r="E1043" s="102"/>
      <c r="F1043" s="250"/>
    </row>
    <row r="1044" spans="1:6" s="23" customFormat="1" x14ac:dyDescent="0.2">
      <c r="A1044" s="89">
        <v>13.1</v>
      </c>
      <c r="B1044" s="91" t="s">
        <v>100</v>
      </c>
      <c r="C1044" s="85">
        <v>1921.7</v>
      </c>
      <c r="D1044" s="83" t="s">
        <v>21</v>
      </c>
      <c r="E1044" s="186"/>
      <c r="F1044" s="142">
        <f>C1044*E1044</f>
        <v>0</v>
      </c>
    </row>
    <row r="1045" spans="1:6" s="23" customFormat="1" x14ac:dyDescent="0.2">
      <c r="A1045" s="89">
        <v>13.2</v>
      </c>
      <c r="B1045" s="91" t="s">
        <v>101</v>
      </c>
      <c r="C1045" s="85">
        <v>332.07999999999993</v>
      </c>
      <c r="D1045" s="83" t="s">
        <v>102</v>
      </c>
      <c r="E1045" s="186">
        <v>14.3918</v>
      </c>
      <c r="F1045" s="142">
        <f>C1045*E1045</f>
        <v>4779.2289439999986</v>
      </c>
    </row>
    <row r="1046" spans="1:6" s="23" customFormat="1" ht="25.5" x14ac:dyDescent="0.2">
      <c r="A1046" s="89">
        <v>13.3</v>
      </c>
      <c r="B1046" s="101" t="s">
        <v>103</v>
      </c>
      <c r="C1046" s="85">
        <v>1527.1499999999999</v>
      </c>
      <c r="D1046" s="111" t="s">
        <v>24</v>
      </c>
      <c r="E1046" s="161">
        <v>109.83</v>
      </c>
      <c r="F1046" s="142">
        <f>C1046*E1046</f>
        <v>167726.88449999999</v>
      </c>
    </row>
    <row r="1047" spans="1:6" s="23" customFormat="1" ht="25.5" x14ac:dyDescent="0.2">
      <c r="A1047" s="89">
        <v>13.4</v>
      </c>
      <c r="B1047" s="101" t="s">
        <v>104</v>
      </c>
      <c r="C1047" s="85">
        <v>301.88</v>
      </c>
      <c r="D1047" s="111" t="s">
        <v>24</v>
      </c>
      <c r="E1047" s="102">
        <v>808.8</v>
      </c>
      <c r="F1047" s="142">
        <f>C1047*E1047</f>
        <v>244160.54399999999</v>
      </c>
    </row>
    <row r="1048" spans="1:6" s="23" customFormat="1" ht="25.5" x14ac:dyDescent="0.2">
      <c r="A1048" s="89">
        <v>13.5</v>
      </c>
      <c r="B1048" s="101" t="s">
        <v>105</v>
      </c>
      <c r="C1048" s="85">
        <v>238.99</v>
      </c>
      <c r="D1048" s="111" t="s">
        <v>24</v>
      </c>
      <c r="E1048" s="102"/>
      <c r="F1048" s="142">
        <f>C1048*E1048</f>
        <v>0</v>
      </c>
    </row>
    <row r="1049" spans="1:6" s="23" customFormat="1" ht="13.5" customHeight="1" x14ac:dyDescent="0.2">
      <c r="A1049" s="89"/>
      <c r="B1049" s="91"/>
      <c r="C1049" s="85"/>
      <c r="D1049" s="83"/>
      <c r="E1049" s="102"/>
      <c r="F1049" s="142"/>
    </row>
    <row r="1050" spans="1:6" s="23" customFormat="1" x14ac:dyDescent="0.2">
      <c r="A1050" s="100">
        <v>14</v>
      </c>
      <c r="B1050" s="99" t="s">
        <v>106</v>
      </c>
      <c r="C1050" s="85"/>
      <c r="D1050" s="83"/>
      <c r="E1050" s="102"/>
      <c r="F1050" s="142"/>
    </row>
    <row r="1051" spans="1:6" s="23" customFormat="1" ht="25.5" customHeight="1" x14ac:dyDescent="0.2">
      <c r="A1051" s="89">
        <v>14.1</v>
      </c>
      <c r="B1051" s="101" t="s">
        <v>107</v>
      </c>
      <c r="C1051" s="85">
        <v>1572.3</v>
      </c>
      <c r="D1051" s="111" t="s">
        <v>102</v>
      </c>
      <c r="E1051" s="102"/>
      <c r="F1051" s="142">
        <f>C1051*E1051</f>
        <v>0</v>
      </c>
    </row>
    <row r="1052" spans="1:6" s="25" customFormat="1" x14ac:dyDescent="0.2">
      <c r="A1052" s="65"/>
      <c r="B1052" s="68" t="s">
        <v>134</v>
      </c>
      <c r="C1052" s="65"/>
      <c r="D1052" s="65"/>
      <c r="E1052" s="61"/>
      <c r="F1052" s="254">
        <f>SUM(F952:F1051)</f>
        <v>8592487.1824415084</v>
      </c>
    </row>
    <row r="1053" spans="1:6" s="25" customFormat="1" ht="9.75" customHeight="1" x14ac:dyDescent="0.2">
      <c r="A1053" s="60"/>
      <c r="B1053" s="128"/>
      <c r="C1053" s="172"/>
      <c r="D1053" s="60"/>
      <c r="E1053" s="66"/>
      <c r="F1053" s="255"/>
    </row>
    <row r="1054" spans="1:6" s="23" customFormat="1" ht="76.5" x14ac:dyDescent="0.2">
      <c r="A1054" s="34" t="s">
        <v>135</v>
      </c>
      <c r="B1054" s="112" t="s">
        <v>136</v>
      </c>
      <c r="C1054" s="85"/>
      <c r="D1054" s="83"/>
      <c r="E1054" s="102"/>
      <c r="F1054" s="104"/>
    </row>
    <row r="1055" spans="1:6" s="23" customFormat="1" ht="8.25" customHeight="1" x14ac:dyDescent="0.2">
      <c r="A1055" s="130"/>
      <c r="B1055" s="91"/>
      <c r="C1055" s="85"/>
      <c r="D1055" s="83"/>
      <c r="E1055" s="102"/>
      <c r="F1055" s="104"/>
    </row>
    <row r="1056" spans="1:6" s="23" customFormat="1" x14ac:dyDescent="0.2">
      <c r="A1056" s="115">
        <v>1</v>
      </c>
      <c r="B1056" s="99" t="s">
        <v>19</v>
      </c>
      <c r="C1056" s="85"/>
      <c r="D1056" s="83"/>
      <c r="E1056" s="102"/>
      <c r="F1056" s="104"/>
    </row>
    <row r="1057" spans="1:6" s="23" customFormat="1" x14ac:dyDescent="0.2">
      <c r="A1057" s="130">
        <v>1.1000000000000001</v>
      </c>
      <c r="B1057" s="91" t="s">
        <v>20</v>
      </c>
      <c r="C1057" s="85">
        <v>13111.57</v>
      </c>
      <c r="D1057" s="83" t="s">
        <v>21</v>
      </c>
      <c r="E1057" s="90"/>
      <c r="F1057" s="142">
        <f>C1057*E1057</f>
        <v>0</v>
      </c>
    </row>
    <row r="1058" spans="1:6" s="23" customFormat="1" ht="6" customHeight="1" x14ac:dyDescent="0.2">
      <c r="A1058" s="130"/>
      <c r="B1058" s="91"/>
      <c r="C1058" s="85"/>
      <c r="D1058" s="83"/>
      <c r="E1058" s="90"/>
      <c r="F1058" s="104"/>
    </row>
    <row r="1059" spans="1:6" s="23" customFormat="1" x14ac:dyDescent="0.2">
      <c r="A1059" s="115">
        <v>2</v>
      </c>
      <c r="B1059" s="99" t="s">
        <v>22</v>
      </c>
      <c r="C1059" s="85"/>
      <c r="D1059" s="83"/>
      <c r="E1059" s="90"/>
      <c r="F1059" s="142"/>
    </row>
    <row r="1060" spans="1:6" s="23" customFormat="1" x14ac:dyDescent="0.2">
      <c r="A1060" s="73">
        <v>2.1</v>
      </c>
      <c r="B1060" s="140" t="s">
        <v>23</v>
      </c>
      <c r="C1060" s="142">
        <v>8957.7900000000009</v>
      </c>
      <c r="D1060" s="141" t="s">
        <v>24</v>
      </c>
      <c r="E1060" s="144"/>
      <c r="F1060" s="142">
        <f>C1060*E1060</f>
        <v>0</v>
      </c>
    </row>
    <row r="1061" spans="1:6" s="23" customFormat="1" x14ac:dyDescent="0.2">
      <c r="A1061" s="73">
        <v>2.2000000000000002</v>
      </c>
      <c r="B1061" s="140" t="s">
        <v>25</v>
      </c>
      <c r="C1061" s="85">
        <v>812.03</v>
      </c>
      <c r="D1061" s="141" t="s">
        <v>24</v>
      </c>
      <c r="E1061" s="144"/>
      <c r="F1061" s="142">
        <f>C1061*E1061</f>
        <v>0</v>
      </c>
    </row>
    <row r="1062" spans="1:6" s="23" customFormat="1" x14ac:dyDescent="0.2">
      <c r="A1062" s="73">
        <v>2.2999999999999998</v>
      </c>
      <c r="B1062" s="140" t="s">
        <v>26</v>
      </c>
      <c r="C1062" s="85">
        <v>7638.51</v>
      </c>
      <c r="D1062" s="141" t="s">
        <v>24</v>
      </c>
      <c r="E1062" s="144"/>
      <c r="F1062" s="142">
        <f>C1062*E1062</f>
        <v>0</v>
      </c>
    </row>
    <row r="1063" spans="1:6" s="23" customFormat="1" x14ac:dyDescent="0.2">
      <c r="A1063" s="73">
        <v>2.4</v>
      </c>
      <c r="B1063" s="140" t="s">
        <v>27</v>
      </c>
      <c r="C1063" s="85">
        <v>1583.14</v>
      </c>
      <c r="D1063" s="141" t="s">
        <v>24</v>
      </c>
      <c r="E1063" s="144"/>
      <c r="F1063" s="142">
        <f>C1063*E1063</f>
        <v>0</v>
      </c>
    </row>
    <row r="1064" spans="1:6" s="23" customFormat="1" ht="5.25" customHeight="1" x14ac:dyDescent="0.2">
      <c r="A1064" s="89"/>
      <c r="B1064" s="91"/>
      <c r="C1064" s="85"/>
      <c r="D1064" s="83"/>
      <c r="E1064" s="90"/>
      <c r="F1064" s="104"/>
    </row>
    <row r="1065" spans="1:6" s="23" customFormat="1" x14ac:dyDescent="0.2">
      <c r="A1065" s="115">
        <v>3</v>
      </c>
      <c r="B1065" s="99" t="s">
        <v>28</v>
      </c>
      <c r="C1065" s="85"/>
      <c r="D1065" s="83"/>
      <c r="E1065" s="90"/>
      <c r="F1065" s="104"/>
    </row>
    <row r="1066" spans="1:6" s="23" customFormat="1" x14ac:dyDescent="0.2">
      <c r="A1066" s="132">
        <v>3.1</v>
      </c>
      <c r="B1066" s="168" t="s">
        <v>34</v>
      </c>
      <c r="C1066" s="95">
        <v>7746.92</v>
      </c>
      <c r="D1066" s="185" t="s">
        <v>21</v>
      </c>
      <c r="E1066" s="166"/>
      <c r="F1066" s="256">
        <f>C1066*E1066</f>
        <v>0</v>
      </c>
    </row>
    <row r="1067" spans="1:6" s="23" customFormat="1" x14ac:dyDescent="0.2">
      <c r="A1067" s="89">
        <v>3.2</v>
      </c>
      <c r="B1067" s="140" t="s">
        <v>33</v>
      </c>
      <c r="C1067" s="85">
        <v>3042.15</v>
      </c>
      <c r="D1067" s="111" t="s">
        <v>21</v>
      </c>
      <c r="E1067" s="144"/>
      <c r="F1067" s="142">
        <f>C1067*E1067</f>
        <v>0</v>
      </c>
    </row>
    <row r="1068" spans="1:6" s="23" customFormat="1" x14ac:dyDescent="0.2">
      <c r="A1068" s="89">
        <v>3.3</v>
      </c>
      <c r="B1068" s="140" t="s">
        <v>32</v>
      </c>
      <c r="C1068" s="85">
        <v>2610.0700000000002</v>
      </c>
      <c r="D1068" s="111" t="s">
        <v>21</v>
      </c>
      <c r="E1068" s="144"/>
      <c r="F1068" s="142">
        <f>C1068*E1068</f>
        <v>0</v>
      </c>
    </row>
    <row r="1069" spans="1:6" s="23" customFormat="1" ht="6" customHeight="1" x14ac:dyDescent="0.2">
      <c r="A1069" s="130"/>
      <c r="B1069" s="140"/>
      <c r="C1069" s="98"/>
      <c r="D1069" s="105"/>
      <c r="E1069" s="108"/>
      <c r="F1069" s="250"/>
    </row>
    <row r="1070" spans="1:6" s="23" customFormat="1" x14ac:dyDescent="0.2">
      <c r="A1070" s="115">
        <v>4</v>
      </c>
      <c r="B1070" s="99" t="s">
        <v>35</v>
      </c>
      <c r="C1070" s="85"/>
      <c r="D1070" s="83"/>
      <c r="E1070" s="90"/>
      <c r="F1070" s="104"/>
    </row>
    <row r="1071" spans="1:6" s="23" customFormat="1" x14ac:dyDescent="0.2">
      <c r="A1071" s="89">
        <v>4.0999999999999996</v>
      </c>
      <c r="B1071" s="140" t="s">
        <v>34</v>
      </c>
      <c r="C1071" s="85">
        <v>7746.92</v>
      </c>
      <c r="D1071" s="111" t="s">
        <v>21</v>
      </c>
      <c r="E1071" s="165"/>
      <c r="F1071" s="142">
        <f>C1071*E1071</f>
        <v>0</v>
      </c>
    </row>
    <row r="1072" spans="1:6" s="23" customFormat="1" x14ac:dyDescent="0.2">
      <c r="A1072" s="89">
        <v>4.2</v>
      </c>
      <c r="B1072" s="140" t="s">
        <v>33</v>
      </c>
      <c r="C1072" s="85">
        <v>3042.15</v>
      </c>
      <c r="D1072" s="111" t="s">
        <v>21</v>
      </c>
      <c r="E1072" s="165"/>
      <c r="F1072" s="142">
        <f>C1072*E1072</f>
        <v>0</v>
      </c>
    </row>
    <row r="1073" spans="1:6" s="23" customFormat="1" x14ac:dyDescent="0.2">
      <c r="A1073" s="89">
        <v>4.3</v>
      </c>
      <c r="B1073" s="140" t="s">
        <v>32</v>
      </c>
      <c r="C1073" s="85">
        <v>2610.0700000000002</v>
      </c>
      <c r="D1073" s="111" t="s">
        <v>21</v>
      </c>
      <c r="E1073" s="165"/>
      <c r="F1073" s="142">
        <f>C1073*E1073</f>
        <v>0</v>
      </c>
    </row>
    <row r="1074" spans="1:6" s="23" customFormat="1" ht="9" customHeight="1" x14ac:dyDescent="0.2">
      <c r="A1074" s="138"/>
      <c r="B1074" s="140"/>
      <c r="C1074" s="98"/>
      <c r="D1074" s="105"/>
      <c r="E1074" s="108"/>
      <c r="F1074" s="250"/>
    </row>
    <row r="1075" spans="1:6" s="23" customFormat="1" x14ac:dyDescent="0.2">
      <c r="A1075" s="126">
        <v>5</v>
      </c>
      <c r="B1075" s="112" t="s">
        <v>36</v>
      </c>
      <c r="C1075" s="85"/>
      <c r="D1075" s="111"/>
      <c r="E1075" s="90"/>
      <c r="F1075" s="142"/>
    </row>
    <row r="1076" spans="1:6" s="23" customFormat="1" x14ac:dyDescent="0.2">
      <c r="A1076" s="89">
        <v>5.0999999999999996</v>
      </c>
      <c r="B1076" s="91" t="s">
        <v>39</v>
      </c>
      <c r="C1076" s="85">
        <v>5</v>
      </c>
      <c r="D1076" s="83" t="s">
        <v>38</v>
      </c>
      <c r="E1076" s="90"/>
      <c r="F1076" s="142">
        <f t="shared" ref="F1076:F1100" si="45">C1076*E1076</f>
        <v>0</v>
      </c>
    </row>
    <row r="1077" spans="1:6" s="23" customFormat="1" x14ac:dyDescent="0.2">
      <c r="A1077" s="89">
        <f t="shared" ref="A1077:A1083" si="46">+A1076+0.1</f>
        <v>5.1999999999999993</v>
      </c>
      <c r="B1077" s="91" t="s">
        <v>40</v>
      </c>
      <c r="C1077" s="85">
        <v>3</v>
      </c>
      <c r="D1077" s="83" t="s">
        <v>38</v>
      </c>
      <c r="E1077" s="90"/>
      <c r="F1077" s="142">
        <f t="shared" si="45"/>
        <v>0</v>
      </c>
    </row>
    <row r="1078" spans="1:6" s="23" customFormat="1" x14ac:dyDescent="0.2">
      <c r="A1078" s="89">
        <f t="shared" si="46"/>
        <v>5.2999999999999989</v>
      </c>
      <c r="B1078" s="91" t="s">
        <v>112</v>
      </c>
      <c r="C1078" s="85">
        <v>1</v>
      </c>
      <c r="D1078" s="83" t="s">
        <v>38</v>
      </c>
      <c r="E1078" s="90"/>
      <c r="F1078" s="142">
        <f t="shared" si="45"/>
        <v>0</v>
      </c>
    </row>
    <row r="1079" spans="1:6" s="23" customFormat="1" x14ac:dyDescent="0.2">
      <c r="A1079" s="89">
        <f t="shared" si="46"/>
        <v>5.3999999999999986</v>
      </c>
      <c r="B1079" s="91" t="s">
        <v>113</v>
      </c>
      <c r="C1079" s="85">
        <v>5</v>
      </c>
      <c r="D1079" s="83" t="s">
        <v>38</v>
      </c>
      <c r="E1079" s="90"/>
      <c r="F1079" s="142">
        <f t="shared" si="45"/>
        <v>0</v>
      </c>
    </row>
    <row r="1080" spans="1:6" s="23" customFormat="1" x14ac:dyDescent="0.2">
      <c r="A1080" s="89">
        <f t="shared" si="46"/>
        <v>5.4999999999999982</v>
      </c>
      <c r="B1080" s="91" t="s">
        <v>137</v>
      </c>
      <c r="C1080" s="85">
        <v>2</v>
      </c>
      <c r="D1080" s="83" t="s">
        <v>38</v>
      </c>
      <c r="E1080" s="90"/>
      <c r="F1080" s="142">
        <f t="shared" si="45"/>
        <v>0</v>
      </c>
    </row>
    <row r="1081" spans="1:6" s="23" customFormat="1" x14ac:dyDescent="0.2">
      <c r="A1081" s="89">
        <f t="shared" si="46"/>
        <v>5.5999999999999979</v>
      </c>
      <c r="B1081" s="91" t="s">
        <v>138</v>
      </c>
      <c r="C1081" s="85">
        <v>2</v>
      </c>
      <c r="D1081" s="83" t="s">
        <v>38</v>
      </c>
      <c r="E1081" s="90"/>
      <c r="F1081" s="142">
        <f t="shared" si="45"/>
        <v>0</v>
      </c>
    </row>
    <row r="1082" spans="1:6" s="23" customFormat="1" x14ac:dyDescent="0.2">
      <c r="A1082" s="89">
        <f t="shared" si="46"/>
        <v>5.6999999999999975</v>
      </c>
      <c r="B1082" s="91" t="s">
        <v>139</v>
      </c>
      <c r="C1082" s="85">
        <v>2</v>
      </c>
      <c r="D1082" s="83" t="s">
        <v>38</v>
      </c>
      <c r="E1082" s="90"/>
      <c r="F1082" s="142">
        <f t="shared" si="45"/>
        <v>0</v>
      </c>
    </row>
    <row r="1083" spans="1:6" s="23" customFormat="1" x14ac:dyDescent="0.2">
      <c r="A1083" s="89">
        <f t="shared" si="46"/>
        <v>5.7999999999999972</v>
      </c>
      <c r="B1083" s="91" t="s">
        <v>140</v>
      </c>
      <c r="C1083" s="85">
        <v>1</v>
      </c>
      <c r="D1083" s="83" t="s">
        <v>38</v>
      </c>
      <c r="E1083" s="90"/>
      <c r="F1083" s="142">
        <f t="shared" si="45"/>
        <v>0</v>
      </c>
    </row>
    <row r="1084" spans="1:6" s="23" customFormat="1" x14ac:dyDescent="0.2">
      <c r="A1084" s="164">
        <v>5.9</v>
      </c>
      <c r="B1084" s="91" t="s">
        <v>141</v>
      </c>
      <c r="C1084" s="85">
        <v>1</v>
      </c>
      <c r="D1084" s="83" t="s">
        <v>38</v>
      </c>
      <c r="E1084" s="90"/>
      <c r="F1084" s="142">
        <f t="shared" si="45"/>
        <v>0</v>
      </c>
    </row>
    <row r="1085" spans="1:6" s="23" customFormat="1" x14ac:dyDescent="0.2">
      <c r="A1085" s="121">
        <v>5.0999999999999996</v>
      </c>
      <c r="B1085" s="91" t="s">
        <v>142</v>
      </c>
      <c r="C1085" s="85">
        <v>4</v>
      </c>
      <c r="D1085" s="83" t="s">
        <v>38</v>
      </c>
      <c r="E1085" s="90"/>
      <c r="F1085" s="142">
        <f t="shared" si="45"/>
        <v>0</v>
      </c>
    </row>
    <row r="1086" spans="1:6" s="23" customFormat="1" x14ac:dyDescent="0.2">
      <c r="A1086" s="121">
        <v>5.1100000000000003</v>
      </c>
      <c r="B1086" s="91" t="s">
        <v>143</v>
      </c>
      <c r="C1086" s="85">
        <v>19</v>
      </c>
      <c r="D1086" s="83" t="s">
        <v>38</v>
      </c>
      <c r="E1086" s="90"/>
      <c r="F1086" s="142">
        <f t="shared" si="45"/>
        <v>0</v>
      </c>
    </row>
    <row r="1087" spans="1:6" s="23" customFormat="1" x14ac:dyDescent="0.2">
      <c r="A1087" s="121">
        <v>5.12</v>
      </c>
      <c r="B1087" s="91" t="s">
        <v>144</v>
      </c>
      <c r="C1087" s="85">
        <v>1</v>
      </c>
      <c r="D1087" s="83" t="s">
        <v>38</v>
      </c>
      <c r="E1087" s="90"/>
      <c r="F1087" s="142">
        <f t="shared" si="45"/>
        <v>0</v>
      </c>
    </row>
    <row r="1088" spans="1:6" s="23" customFormat="1" x14ac:dyDescent="0.2">
      <c r="A1088" s="121">
        <v>5.13</v>
      </c>
      <c r="B1088" s="91" t="s">
        <v>52</v>
      </c>
      <c r="C1088" s="85">
        <v>1</v>
      </c>
      <c r="D1088" s="83" t="s">
        <v>38</v>
      </c>
      <c r="E1088" s="90"/>
      <c r="F1088" s="142">
        <f t="shared" si="45"/>
        <v>0</v>
      </c>
    </row>
    <row r="1089" spans="1:6" s="23" customFormat="1" x14ac:dyDescent="0.2">
      <c r="A1089" s="121">
        <v>5.14</v>
      </c>
      <c r="B1089" s="91" t="s">
        <v>53</v>
      </c>
      <c r="C1089" s="85">
        <v>2</v>
      </c>
      <c r="D1089" s="83" t="s">
        <v>38</v>
      </c>
      <c r="E1089" s="90"/>
      <c r="F1089" s="142">
        <f t="shared" si="45"/>
        <v>0</v>
      </c>
    </row>
    <row r="1090" spans="1:6" s="23" customFormat="1" x14ac:dyDescent="0.2">
      <c r="A1090" s="121">
        <v>5.15</v>
      </c>
      <c r="B1090" s="91" t="s">
        <v>54</v>
      </c>
      <c r="C1090" s="85">
        <v>2</v>
      </c>
      <c r="D1090" s="83" t="s">
        <v>38</v>
      </c>
      <c r="E1090" s="90"/>
      <c r="F1090" s="142">
        <f t="shared" si="45"/>
        <v>0</v>
      </c>
    </row>
    <row r="1091" spans="1:6" s="23" customFormat="1" x14ac:dyDescent="0.2">
      <c r="A1091" s="121">
        <v>5.16</v>
      </c>
      <c r="B1091" s="91" t="s">
        <v>145</v>
      </c>
      <c r="C1091" s="85">
        <v>1</v>
      </c>
      <c r="D1091" s="83" t="s">
        <v>38</v>
      </c>
      <c r="E1091" s="90"/>
      <c r="F1091" s="142">
        <f t="shared" si="45"/>
        <v>0</v>
      </c>
    </row>
    <row r="1092" spans="1:6" s="23" customFormat="1" x14ac:dyDescent="0.2">
      <c r="A1092" s="121">
        <v>5.17</v>
      </c>
      <c r="B1092" s="91" t="s">
        <v>115</v>
      </c>
      <c r="C1092" s="85">
        <v>5</v>
      </c>
      <c r="D1092" s="83" t="s">
        <v>38</v>
      </c>
      <c r="E1092" s="90"/>
      <c r="F1092" s="142">
        <f t="shared" si="45"/>
        <v>0</v>
      </c>
    </row>
    <row r="1093" spans="1:6" s="23" customFormat="1" x14ac:dyDescent="0.2">
      <c r="A1093" s="121">
        <v>5.1800000000000104</v>
      </c>
      <c r="B1093" s="91" t="s">
        <v>116</v>
      </c>
      <c r="C1093" s="85">
        <v>9</v>
      </c>
      <c r="D1093" s="83" t="s">
        <v>38</v>
      </c>
      <c r="E1093" s="90"/>
      <c r="F1093" s="142">
        <f t="shared" si="45"/>
        <v>0</v>
      </c>
    </row>
    <row r="1094" spans="1:6" s="23" customFormat="1" x14ac:dyDescent="0.2">
      <c r="A1094" s="121">
        <v>5.1900000000000102</v>
      </c>
      <c r="B1094" s="91" t="s">
        <v>58</v>
      </c>
      <c r="C1094" s="85">
        <v>4</v>
      </c>
      <c r="D1094" s="83" t="s">
        <v>38</v>
      </c>
      <c r="E1094" s="90"/>
      <c r="F1094" s="142">
        <f t="shared" si="45"/>
        <v>0</v>
      </c>
    </row>
    <row r="1095" spans="1:6" s="23" customFormat="1" x14ac:dyDescent="0.2">
      <c r="A1095" s="121">
        <v>5.2000000000000099</v>
      </c>
      <c r="B1095" s="91" t="s">
        <v>59</v>
      </c>
      <c r="C1095" s="85">
        <v>14</v>
      </c>
      <c r="D1095" s="83" t="s">
        <v>38</v>
      </c>
      <c r="E1095" s="90"/>
      <c r="F1095" s="142">
        <f t="shared" si="45"/>
        <v>0</v>
      </c>
    </row>
    <row r="1096" spans="1:6" s="23" customFormat="1" x14ac:dyDescent="0.2">
      <c r="A1096" s="121">
        <v>5.2100000000000097</v>
      </c>
      <c r="B1096" s="91" t="s">
        <v>118</v>
      </c>
      <c r="C1096" s="85">
        <v>2</v>
      </c>
      <c r="D1096" s="83" t="s">
        <v>38</v>
      </c>
      <c r="E1096" s="90"/>
      <c r="F1096" s="142">
        <f t="shared" si="45"/>
        <v>0</v>
      </c>
    </row>
    <row r="1097" spans="1:6" s="23" customFormat="1" x14ac:dyDescent="0.2">
      <c r="A1097" s="121">
        <v>5.2200000000000104</v>
      </c>
      <c r="B1097" s="91" t="s">
        <v>119</v>
      </c>
      <c r="C1097" s="85">
        <v>18</v>
      </c>
      <c r="D1097" s="83" t="s">
        <v>38</v>
      </c>
      <c r="E1097" s="90"/>
      <c r="F1097" s="142">
        <f t="shared" si="45"/>
        <v>0</v>
      </c>
    </row>
    <row r="1098" spans="1:6" s="23" customFormat="1" x14ac:dyDescent="0.2">
      <c r="A1098" s="121">
        <v>5.2300000000000102</v>
      </c>
      <c r="B1098" s="91" t="s">
        <v>120</v>
      </c>
      <c r="C1098" s="85">
        <v>32</v>
      </c>
      <c r="D1098" s="83" t="s">
        <v>38</v>
      </c>
      <c r="E1098" s="90"/>
      <c r="F1098" s="142">
        <f t="shared" si="45"/>
        <v>0</v>
      </c>
    </row>
    <row r="1099" spans="1:6" s="23" customFormat="1" x14ac:dyDescent="0.2">
      <c r="A1099" s="121">
        <v>5.24000000000001</v>
      </c>
      <c r="B1099" s="91" t="s">
        <v>121</v>
      </c>
      <c r="C1099" s="85">
        <v>2</v>
      </c>
      <c r="D1099" s="83" t="s">
        <v>38</v>
      </c>
      <c r="E1099" s="90"/>
      <c r="F1099" s="142">
        <f t="shared" si="45"/>
        <v>0</v>
      </c>
    </row>
    <row r="1100" spans="1:6" s="23" customFormat="1" x14ac:dyDescent="0.2">
      <c r="A1100" s="121">
        <v>5.2500000000000098</v>
      </c>
      <c r="B1100" s="91" t="s">
        <v>64</v>
      </c>
      <c r="C1100" s="85">
        <v>11</v>
      </c>
      <c r="D1100" s="83" t="s">
        <v>38</v>
      </c>
      <c r="E1100" s="90"/>
      <c r="F1100" s="142">
        <f t="shared" si="45"/>
        <v>0</v>
      </c>
    </row>
    <row r="1101" spans="1:6" s="23" customFormat="1" ht="6" customHeight="1" x14ac:dyDescent="0.2">
      <c r="A1101" s="121"/>
      <c r="B1101" s="91"/>
      <c r="C1101" s="85"/>
      <c r="D1101" s="83"/>
      <c r="E1101" s="102"/>
      <c r="F1101" s="142"/>
    </row>
    <row r="1102" spans="1:6" s="23" customFormat="1" x14ac:dyDescent="0.2">
      <c r="A1102" s="100">
        <v>6</v>
      </c>
      <c r="B1102" s="99" t="s">
        <v>65</v>
      </c>
      <c r="C1102" s="85"/>
      <c r="D1102" s="83"/>
      <c r="E1102" s="102"/>
      <c r="F1102" s="250"/>
    </row>
    <row r="1103" spans="1:6" s="23" customFormat="1" x14ac:dyDescent="0.2">
      <c r="A1103" s="89">
        <v>6.1</v>
      </c>
      <c r="B1103" s="91" t="s">
        <v>122</v>
      </c>
      <c r="C1103" s="85">
        <v>41</v>
      </c>
      <c r="D1103" s="83" t="s">
        <v>38</v>
      </c>
      <c r="E1103" s="102"/>
      <c r="F1103" s="142">
        <f>C1103*E1103</f>
        <v>0</v>
      </c>
    </row>
    <row r="1104" spans="1:6" s="23" customFormat="1" x14ac:dyDescent="0.2">
      <c r="A1104" s="89">
        <v>6.2</v>
      </c>
      <c r="B1104" s="91" t="s">
        <v>69</v>
      </c>
      <c r="C1104" s="85">
        <v>11</v>
      </c>
      <c r="D1104" s="83" t="s">
        <v>38</v>
      </c>
      <c r="E1104" s="102"/>
      <c r="F1104" s="142">
        <f>C1104*E1104</f>
        <v>0</v>
      </c>
    </row>
    <row r="1105" spans="1:6" s="23" customFormat="1" ht="4.5" customHeight="1" x14ac:dyDescent="0.2">
      <c r="A1105" s="89"/>
      <c r="B1105" s="91"/>
      <c r="C1105" s="85"/>
      <c r="D1105" s="83"/>
      <c r="E1105" s="102"/>
      <c r="F1105" s="250"/>
    </row>
    <row r="1106" spans="1:6" s="23" customFormat="1" x14ac:dyDescent="0.2">
      <c r="A1106" s="100">
        <v>7</v>
      </c>
      <c r="B1106" s="99" t="s">
        <v>70</v>
      </c>
      <c r="C1106" s="85"/>
      <c r="D1106" s="83"/>
      <c r="E1106" s="102"/>
      <c r="F1106" s="250"/>
    </row>
    <row r="1107" spans="1:6" s="23" customFormat="1" x14ac:dyDescent="0.2">
      <c r="A1107" s="89">
        <v>7.1</v>
      </c>
      <c r="B1107" s="91" t="s">
        <v>73</v>
      </c>
      <c r="C1107" s="85">
        <v>48</v>
      </c>
      <c r="D1107" s="83" t="s">
        <v>38</v>
      </c>
      <c r="E1107" s="102"/>
      <c r="F1107" s="142">
        <f>C1107*E1107</f>
        <v>0</v>
      </c>
    </row>
    <row r="1108" spans="1:6" s="23" customFormat="1" x14ac:dyDescent="0.2">
      <c r="A1108" s="89">
        <v>7.2</v>
      </c>
      <c r="B1108" s="91" t="s">
        <v>74</v>
      </c>
      <c r="C1108" s="85">
        <v>7</v>
      </c>
      <c r="D1108" s="83" t="s">
        <v>38</v>
      </c>
      <c r="E1108" s="102"/>
      <c r="F1108" s="142">
        <f>C1108*E1108</f>
        <v>0</v>
      </c>
    </row>
    <row r="1109" spans="1:6" s="23" customFormat="1" x14ac:dyDescent="0.2">
      <c r="A1109" s="89">
        <v>7.3</v>
      </c>
      <c r="B1109" s="91" t="s">
        <v>75</v>
      </c>
      <c r="C1109" s="85">
        <v>20</v>
      </c>
      <c r="D1109" s="83" t="s">
        <v>38</v>
      </c>
      <c r="E1109" s="102"/>
      <c r="F1109" s="142">
        <f>C1109*E1109</f>
        <v>0</v>
      </c>
    </row>
    <row r="1110" spans="1:6" s="23" customFormat="1" ht="7.5" customHeight="1" x14ac:dyDescent="0.2">
      <c r="A1110" s="89"/>
      <c r="B1110" s="91"/>
      <c r="C1110" s="85"/>
      <c r="D1110" s="83"/>
      <c r="E1110" s="102"/>
      <c r="F1110" s="250"/>
    </row>
    <row r="1111" spans="1:6" s="23" customFormat="1" x14ac:dyDescent="0.2">
      <c r="A1111" s="126">
        <v>8</v>
      </c>
      <c r="B1111" s="99" t="s">
        <v>76</v>
      </c>
      <c r="C1111" s="85"/>
      <c r="D1111" s="83"/>
      <c r="E1111" s="102"/>
      <c r="F1111" s="250"/>
    </row>
    <row r="1112" spans="1:6" s="23" customFormat="1" x14ac:dyDescent="0.2">
      <c r="A1112" s="138">
        <v>8.1</v>
      </c>
      <c r="B1112" s="91" t="s">
        <v>77</v>
      </c>
      <c r="C1112" s="85">
        <v>5</v>
      </c>
      <c r="D1112" s="83" t="s">
        <v>38</v>
      </c>
      <c r="E1112" s="102"/>
      <c r="F1112" s="142">
        <f>C1112*E1112</f>
        <v>0</v>
      </c>
    </row>
    <row r="1113" spans="1:6" s="23" customFormat="1" x14ac:dyDescent="0.2">
      <c r="A1113" s="138">
        <v>8.1999999999999993</v>
      </c>
      <c r="B1113" s="91" t="s">
        <v>78</v>
      </c>
      <c r="C1113" s="85">
        <v>3</v>
      </c>
      <c r="D1113" s="83" t="s">
        <v>38</v>
      </c>
      <c r="E1113" s="102"/>
      <c r="F1113" s="142">
        <f>C1113*E1113</f>
        <v>0</v>
      </c>
    </row>
    <row r="1114" spans="1:6" s="23" customFormat="1" x14ac:dyDescent="0.2">
      <c r="A1114" s="138">
        <v>8.3000000000000007</v>
      </c>
      <c r="B1114" s="91" t="s">
        <v>79</v>
      </c>
      <c r="C1114" s="85">
        <v>11</v>
      </c>
      <c r="D1114" s="83" t="s">
        <v>38</v>
      </c>
      <c r="E1114" s="102"/>
      <c r="F1114" s="142">
        <f>C1114*E1114</f>
        <v>0</v>
      </c>
    </row>
    <row r="1115" spans="1:6" s="23" customFormat="1" ht="7.5" customHeight="1" x14ac:dyDescent="0.2">
      <c r="A1115" s="89"/>
      <c r="B1115" s="91"/>
      <c r="C1115" s="85"/>
      <c r="D1115" s="83"/>
      <c r="E1115" s="102"/>
      <c r="F1115" s="250"/>
    </row>
    <row r="1116" spans="1:6" s="23" customFormat="1" ht="13.5" customHeight="1" x14ac:dyDescent="0.2">
      <c r="A1116" s="100">
        <v>9</v>
      </c>
      <c r="B1116" s="99" t="s">
        <v>80</v>
      </c>
      <c r="C1116" s="85"/>
      <c r="D1116" s="83"/>
      <c r="E1116" s="102"/>
      <c r="F1116" s="250"/>
    </row>
    <row r="1117" spans="1:6" s="23" customFormat="1" x14ac:dyDescent="0.2">
      <c r="A1117" s="132">
        <v>9.1</v>
      </c>
      <c r="B1117" s="96" t="s">
        <v>80</v>
      </c>
      <c r="C1117" s="95">
        <v>19</v>
      </c>
      <c r="D1117" s="94" t="s">
        <v>38</v>
      </c>
      <c r="E1117" s="131"/>
      <c r="F1117" s="256">
        <f>E1117*C1117</f>
        <v>0</v>
      </c>
    </row>
    <row r="1118" spans="1:6" s="23" customFormat="1" ht="6" customHeight="1" x14ac:dyDescent="0.2">
      <c r="A1118" s="89"/>
      <c r="B1118" s="91"/>
      <c r="C1118" s="85"/>
      <c r="D1118" s="83"/>
      <c r="E1118" s="102"/>
      <c r="F1118" s="250"/>
    </row>
    <row r="1119" spans="1:6" s="23" customFormat="1" x14ac:dyDescent="0.2">
      <c r="A1119" s="100">
        <v>10</v>
      </c>
      <c r="B1119" s="99" t="s">
        <v>81</v>
      </c>
      <c r="C1119" s="85"/>
      <c r="D1119" s="83"/>
      <c r="E1119" s="102"/>
      <c r="F1119" s="250"/>
    </row>
    <row r="1120" spans="1:6" s="23" customFormat="1" x14ac:dyDescent="0.2">
      <c r="A1120" s="130">
        <v>10.1</v>
      </c>
      <c r="B1120" s="91" t="s">
        <v>82</v>
      </c>
      <c r="C1120" s="85">
        <v>1</v>
      </c>
      <c r="D1120" s="83" t="s">
        <v>38</v>
      </c>
      <c r="E1120" s="102"/>
      <c r="F1120" s="142">
        <f>E1120*C1120</f>
        <v>0</v>
      </c>
    </row>
    <row r="1121" spans="1:6" s="23" customFormat="1" x14ac:dyDescent="0.2">
      <c r="A1121" s="130">
        <v>10.199999999999999</v>
      </c>
      <c r="B1121" s="91" t="s">
        <v>84</v>
      </c>
      <c r="C1121" s="85">
        <v>1</v>
      </c>
      <c r="D1121" s="83" t="s">
        <v>38</v>
      </c>
      <c r="E1121" s="102"/>
      <c r="F1121" s="142">
        <f>E1121*C1121</f>
        <v>0</v>
      </c>
    </row>
    <row r="1122" spans="1:6" s="23" customFormat="1" ht="8.25" customHeight="1" x14ac:dyDescent="0.2">
      <c r="A1122" s="89"/>
      <c r="B1122" s="91"/>
      <c r="C1122" s="85"/>
      <c r="D1122" s="83"/>
      <c r="E1122" s="102"/>
      <c r="F1122" s="250"/>
    </row>
    <row r="1123" spans="1:6" s="109" customFormat="1" x14ac:dyDescent="0.2">
      <c r="A1123" s="100">
        <v>11</v>
      </c>
      <c r="B1123" s="99" t="s">
        <v>146</v>
      </c>
      <c r="C1123" s="85"/>
      <c r="D1123" s="83"/>
      <c r="E1123" s="102"/>
      <c r="F1123" s="250"/>
    </row>
    <row r="1124" spans="1:6" s="23" customFormat="1" x14ac:dyDescent="0.2">
      <c r="A1124" s="89">
        <v>11.1</v>
      </c>
      <c r="B1124" s="136" t="s">
        <v>86</v>
      </c>
      <c r="C1124" s="85">
        <v>700</v>
      </c>
      <c r="D1124" s="83" t="s">
        <v>38</v>
      </c>
      <c r="E1124" s="102"/>
      <c r="F1124" s="142">
        <f t="shared" ref="F1124:F1135" si="47">E1124*C1124</f>
        <v>0</v>
      </c>
    </row>
    <row r="1125" spans="1:6" s="23" customFormat="1" ht="25.5" x14ac:dyDescent="0.2">
      <c r="A1125" s="89">
        <v>11.2</v>
      </c>
      <c r="B1125" s="88" t="s">
        <v>87</v>
      </c>
      <c r="C1125" s="85">
        <v>4200</v>
      </c>
      <c r="D1125" s="111" t="s">
        <v>21</v>
      </c>
      <c r="E1125" s="102"/>
      <c r="F1125" s="142">
        <f t="shared" si="47"/>
        <v>0</v>
      </c>
    </row>
    <row r="1126" spans="1:6" s="23" customFormat="1" x14ac:dyDescent="0.2">
      <c r="A1126" s="89">
        <v>11.3</v>
      </c>
      <c r="B1126" s="135" t="s">
        <v>88</v>
      </c>
      <c r="C1126" s="85">
        <v>700</v>
      </c>
      <c r="D1126" s="83" t="s">
        <v>38</v>
      </c>
      <c r="E1126" s="161"/>
      <c r="F1126" s="142">
        <f t="shared" si="47"/>
        <v>0</v>
      </c>
    </row>
    <row r="1127" spans="1:6" s="23" customFormat="1" x14ac:dyDescent="0.2">
      <c r="A1127" s="89">
        <v>11.4</v>
      </c>
      <c r="B1127" s="91" t="s">
        <v>89</v>
      </c>
      <c r="C1127" s="85">
        <v>1400</v>
      </c>
      <c r="D1127" s="83" t="s">
        <v>38</v>
      </c>
      <c r="E1127" s="161"/>
      <c r="F1127" s="142">
        <f t="shared" si="47"/>
        <v>0</v>
      </c>
    </row>
    <row r="1128" spans="1:6" s="23" customFormat="1" x14ac:dyDescent="0.2">
      <c r="A1128" s="89">
        <v>11.5</v>
      </c>
      <c r="B1128" s="91" t="s">
        <v>90</v>
      </c>
      <c r="C1128" s="85">
        <v>700</v>
      </c>
      <c r="D1128" s="83" t="s">
        <v>38</v>
      </c>
      <c r="E1128" s="161"/>
      <c r="F1128" s="142">
        <f t="shared" si="47"/>
        <v>0</v>
      </c>
    </row>
    <row r="1129" spans="1:6" s="23" customFormat="1" x14ac:dyDescent="0.2">
      <c r="A1129" s="89">
        <v>11.6</v>
      </c>
      <c r="B1129" s="91" t="s">
        <v>91</v>
      </c>
      <c r="C1129" s="85">
        <v>700</v>
      </c>
      <c r="D1129" s="83" t="s">
        <v>38</v>
      </c>
      <c r="E1129" s="161"/>
      <c r="F1129" s="142">
        <f t="shared" si="47"/>
        <v>0</v>
      </c>
    </row>
    <row r="1130" spans="1:6" s="23" customFormat="1" x14ac:dyDescent="0.2">
      <c r="A1130" s="89">
        <v>11.7</v>
      </c>
      <c r="B1130" s="91" t="s">
        <v>92</v>
      </c>
      <c r="C1130" s="85">
        <v>700</v>
      </c>
      <c r="D1130" s="83" t="s">
        <v>21</v>
      </c>
      <c r="E1130" s="161"/>
      <c r="F1130" s="142">
        <f t="shared" si="47"/>
        <v>0</v>
      </c>
    </row>
    <row r="1131" spans="1:6" s="23" customFormat="1" x14ac:dyDescent="0.2">
      <c r="A1131" s="89">
        <v>11.8</v>
      </c>
      <c r="B1131" s="91" t="s">
        <v>93</v>
      </c>
      <c r="C1131" s="85">
        <v>700</v>
      </c>
      <c r="D1131" s="83" t="s">
        <v>38</v>
      </c>
      <c r="E1131" s="161"/>
      <c r="F1131" s="142">
        <f t="shared" si="47"/>
        <v>0</v>
      </c>
    </row>
    <row r="1132" spans="1:6" s="23" customFormat="1" x14ac:dyDescent="0.2">
      <c r="A1132" s="89">
        <v>11.9</v>
      </c>
      <c r="B1132" s="91" t="s">
        <v>94</v>
      </c>
      <c r="C1132" s="85">
        <v>700</v>
      </c>
      <c r="D1132" s="83" t="s">
        <v>95</v>
      </c>
      <c r="E1132" s="161"/>
      <c r="F1132" s="142">
        <f t="shared" si="47"/>
        <v>0</v>
      </c>
    </row>
    <row r="1133" spans="1:6" s="23" customFormat="1" x14ac:dyDescent="0.2">
      <c r="A1133" s="139">
        <v>11.1</v>
      </c>
      <c r="B1133" s="91" t="s">
        <v>96</v>
      </c>
      <c r="C1133" s="85">
        <v>700</v>
      </c>
      <c r="D1133" s="83" t="s">
        <v>38</v>
      </c>
      <c r="E1133" s="161"/>
      <c r="F1133" s="142">
        <f t="shared" si="47"/>
        <v>0</v>
      </c>
    </row>
    <row r="1134" spans="1:6" s="23" customFormat="1" x14ac:dyDescent="0.2">
      <c r="A1134" s="139">
        <v>11.11</v>
      </c>
      <c r="B1134" s="91" t="s">
        <v>97</v>
      </c>
      <c r="C1134" s="85">
        <v>1386</v>
      </c>
      <c r="D1134" s="83" t="s">
        <v>24</v>
      </c>
      <c r="E1134" s="161"/>
      <c r="F1134" s="142">
        <f t="shared" si="47"/>
        <v>0</v>
      </c>
    </row>
    <row r="1135" spans="1:6" s="23" customFormat="1" x14ac:dyDescent="0.2">
      <c r="A1135" s="139">
        <v>11.12</v>
      </c>
      <c r="B1135" s="91" t="s">
        <v>98</v>
      </c>
      <c r="C1135" s="85">
        <v>700</v>
      </c>
      <c r="D1135" s="83" t="s">
        <v>38</v>
      </c>
      <c r="E1135" s="161"/>
      <c r="F1135" s="142">
        <f t="shared" si="47"/>
        <v>0</v>
      </c>
    </row>
    <row r="1136" spans="1:6" s="23" customFormat="1" ht="8.25" customHeight="1" x14ac:dyDescent="0.2">
      <c r="A1136" s="89"/>
      <c r="B1136" s="135"/>
      <c r="C1136" s="143"/>
      <c r="D1136" s="83"/>
      <c r="E1136" s="102"/>
      <c r="F1136" s="250"/>
    </row>
    <row r="1137" spans="1:6" s="23" customFormat="1" x14ac:dyDescent="0.2">
      <c r="A1137" s="100">
        <v>12</v>
      </c>
      <c r="B1137" s="133" t="s">
        <v>99</v>
      </c>
      <c r="C1137" s="143"/>
      <c r="D1137" s="83"/>
      <c r="E1137" s="102"/>
      <c r="F1137" s="250"/>
    </row>
    <row r="1138" spans="1:6" s="23" customFormat="1" x14ac:dyDescent="0.2">
      <c r="A1138" s="89">
        <v>12.1</v>
      </c>
      <c r="B1138" s="91" t="s">
        <v>100</v>
      </c>
      <c r="C1138" s="85">
        <v>1262.8499999999999</v>
      </c>
      <c r="D1138" s="83" t="s">
        <v>21</v>
      </c>
      <c r="E1138" s="161"/>
      <c r="F1138" s="142">
        <f>C1138*E1138</f>
        <v>0</v>
      </c>
    </row>
    <row r="1139" spans="1:6" s="23" customFormat="1" x14ac:dyDescent="0.2">
      <c r="A1139" s="89">
        <v>12.2</v>
      </c>
      <c r="B1139" s="91" t="s">
        <v>101</v>
      </c>
      <c r="C1139" s="85">
        <v>841.25</v>
      </c>
      <c r="D1139" s="83" t="s">
        <v>102</v>
      </c>
      <c r="E1139" s="161"/>
      <c r="F1139" s="142">
        <f>C1139*E1139</f>
        <v>0</v>
      </c>
    </row>
    <row r="1140" spans="1:6" s="23" customFormat="1" ht="25.5" x14ac:dyDescent="0.2">
      <c r="A1140" s="89">
        <v>12.3</v>
      </c>
      <c r="B1140" s="101" t="s">
        <v>103</v>
      </c>
      <c r="C1140" s="85">
        <v>56.83</v>
      </c>
      <c r="D1140" s="111" t="s">
        <v>24</v>
      </c>
      <c r="E1140" s="161"/>
      <c r="F1140" s="142">
        <f>C1140*E1140</f>
        <v>0</v>
      </c>
    </row>
    <row r="1141" spans="1:6" s="23" customFormat="1" ht="25.5" x14ac:dyDescent="0.2">
      <c r="A1141" s="89">
        <v>12.4</v>
      </c>
      <c r="B1141" s="101" t="s">
        <v>104</v>
      </c>
      <c r="C1141" s="85">
        <v>202.04</v>
      </c>
      <c r="D1141" s="111" t="s">
        <v>24</v>
      </c>
      <c r="E1141" s="161"/>
      <c r="F1141" s="142">
        <f>C1141*E1141</f>
        <v>0</v>
      </c>
    </row>
    <row r="1142" spans="1:6" s="23" customFormat="1" ht="25.5" x14ac:dyDescent="0.2">
      <c r="A1142" s="89">
        <v>12.5</v>
      </c>
      <c r="B1142" s="101" t="s">
        <v>105</v>
      </c>
      <c r="C1142" s="85">
        <v>159.94999999999999</v>
      </c>
      <c r="D1142" s="111" t="s">
        <v>24</v>
      </c>
      <c r="E1142" s="161"/>
      <c r="F1142" s="142">
        <f>C1142*E1142</f>
        <v>0</v>
      </c>
    </row>
    <row r="1143" spans="1:6" s="23" customFormat="1" ht="8.25" customHeight="1" x14ac:dyDescent="0.2">
      <c r="A1143" s="89"/>
      <c r="B1143" s="91"/>
      <c r="C1143" s="85"/>
      <c r="D1143" s="83"/>
      <c r="E1143" s="102"/>
      <c r="F1143" s="142"/>
    </row>
    <row r="1144" spans="1:6" s="23" customFormat="1" x14ac:dyDescent="0.2">
      <c r="A1144" s="100">
        <v>13</v>
      </c>
      <c r="B1144" s="99" t="s">
        <v>106</v>
      </c>
      <c r="C1144" s="85"/>
      <c r="D1144" s="83"/>
      <c r="E1144" s="102"/>
      <c r="F1144" s="142"/>
    </row>
    <row r="1145" spans="1:6" s="23" customFormat="1" ht="25.5" x14ac:dyDescent="0.2">
      <c r="A1145" s="89">
        <v>13.1</v>
      </c>
      <c r="B1145" s="101" t="s">
        <v>107</v>
      </c>
      <c r="C1145" s="85">
        <v>1051.56</v>
      </c>
      <c r="D1145" s="111" t="s">
        <v>102</v>
      </c>
      <c r="E1145" s="102"/>
      <c r="F1145" s="142">
        <f>C1145*E1145</f>
        <v>0</v>
      </c>
    </row>
    <row r="1146" spans="1:6" s="25" customFormat="1" x14ac:dyDescent="0.2">
      <c r="A1146" s="65"/>
      <c r="B1146" s="68" t="s">
        <v>147</v>
      </c>
      <c r="C1146" s="65"/>
      <c r="D1146" s="65"/>
      <c r="E1146" s="61"/>
      <c r="F1146" s="254">
        <f>SUM(F1057:F1145)</f>
        <v>0</v>
      </c>
    </row>
    <row r="1147" spans="1:6" ht="14.25" customHeight="1" x14ac:dyDescent="0.2">
      <c r="A1147" s="128" t="s">
        <v>148</v>
      </c>
      <c r="B1147" s="184" t="s">
        <v>149</v>
      </c>
      <c r="C1147" s="30"/>
      <c r="D1147" s="183"/>
      <c r="E1147" s="30"/>
      <c r="F1147" s="257"/>
    </row>
    <row r="1148" spans="1:6" ht="14.25" customHeight="1" x14ac:dyDescent="0.2">
      <c r="A1148" s="32">
        <v>1</v>
      </c>
      <c r="B1148" s="182" t="s">
        <v>150</v>
      </c>
      <c r="C1148" s="29">
        <v>1</v>
      </c>
      <c r="D1148" s="181" t="s">
        <v>151</v>
      </c>
      <c r="E1148" s="29"/>
      <c r="F1148" s="142">
        <f>C1148*E1148</f>
        <v>0</v>
      </c>
    </row>
    <row r="1149" spans="1:6" ht="11.25" customHeight="1" x14ac:dyDescent="0.2">
      <c r="A1149" s="32">
        <v>2</v>
      </c>
      <c r="B1149" s="182" t="s">
        <v>152</v>
      </c>
      <c r="C1149" s="29">
        <v>1</v>
      </c>
      <c r="D1149" s="181" t="s">
        <v>151</v>
      </c>
      <c r="E1149" s="29"/>
      <c r="F1149" s="142">
        <f>C1149*E1149</f>
        <v>0</v>
      </c>
    </row>
    <row r="1150" spans="1:6" s="25" customFormat="1" ht="14.25" customHeight="1" x14ac:dyDescent="0.2">
      <c r="A1150" s="26"/>
      <c r="B1150" s="56" t="s">
        <v>153</v>
      </c>
      <c r="C1150" s="26"/>
      <c r="D1150" s="26"/>
      <c r="E1150" s="159"/>
      <c r="F1150" s="258">
        <f>F1148+F1149</f>
        <v>0</v>
      </c>
    </row>
    <row r="1151" spans="1:6" s="25" customFormat="1" ht="9.75" customHeight="1" x14ac:dyDescent="0.2">
      <c r="A1151" s="60"/>
      <c r="B1151" s="59"/>
      <c r="C1151" s="172"/>
      <c r="D1151" s="60"/>
      <c r="E1151" s="66"/>
      <c r="F1151" s="255"/>
    </row>
    <row r="1152" spans="1:6" s="25" customFormat="1" x14ac:dyDescent="0.2">
      <c r="A1152" s="179"/>
      <c r="B1152" s="180" t="s">
        <v>364</v>
      </c>
      <c r="C1152" s="179"/>
      <c r="D1152" s="179"/>
      <c r="E1152" s="178"/>
      <c r="F1152" s="259">
        <f>+F1052+F945+F1146+F1150</f>
        <v>10191894.573931508</v>
      </c>
    </row>
    <row r="1153" spans="1:9" s="23" customFormat="1" ht="9" customHeight="1" x14ac:dyDescent="0.2">
      <c r="A1153" s="60"/>
      <c r="B1153" s="59"/>
      <c r="C1153" s="60"/>
      <c r="D1153" s="60"/>
      <c r="E1153" s="66"/>
      <c r="F1153" s="255"/>
    </row>
    <row r="1154" spans="1:9" s="212" customFormat="1" ht="12" customHeight="1" x14ac:dyDescent="0.2">
      <c r="A1154" s="214"/>
      <c r="B1154" s="216"/>
      <c r="C1154" s="220"/>
      <c r="D1154" s="219"/>
      <c r="E1154" s="220"/>
      <c r="F1154" s="270"/>
    </row>
    <row r="1155" spans="1:9" s="25" customFormat="1" ht="15.75" customHeight="1" x14ac:dyDescent="0.2">
      <c r="A1155" s="54"/>
      <c r="B1155" s="53" t="s">
        <v>365</v>
      </c>
      <c r="C1155" s="51"/>
      <c r="D1155" s="52"/>
      <c r="E1155" s="51"/>
      <c r="F1155" s="271">
        <f>+F1152+F835</f>
        <v>48960027.096860021</v>
      </c>
    </row>
    <row r="1156" spans="1:9" x14ac:dyDescent="0.2">
      <c r="A1156" s="43"/>
      <c r="B1156" s="50" t="s">
        <v>236</v>
      </c>
      <c r="C1156" s="49"/>
      <c r="D1156" s="48"/>
      <c r="E1156" s="30"/>
      <c r="F1156" s="272"/>
    </row>
    <row r="1157" spans="1:9" x14ac:dyDescent="0.2">
      <c r="A1157" s="43"/>
      <c r="B1157" s="33" t="s">
        <v>237</v>
      </c>
      <c r="C1157" s="42"/>
      <c r="D1157" s="41">
        <v>0.04</v>
      </c>
      <c r="E1157" s="30"/>
      <c r="F1157" s="260">
        <f>ROUND(D1157*F1155,2)</f>
        <v>1958401.08</v>
      </c>
      <c r="G1157" s="229"/>
    </row>
    <row r="1158" spans="1:9" x14ac:dyDescent="0.2">
      <c r="A1158" s="43"/>
      <c r="B1158" s="33" t="s">
        <v>238</v>
      </c>
      <c r="C1158" s="42"/>
      <c r="D1158" s="41">
        <v>0.1</v>
      </c>
      <c r="E1158" s="30"/>
      <c r="F1158" s="260">
        <f>ROUND(D1158*F1155,2)</f>
        <v>4896002.71</v>
      </c>
      <c r="G1158" s="229"/>
    </row>
    <row r="1159" spans="1:9" x14ac:dyDescent="0.2">
      <c r="A1159" s="43"/>
      <c r="B1159" s="33" t="s">
        <v>239</v>
      </c>
      <c r="C1159" s="42"/>
      <c r="D1159" s="41">
        <v>0.04</v>
      </c>
      <c r="E1159" s="30"/>
      <c r="F1159" s="260">
        <f>F1155*D1159</f>
        <v>1958401.0838744009</v>
      </c>
      <c r="G1159" s="229"/>
      <c r="I1159" s="174"/>
    </row>
    <row r="1160" spans="1:9" x14ac:dyDescent="0.2">
      <c r="A1160" s="43"/>
      <c r="B1160" s="33" t="s">
        <v>240</v>
      </c>
      <c r="C1160" s="42"/>
      <c r="D1160" s="41">
        <v>0.05</v>
      </c>
      <c r="E1160" s="30"/>
      <c r="F1160" s="257">
        <f>F1155*D1160</f>
        <v>2448001.3548430013</v>
      </c>
      <c r="G1160" s="229"/>
    </row>
    <row r="1161" spans="1:9" x14ac:dyDescent="0.2">
      <c r="A1161" s="43"/>
      <c r="B1161" s="33" t="s">
        <v>241</v>
      </c>
      <c r="C1161" s="42"/>
      <c r="D1161" s="41">
        <v>0.03</v>
      </c>
      <c r="E1161" s="30"/>
      <c r="F1161" s="257">
        <f>F1155*D1161</f>
        <v>1468800.8129058005</v>
      </c>
      <c r="G1161" s="229"/>
    </row>
    <row r="1162" spans="1:9" x14ac:dyDescent="0.2">
      <c r="A1162" s="43"/>
      <c r="B1162" s="33" t="s">
        <v>242</v>
      </c>
      <c r="C1162" s="42"/>
      <c r="D1162" s="41">
        <v>0.01</v>
      </c>
      <c r="E1162" s="30"/>
      <c r="F1162" s="257">
        <f>F1155*D1162</f>
        <v>489600.27096860023</v>
      </c>
      <c r="G1162" s="229"/>
    </row>
    <row r="1163" spans="1:9" x14ac:dyDescent="0.2">
      <c r="A1163" s="43"/>
      <c r="B1163" s="45" t="s">
        <v>243</v>
      </c>
      <c r="C1163" s="42"/>
      <c r="D1163" s="31">
        <v>0.02</v>
      </c>
      <c r="E1163" s="30"/>
      <c r="F1163" s="257">
        <f>+F1155*D1163</f>
        <v>979200.54193720047</v>
      </c>
      <c r="G1163" s="229"/>
    </row>
    <row r="1164" spans="1:9" x14ac:dyDescent="0.2">
      <c r="A1164" s="43"/>
      <c r="B1164" s="33" t="s">
        <v>244</v>
      </c>
      <c r="C1164" s="42"/>
      <c r="D1164" s="41">
        <v>0.18</v>
      </c>
      <c r="E1164" s="30"/>
      <c r="F1164" s="257">
        <f>F1158*D1164</f>
        <v>881280.4878</v>
      </c>
      <c r="G1164" s="229"/>
    </row>
    <row r="1165" spans="1:9" x14ac:dyDescent="0.2">
      <c r="A1165" s="43"/>
      <c r="B1165" s="45" t="s">
        <v>245</v>
      </c>
      <c r="D1165" s="44">
        <v>1E-3</v>
      </c>
      <c r="E1165" s="30"/>
      <c r="F1165" s="257">
        <f>F1155*D1165</f>
        <v>48960.027096860023</v>
      </c>
      <c r="G1165" s="229"/>
    </row>
    <row r="1166" spans="1:9" x14ac:dyDescent="0.2">
      <c r="A1166" s="43"/>
      <c r="B1166" s="33" t="s">
        <v>246</v>
      </c>
      <c r="C1166" s="42"/>
      <c r="D1166" s="41"/>
      <c r="E1166" s="30"/>
      <c r="F1166" s="257">
        <v>70000</v>
      </c>
      <c r="G1166" s="229"/>
    </row>
    <row r="1167" spans="1:9" ht="6" customHeight="1" x14ac:dyDescent="0.2">
      <c r="A1167" s="43"/>
      <c r="B1167" s="33"/>
      <c r="C1167" s="42"/>
      <c r="D1167" s="41"/>
      <c r="E1167" s="30"/>
      <c r="F1167" s="273"/>
      <c r="G1167" s="229"/>
    </row>
    <row r="1168" spans="1:9" s="25" customFormat="1" ht="13.5" customHeight="1" x14ac:dyDescent="0.2">
      <c r="A1168" s="40"/>
      <c r="B1168" s="39" t="s">
        <v>247</v>
      </c>
      <c r="C1168" s="38"/>
      <c r="D1168" s="37"/>
      <c r="E1168" s="36"/>
      <c r="F1168" s="35">
        <f>SUM(F1156:F1166)</f>
        <v>15198648.369425867</v>
      </c>
      <c r="G1168" s="230"/>
    </row>
    <row r="1169" spans="1:6" s="23" customFormat="1" ht="12" customHeight="1" x14ac:dyDescent="0.2">
      <c r="A1169" s="34"/>
      <c r="B1169" s="33" t="s">
        <v>248</v>
      </c>
      <c r="C1169" s="32"/>
      <c r="D1169" s="31"/>
      <c r="E1169" s="30"/>
      <c r="F1169" s="104"/>
    </row>
    <row r="1170" spans="1:6" s="23" customFormat="1" ht="4.5" customHeight="1" x14ac:dyDescent="0.2">
      <c r="A1170" s="34"/>
      <c r="B1170" s="33"/>
      <c r="C1170" s="32"/>
      <c r="D1170" s="31"/>
      <c r="E1170" s="30"/>
      <c r="F1170" s="104"/>
    </row>
    <row r="1171" spans="1:6" s="25" customFormat="1" x14ac:dyDescent="0.2">
      <c r="A1171" s="28"/>
      <c r="B1171" s="27" t="s">
        <v>339</v>
      </c>
      <c r="C1171" s="26"/>
      <c r="D1171" s="26"/>
      <c r="E1171" s="26"/>
      <c r="F1171" s="258">
        <f>+F1155+F1168</f>
        <v>64158675.466285884</v>
      </c>
    </row>
  </sheetData>
  <mergeCells count="7">
    <mergeCell ref="A12:F12"/>
    <mergeCell ref="A1:F1"/>
    <mergeCell ref="A2:F2"/>
    <mergeCell ref="A3:F3"/>
    <mergeCell ref="A4:F4"/>
    <mergeCell ref="A6:B6"/>
    <mergeCell ref="A7:F7"/>
  </mergeCells>
  <pageMargins left="0.70866141732283472" right="0.70866141732283472" top="0.74803149606299213" bottom="0.74803149606299213" header="0.31496062992125984" footer="0.31496062992125984"/>
  <pageSetup scale="75" orientation="portrait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2"/>
  <sheetViews>
    <sheetView workbookViewId="0">
      <selection activeCell="R11" sqref="R11"/>
    </sheetView>
  </sheetViews>
  <sheetFormatPr baseColWidth="10" defaultColWidth="9.140625" defaultRowHeight="15" x14ac:dyDescent="0.25"/>
  <sheetData>
    <row r="3" spans="1:18" x14ac:dyDescent="0.25">
      <c r="B3" s="299" t="s">
        <v>340</v>
      </c>
      <c r="C3" s="300"/>
      <c r="D3" s="301"/>
      <c r="E3" s="301"/>
      <c r="F3" s="301"/>
      <c r="G3" s="302"/>
      <c r="H3" s="4"/>
    </row>
    <row r="4" spans="1:18" ht="45" x14ac:dyDescent="0.25">
      <c r="A4" s="303" t="s">
        <v>341</v>
      </c>
      <c r="B4" s="303"/>
      <c r="C4" s="303"/>
      <c r="D4" s="233" t="s">
        <v>342</v>
      </c>
      <c r="E4" s="304" t="s">
        <v>343</v>
      </c>
      <c r="F4" s="306" t="s">
        <v>344</v>
      </c>
      <c r="G4" s="304" t="s">
        <v>17</v>
      </c>
      <c r="H4" s="306" t="s">
        <v>345</v>
      </c>
      <c r="I4" s="232" t="s">
        <v>346</v>
      </c>
      <c r="J4" s="1"/>
      <c r="K4" s="297" t="s">
        <v>347</v>
      </c>
      <c r="L4" s="297" t="s">
        <v>348</v>
      </c>
      <c r="N4" s="298" t="s">
        <v>25</v>
      </c>
    </row>
    <row r="5" spans="1:18" x14ac:dyDescent="0.25">
      <c r="A5" s="2" t="s">
        <v>349</v>
      </c>
      <c r="B5" s="5" t="s">
        <v>350</v>
      </c>
      <c r="C5" s="5" t="s">
        <v>351</v>
      </c>
      <c r="D5" s="233" t="s">
        <v>352</v>
      </c>
      <c r="E5" s="305"/>
      <c r="F5" s="307"/>
      <c r="G5" s="305"/>
      <c r="H5" s="307"/>
      <c r="I5" s="233" t="s">
        <v>353</v>
      </c>
      <c r="J5" s="6" t="s">
        <v>354</v>
      </c>
      <c r="K5" s="297"/>
      <c r="L5" s="297"/>
      <c r="M5" s="6" t="s">
        <v>355</v>
      </c>
      <c r="N5" s="298"/>
      <c r="O5" s="233" t="s">
        <v>356</v>
      </c>
    </row>
    <row r="6" spans="1:18" x14ac:dyDescent="0.25">
      <c r="A6" s="7">
        <v>3</v>
      </c>
      <c r="B6" s="8">
        <v>75</v>
      </c>
      <c r="C6" s="8">
        <v>76.2</v>
      </c>
      <c r="D6" s="8">
        <v>3.6829999999999998</v>
      </c>
      <c r="E6" s="8">
        <v>300</v>
      </c>
      <c r="F6" s="8">
        <v>100</v>
      </c>
      <c r="G6" s="8">
        <f>2*E6+2*D6+C6</f>
        <v>683.56600000000003</v>
      </c>
      <c r="H6" s="10">
        <f>+G6/1000</f>
        <v>0.68356600000000001</v>
      </c>
      <c r="I6" s="9">
        <f t="shared" ref="I6:I11" si="0">0.9+B6/1000+2*(D6/1000)+F6/1000</f>
        <v>1.0823659999999999</v>
      </c>
      <c r="J6" s="10">
        <f t="shared" ref="J6:J11" si="1">3.1416*(C6/1000+2*D6/1000)^2/4</f>
        <v>5.4846652500024004E-3</v>
      </c>
      <c r="K6" s="11"/>
      <c r="L6" s="12">
        <v>104.41</v>
      </c>
      <c r="M6" s="7">
        <f>+L6*I6*H6</f>
        <v>77.249680229057958</v>
      </c>
      <c r="N6" s="7">
        <f t="shared" ref="N6:N11" si="2">+L6*F6/1000*H6</f>
        <v>7.1371126060000005</v>
      </c>
      <c r="O6" s="3">
        <f t="shared" ref="O6:O11" si="3">+L6*(I6-(F6/1000))*H6-(J6*L6)</f>
        <v>69.539913724305208</v>
      </c>
      <c r="Q6">
        <v>60</v>
      </c>
      <c r="R6">
        <v>1.08</v>
      </c>
    </row>
    <row r="7" spans="1:18" x14ac:dyDescent="0.25">
      <c r="A7" s="7">
        <v>4</v>
      </c>
      <c r="B7" s="8">
        <v>100</v>
      </c>
      <c r="C7" s="8">
        <v>101.6</v>
      </c>
      <c r="D7" s="8">
        <v>4.6500000000000004</v>
      </c>
      <c r="E7" s="8">
        <v>300</v>
      </c>
      <c r="F7" s="8">
        <v>100</v>
      </c>
      <c r="G7" s="8">
        <f t="shared" ref="G7:G11" si="4">2*E7+2*D7+C7</f>
        <v>710.9</v>
      </c>
      <c r="H7" s="10">
        <f t="shared" ref="H7:H11" si="5">+G7/1000</f>
        <v>0.71089999999999998</v>
      </c>
      <c r="I7" s="9">
        <f t="shared" si="0"/>
        <v>1.1093000000000002</v>
      </c>
      <c r="J7" s="10">
        <f t="shared" si="1"/>
        <v>9.659485374E-3</v>
      </c>
      <c r="K7" s="11"/>
      <c r="L7" s="12">
        <f>+K7*5.79</f>
        <v>0</v>
      </c>
      <c r="M7" s="7">
        <f t="shared" ref="M7:M11" si="6">+L7*I7*H7</f>
        <v>0</v>
      </c>
      <c r="N7" s="7">
        <f t="shared" si="2"/>
        <v>0</v>
      </c>
      <c r="O7" s="3">
        <f t="shared" si="3"/>
        <v>0</v>
      </c>
      <c r="Q7">
        <v>60</v>
      </c>
      <c r="R7">
        <v>1.1000000000000001</v>
      </c>
    </row>
    <row r="8" spans="1:18" x14ac:dyDescent="0.25">
      <c r="A8" s="7">
        <v>6</v>
      </c>
      <c r="B8" s="8">
        <v>150</v>
      </c>
      <c r="C8" s="8">
        <v>152.4</v>
      </c>
      <c r="D8" s="8">
        <v>6.87</v>
      </c>
      <c r="E8" s="8">
        <v>300</v>
      </c>
      <c r="F8" s="8">
        <v>100</v>
      </c>
      <c r="G8" s="8">
        <f t="shared" si="4"/>
        <v>766.14</v>
      </c>
      <c r="H8" s="10">
        <f t="shared" si="5"/>
        <v>0.76613999999999993</v>
      </c>
      <c r="I8" s="9">
        <f t="shared" si="0"/>
        <v>1.1637400000000002</v>
      </c>
      <c r="J8" s="10">
        <f t="shared" si="1"/>
        <v>2.1679003185840002E-2</v>
      </c>
      <c r="K8" s="11"/>
      <c r="L8" s="12">
        <v>90.5</v>
      </c>
      <c r="M8" s="7">
        <f t="shared" si="6"/>
        <v>80.688692605800014</v>
      </c>
      <c r="N8" s="7">
        <f t="shared" si="2"/>
        <v>6.933567</v>
      </c>
      <c r="O8" s="3">
        <f t="shared" si="3"/>
        <v>71.793175817481483</v>
      </c>
      <c r="Q8">
        <v>70</v>
      </c>
      <c r="R8">
        <v>1.1499999999999999</v>
      </c>
    </row>
    <row r="9" spans="1:18" x14ac:dyDescent="0.25">
      <c r="A9" s="7">
        <v>8</v>
      </c>
      <c r="B9" s="8">
        <v>200</v>
      </c>
      <c r="C9" s="8">
        <v>203.2</v>
      </c>
      <c r="D9" s="8">
        <v>7.14</v>
      </c>
      <c r="E9" s="8">
        <v>500</v>
      </c>
      <c r="F9" s="8">
        <v>200</v>
      </c>
      <c r="G9" s="8">
        <f t="shared" si="4"/>
        <v>1217.48</v>
      </c>
      <c r="H9" s="10">
        <f t="shared" si="5"/>
        <v>1.2174800000000001</v>
      </c>
      <c r="I9" s="9">
        <f t="shared" si="0"/>
        <v>1.3142800000000001</v>
      </c>
      <c r="J9" s="10">
        <f t="shared" si="1"/>
        <v>3.7147496084159994E-2</v>
      </c>
      <c r="K9" s="11"/>
      <c r="L9" s="12">
        <f>+K9*5.79</f>
        <v>0</v>
      </c>
      <c r="M9" s="7">
        <f t="shared" si="6"/>
        <v>0</v>
      </c>
      <c r="N9" s="7">
        <f t="shared" si="2"/>
        <v>0</v>
      </c>
      <c r="O9" s="3">
        <f t="shared" si="3"/>
        <v>0</v>
      </c>
      <c r="Q9">
        <v>75</v>
      </c>
      <c r="R9">
        <v>1.2</v>
      </c>
    </row>
    <row r="10" spans="1:18" x14ac:dyDescent="0.25">
      <c r="A10" s="7">
        <v>12</v>
      </c>
      <c r="B10" s="8">
        <v>300</v>
      </c>
      <c r="C10" s="8">
        <v>304.8</v>
      </c>
      <c r="D10" s="8">
        <v>10.54</v>
      </c>
      <c r="E10" s="8">
        <v>500</v>
      </c>
      <c r="F10" s="8">
        <v>200</v>
      </c>
      <c r="G10" s="8">
        <f t="shared" si="4"/>
        <v>1325.88</v>
      </c>
      <c r="H10" s="10">
        <f t="shared" si="5"/>
        <v>1.3258800000000002</v>
      </c>
      <c r="I10" s="9">
        <f t="shared" si="0"/>
        <v>1.4210799999999999</v>
      </c>
      <c r="J10" s="10">
        <f t="shared" si="1"/>
        <v>8.3407732013760005E-2</v>
      </c>
      <c r="K10" s="11"/>
      <c r="L10" s="12">
        <f>+K10*5.79</f>
        <v>0</v>
      </c>
      <c r="M10" s="7">
        <f t="shared" si="6"/>
        <v>0</v>
      </c>
      <c r="N10" s="7">
        <f t="shared" si="2"/>
        <v>0</v>
      </c>
      <c r="O10" s="3">
        <f t="shared" si="3"/>
        <v>0</v>
      </c>
      <c r="Q10">
        <v>85</v>
      </c>
      <c r="R10">
        <v>1.3</v>
      </c>
    </row>
    <row r="11" spans="1:18" x14ac:dyDescent="0.25">
      <c r="A11" s="7">
        <v>16</v>
      </c>
      <c r="B11" s="8">
        <v>400</v>
      </c>
      <c r="C11" s="8">
        <v>406.4</v>
      </c>
      <c r="D11" s="8">
        <v>16.561</v>
      </c>
      <c r="E11" s="8">
        <v>300</v>
      </c>
      <c r="F11" s="8">
        <v>100</v>
      </c>
      <c r="G11" s="8">
        <f t="shared" si="4"/>
        <v>1039.5219999999999</v>
      </c>
      <c r="H11" s="10">
        <f t="shared" si="5"/>
        <v>1.0395219999999998</v>
      </c>
      <c r="I11" s="9">
        <f t="shared" si="0"/>
        <v>1.4331220000000002</v>
      </c>
      <c r="J11" s="10">
        <f t="shared" si="1"/>
        <v>0.15172324879533358</v>
      </c>
      <c r="K11" s="11"/>
      <c r="L11" s="12"/>
      <c r="M11" s="7">
        <f t="shared" si="6"/>
        <v>0</v>
      </c>
      <c r="N11" s="7">
        <f t="shared" si="2"/>
        <v>0</v>
      </c>
      <c r="O11" s="3">
        <f t="shared" si="3"/>
        <v>0</v>
      </c>
    </row>
    <row r="12" spans="1:18" x14ac:dyDescent="0.25">
      <c r="L12" s="13">
        <f>SUM(L6:L11)</f>
        <v>194.91</v>
      </c>
      <c r="M12" s="13">
        <f>SUM(M6:M11)</f>
        <v>157.93837283485797</v>
      </c>
      <c r="N12" s="13">
        <f>SUM(N6:N11)</f>
        <v>14.070679606000001</v>
      </c>
      <c r="O12" s="13">
        <f>SUM(O6:O11)</f>
        <v>141.33308954178671</v>
      </c>
    </row>
  </sheetData>
  <mergeCells count="9">
    <mergeCell ref="K4:K5"/>
    <mergeCell ref="L4:L5"/>
    <mergeCell ref="N4:N5"/>
    <mergeCell ref="B3:G3"/>
    <mergeCell ref="A4:C4"/>
    <mergeCell ref="E4:E5"/>
    <mergeCell ref="F4:F5"/>
    <mergeCell ref="G4:G5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Act No2</vt:lpstr>
      <vt:lpstr>Act No3</vt:lpstr>
      <vt:lpstr>Sheet1</vt:lpstr>
      <vt:lpstr>'Act No2'!Área_de_impresión</vt:lpstr>
      <vt:lpstr>'Act No3'!Área_de_impresión</vt:lpstr>
      <vt:lpstr>'Act No2'!Títulos_a_imprimir</vt:lpstr>
      <vt:lpstr>'Act No3'!Títulos_a_imprimir</vt:lpstr>
    </vt:vector>
  </TitlesOfParts>
  <Manager/>
  <Company>Windows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Pinedas Diaz</dc:creator>
  <cp:keywords/>
  <dc:description/>
  <cp:lastModifiedBy>Franklin Xavier Morillo Duluc</cp:lastModifiedBy>
  <cp:revision/>
  <cp:lastPrinted>2022-06-03T17:28:26Z</cp:lastPrinted>
  <dcterms:created xsi:type="dcterms:W3CDTF">2020-03-23T18:47:39Z</dcterms:created>
  <dcterms:modified xsi:type="dcterms:W3CDTF">2023-01-18T15:17:19Z</dcterms:modified>
  <cp:category/>
  <cp:contentStatus/>
</cp:coreProperties>
</file>