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ps-fs-05\docs_compartidos$\Dirección de Supervisión y Fiscalización de Obra\Control de Obras\1-A\CUBICACIONES\Zona1\Monte Cristi\2022\005-2022\"/>
    </mc:Choice>
  </mc:AlternateContent>
  <bookViews>
    <workbookView xWindow="0" yWindow="0" windowWidth="28800" windowHeight="11580" tabRatio="734"/>
  </bookViews>
  <sheets>
    <sheet name="PRESUPUESTO ACTUALIZADO" sheetId="10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0" i="10" l="1"/>
  <c r="F66" i="10"/>
  <c r="F65" i="10"/>
  <c r="F67" i="10" s="1"/>
  <c r="F60" i="10"/>
  <c r="F59" i="10"/>
  <c r="F57" i="10"/>
  <c r="F54" i="10"/>
  <c r="F53" i="10"/>
  <c r="F52" i="10"/>
  <c r="F51" i="10"/>
  <c r="F50" i="10"/>
  <c r="F47" i="10"/>
  <c r="F46" i="10"/>
  <c r="F45" i="10"/>
  <c r="F44" i="10"/>
  <c r="F43" i="10"/>
  <c r="F42" i="10"/>
  <c r="F41" i="10"/>
  <c r="F40" i="10"/>
  <c r="F39" i="10"/>
  <c r="F36" i="10"/>
  <c r="F35" i="10"/>
  <c r="F32" i="10"/>
  <c r="F31" i="10"/>
  <c r="F28" i="10"/>
  <c r="F27" i="10"/>
  <c r="F24" i="10"/>
  <c r="F23" i="10"/>
  <c r="F21" i="10"/>
  <c r="F20" i="10"/>
  <c r="F17" i="10"/>
  <c r="F117" i="10"/>
  <c r="F113" i="10"/>
  <c r="F106" i="10"/>
  <c r="F105" i="10"/>
  <c r="F104" i="10"/>
  <c r="F103" i="10"/>
  <c r="F102" i="10"/>
  <c r="F101" i="10"/>
  <c r="F100" i="10"/>
  <c r="F99" i="10"/>
  <c r="F62" i="10" l="1"/>
  <c r="F69" i="10" s="1"/>
  <c r="F114" i="10"/>
  <c r="F111" i="10"/>
  <c r="F96" i="10"/>
  <c r="F88" i="10"/>
  <c r="F92" i="10" l="1"/>
  <c r="F87" i="10"/>
  <c r="F112" i="10"/>
  <c r="F91" i="10"/>
  <c r="F119" i="10" l="1"/>
  <c r="F80" i="10" l="1"/>
  <c r="F77" i="10"/>
  <c r="F120" i="10"/>
  <c r="F95" i="10"/>
  <c r="F125" i="10"/>
  <c r="F83" i="10"/>
  <c r="F81" i="10"/>
  <c r="F107" i="10" l="1"/>
  <c r="F126" i="10"/>
  <c r="F127" i="10" s="1"/>
  <c r="F84" i="10" l="1"/>
  <c r="F122" i="10" s="1"/>
  <c r="F129" i="10" s="1"/>
  <c r="F131" i="10" s="1"/>
  <c r="F135" i="10" s="1"/>
  <c r="F137" i="10" l="1"/>
  <c r="F140" i="10"/>
  <c r="F142" i="10"/>
  <c r="F143" i="10"/>
  <c r="F138" i="10"/>
  <c r="F134" i="10"/>
  <c r="F141" i="10" s="1"/>
  <c r="F139" i="10"/>
  <c r="F136" i="10"/>
  <c r="F144" i="10" l="1"/>
  <c r="F146" i="10" s="1"/>
</calcChain>
</file>

<file path=xl/sharedStrings.xml><?xml version="1.0" encoding="utf-8"?>
<sst xmlns="http://schemas.openxmlformats.org/spreadsheetml/2006/main" count="184" uniqueCount="81">
  <si>
    <t xml:space="preserve">INSTITUTO NACIONAL DE AGUAS POTABLES Y ALCANTARILLADOS </t>
  </si>
  <si>
    <t>***INAPA**</t>
  </si>
  <si>
    <t>DIRECCION DE INGENIERIA</t>
  </si>
  <si>
    <t>DEPARTAMENTO DE COSTOS Y PRESUPUESTOS</t>
  </si>
  <si>
    <t>Provincia: MONTE CRISTI</t>
  </si>
  <si>
    <t>ZONA: I</t>
  </si>
  <si>
    <t>PARTIDA</t>
  </si>
  <si>
    <t>DESCIPCION</t>
  </si>
  <si>
    <t>CANTIDAD</t>
  </si>
  <si>
    <t>UND</t>
  </si>
  <si>
    <t>P.U. (RD$)</t>
  </si>
  <si>
    <t>VALOR(RD$)</t>
  </si>
  <si>
    <t>A</t>
  </si>
  <si>
    <t>LINEA DE CONDUCCION Y REDES</t>
  </si>
  <si>
    <t>Replanteo</t>
  </si>
  <si>
    <t>M</t>
  </si>
  <si>
    <t>MOVIMIENTO DE TIERRA</t>
  </si>
  <si>
    <t>Excavacion material compacto C/equipo</t>
  </si>
  <si>
    <t>M3</t>
  </si>
  <si>
    <t>Suministro y colocacion asiento de arena e=0.10 M.</t>
  </si>
  <si>
    <t>Colocacion y compactacion de relleno C/compactador mecanico en capas de 0.20 M. C/material producto de la excavacion</t>
  </si>
  <si>
    <t>M3C</t>
  </si>
  <si>
    <t>Bote de material con camion D= 5 KM (incluye carguio y esparcimiento de botadero)</t>
  </si>
  <si>
    <t>M3E</t>
  </si>
  <si>
    <t>SUMINISTRO DE TUBERIA</t>
  </si>
  <si>
    <t xml:space="preserve"> DE Ø4´´ PVC SDR-26 C/J.G +2% de perdidas</t>
  </si>
  <si>
    <t xml:space="preserve"> DE Ø3´´ PVC SDR-26 C/J.G +2% de perdidas</t>
  </si>
  <si>
    <t>COLOCACION DE TUBERIA</t>
  </si>
  <si>
    <t xml:space="preserve"> DE Ø4´´ PVC SDR-26 C/J.G</t>
  </si>
  <si>
    <t xml:space="preserve"> DE Ø3´´ PVC SDR-26 C/J.G </t>
  </si>
  <si>
    <t>PRUEBA HIDROSTATICA</t>
  </si>
  <si>
    <t xml:space="preserve"> DE Ø4´´ PVC SDR-26 C/J.G ( tramo con acometidas)</t>
  </si>
  <si>
    <t xml:space="preserve"> DE Ø3´´ PVC SDR-26 C/J.G ( tramo con acometidas)</t>
  </si>
  <si>
    <t>SUMINISTRO Y COLOCACION PIEZAS ESPECIALES, PVC SCH-40</t>
  </si>
  <si>
    <t>Codo Ø4´´ x 90</t>
  </si>
  <si>
    <t>Ud</t>
  </si>
  <si>
    <t>Codo Ø4´´ x 45</t>
  </si>
  <si>
    <t>Codo Ø3´´ x 90</t>
  </si>
  <si>
    <t>Codo Ø3´´ x 45</t>
  </si>
  <si>
    <t xml:space="preserve">Reduccion Ø4´´ x 3´´ </t>
  </si>
  <si>
    <t>Anclaje de H.A Fc= 180 KG/CM2, para piezas, según detalle</t>
  </si>
  <si>
    <t>SUMINISTRO Y COLOCACION DE VALVULAS</t>
  </si>
  <si>
    <t>Valvula de compuerta H.F de Ø3´´ 150 PSI, platillada completa</t>
  </si>
  <si>
    <t>Valvula de aire combinada  H.F Ø1´´ 150 PSI</t>
  </si>
  <si>
    <t>Registro para valvula de aire, según detalle</t>
  </si>
  <si>
    <t>Suministro y colocacion caja telescopica, según detalle</t>
  </si>
  <si>
    <t>ACOMETIDA</t>
  </si>
  <si>
    <t>Acometida rural, incluye valvula de paso c/ polietileno desde una tuberia Ø3´´</t>
  </si>
  <si>
    <t>Señalizacion, control, manejo de transito y seguridad en la via, ( incluye uso de letreros con base en angulares, uso de conos refractarios, luces intermitentes color ambrar con recargar solar, barreras de peligro naranja y hombres con banderolas)</t>
  </si>
  <si>
    <t>Limpieza continua y final (obreros, camion y herramienta menores) con tramos de alta pendiente</t>
  </si>
  <si>
    <t>SUB TOTAL FASE A</t>
  </si>
  <si>
    <t>B</t>
  </si>
  <si>
    <t>VARIOS</t>
  </si>
  <si>
    <t>Valla anunciando obra 4´ x 8´ impresión full color, conteniendo logo INAPA, nombre proyecto y contratista. Estructura en tubos galvanizados 1 1/2 x 1 1/2 y soportes en tubos cuadrados 4 x 4</t>
  </si>
  <si>
    <t>Campamento, (inc. Alquiler de casa con o sin solar y caseta de materiales)</t>
  </si>
  <si>
    <t>Meses</t>
  </si>
  <si>
    <t>SUB TOTAL FASE B</t>
  </si>
  <si>
    <t>SUB TOTAL GENERAL</t>
  </si>
  <si>
    <t>EQUILIBRIO ECONOMICO</t>
  </si>
  <si>
    <t>GASTOS INDIRECTOS</t>
  </si>
  <si>
    <t>Honorarios Profesionales</t>
  </si>
  <si>
    <t>Gastos Administrativos</t>
  </si>
  <si>
    <t>Seguro, Poliza y Fianzas</t>
  </si>
  <si>
    <t>Supervison de la Obra</t>
  </si>
  <si>
    <t>Gastos de Transporte</t>
  </si>
  <si>
    <t>Ley 6-86</t>
  </si>
  <si>
    <t>CODIA</t>
  </si>
  <si>
    <t>ITBIS (Ley 07-2007)</t>
  </si>
  <si>
    <t>Imprevistos</t>
  </si>
  <si>
    <t>Mantenimiento y Operación Sistema INAPA</t>
  </si>
  <si>
    <t>TOTAL GASTOS INDIRECTOS</t>
  </si>
  <si>
    <t>TOTAL A EJECUTAR</t>
  </si>
  <si>
    <t>Presupuesto: No.175 D/F 29/04/2021</t>
  </si>
  <si>
    <t>Obra: ACUEDUCTO MULTIPLE LOS LIMONES- EL COPEY A LOMA ATRAVESADA, LINEA DE CONDUCCION Y REDES DESDE ESTACION E5+620 HASTA E8+513.</t>
  </si>
  <si>
    <t>Valvula de desague H.F de Ø3´´ 150 PSI, platillada completa</t>
  </si>
  <si>
    <t xml:space="preserve">Tee Ø4´´ x 4´´ </t>
  </si>
  <si>
    <t xml:space="preserve">Tee Ø3´´ x 3´´ </t>
  </si>
  <si>
    <t>Junta Tapon Ø3´´</t>
  </si>
  <si>
    <r>
      <t xml:space="preserve">Contrato No. </t>
    </r>
    <r>
      <rPr>
        <b/>
        <sz val="11"/>
        <color theme="1"/>
        <rFont val="Times New Roman"/>
        <family val="1"/>
      </rPr>
      <t>005/2022</t>
    </r>
  </si>
  <si>
    <t>SUB TOTAL GENERAL EQUILIBRIO</t>
  </si>
  <si>
    <t>SUB TOTAL GENERAL DEL PRES.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</si>
</sst>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8" formatCode="_-* #,##0.00\ &quot;€&quot;_-;\-* #,##0.00\ &quot;€&quot;_-;_-* &quot;-&quot;??\ &quot;€&quot;_-;_-@_-"/>
    <numFmt numFmtId="169" formatCode="_-* #,##0.00_-;\-* #,##0.00_-;_-* &quot;-&quot;??_-;_-@_-"/>
    <numFmt numFmtId="170" formatCode="_-* #,##0\ _€_-;\-* #,##0\ _€_-;_-* &quot;-&quot;\ _€_-;_-@_-"/>
    <numFmt numFmtId="172" formatCode="_-* #,##0.0000_-;\-* #,##0.00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Arial"/>
      <family val="2"/>
    </font>
    <font>
      <sz val="10"/>
      <name val="MS Sans Serif"/>
      <family val="2"/>
    </font>
    <font>
      <sz val="12"/>
      <name val="Courier"/>
      <family val="3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4" fillId="0" borderId="0"/>
    <xf numFmtId="44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" fillId="0" borderId="0"/>
  </cellStyleXfs>
  <cellXfs count="6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4" fontId="2" fillId="0" borderId="0" xfId="0" applyNumberFormat="1" applyFont="1"/>
    <xf numFmtId="4" fontId="3" fillId="0" borderId="0" xfId="0" applyNumberFormat="1" applyFont="1"/>
    <xf numFmtId="0" fontId="2" fillId="0" borderId="5" xfId="0" applyFont="1" applyBorder="1"/>
    <xf numFmtId="0" fontId="2" fillId="0" borderId="8" xfId="0" applyFont="1" applyBorder="1" applyAlignment="1">
      <alignment horizontal="center"/>
    </xf>
    <xf numFmtId="0" fontId="2" fillId="0" borderId="8" xfId="0" applyFont="1" applyBorder="1"/>
    <xf numFmtId="0" fontId="3" fillId="0" borderId="8" xfId="0" applyFont="1" applyBorder="1"/>
    <xf numFmtId="0" fontId="2" fillId="0" borderId="8" xfId="0" applyFont="1" applyBorder="1" applyAlignment="1">
      <alignment vertical="top"/>
    </xf>
    <xf numFmtId="0" fontId="3" fillId="0" borderId="8" xfId="0" applyFont="1" applyBorder="1" applyAlignment="1">
      <alignment vertical="top"/>
    </xf>
    <xf numFmtId="0" fontId="2" fillId="2" borderId="6" xfId="0" applyFont="1" applyFill="1" applyBorder="1"/>
    <xf numFmtId="0" fontId="3" fillId="0" borderId="8" xfId="0" applyFont="1" applyBorder="1" applyAlignment="1">
      <alignment horizontal="left"/>
    </xf>
    <xf numFmtId="0" fontId="2" fillId="0" borderId="8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2" fillId="0" borderId="8" xfId="0" applyFont="1" applyBorder="1" applyAlignment="1">
      <alignment vertical="top" wrapText="1"/>
    </xf>
    <xf numFmtId="0" fontId="3" fillId="2" borderId="6" xfId="0" applyFont="1" applyFill="1" applyBorder="1" applyAlignment="1">
      <alignment horizontal="center"/>
    </xf>
    <xf numFmtId="4" fontId="2" fillId="0" borderId="8" xfId="0" applyNumberFormat="1" applyFont="1" applyBorder="1"/>
    <xf numFmtId="4" fontId="2" fillId="0" borderId="8" xfId="0" applyNumberFormat="1" applyFont="1" applyBorder="1" applyAlignment="1">
      <alignment horizontal="right" vertical="center"/>
    </xf>
    <xf numFmtId="4" fontId="2" fillId="0" borderId="8" xfId="0" applyNumberFormat="1" applyFont="1" applyBorder="1" applyAlignment="1">
      <alignment vertical="center"/>
    </xf>
    <xf numFmtId="2" fontId="2" fillId="0" borderId="8" xfId="0" applyNumberFormat="1" applyFont="1" applyBorder="1" applyAlignment="1">
      <alignment vertical="center"/>
    </xf>
    <xf numFmtId="2" fontId="2" fillId="0" borderId="8" xfId="0" applyNumberFormat="1" applyFont="1" applyBorder="1"/>
    <xf numFmtId="0" fontId="2" fillId="0" borderId="8" xfId="0" applyFont="1" applyBorder="1" applyAlignment="1">
      <alignment horizontal="center" vertical="center"/>
    </xf>
    <xf numFmtId="4" fontId="3" fillId="2" borderId="6" xfId="0" applyNumberFormat="1" applyFont="1" applyFill="1" applyBorder="1"/>
    <xf numFmtId="0" fontId="3" fillId="0" borderId="8" xfId="0" applyFont="1" applyBorder="1" applyAlignment="1">
      <alignment horizontal="center"/>
    </xf>
    <xf numFmtId="0" fontId="2" fillId="2" borderId="8" xfId="0" applyFont="1" applyFill="1" applyBorder="1"/>
    <xf numFmtId="0" fontId="2" fillId="0" borderId="6" xfId="0" applyFont="1" applyBorder="1"/>
    <xf numFmtId="0" fontId="3" fillId="2" borderId="8" xfId="0" applyFont="1" applyFill="1" applyBorder="1" applyAlignment="1">
      <alignment horizontal="center"/>
    </xf>
    <xf numFmtId="2" fontId="2" fillId="0" borderId="8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4" fontId="3" fillId="2" borderId="8" xfId="0" applyNumberFormat="1" applyFont="1" applyFill="1" applyBorder="1"/>
    <xf numFmtId="0" fontId="2" fillId="2" borderId="9" xfId="0" applyFont="1" applyFill="1" applyBorder="1"/>
    <xf numFmtId="0" fontId="3" fillId="2" borderId="10" xfId="0" applyFont="1" applyFill="1" applyBorder="1" applyAlignment="1">
      <alignment horizontal="center"/>
    </xf>
    <xf numFmtId="0" fontId="2" fillId="2" borderId="10" xfId="0" applyFont="1" applyFill="1" applyBorder="1"/>
    <xf numFmtId="4" fontId="3" fillId="2" borderId="11" xfId="0" applyNumberFormat="1" applyFont="1" applyFill="1" applyBorder="1"/>
    <xf numFmtId="0" fontId="2" fillId="0" borderId="12" xfId="0" applyFont="1" applyBorder="1"/>
    <xf numFmtId="0" fontId="2" fillId="0" borderId="0" xfId="0" applyFont="1" applyBorder="1"/>
    <xf numFmtId="0" fontId="2" fillId="0" borderId="13" xfId="0" applyFont="1" applyBorder="1"/>
    <xf numFmtId="0" fontId="3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0" fontId="2" fillId="0" borderId="0" xfId="0" applyNumberFormat="1" applyFont="1" applyBorder="1"/>
    <xf numFmtId="0" fontId="2" fillId="2" borderId="12" xfId="0" applyFont="1" applyFill="1" applyBorder="1"/>
    <xf numFmtId="0" fontId="3" fillId="2" borderId="0" xfId="0" applyFont="1" applyFill="1" applyBorder="1" applyAlignment="1">
      <alignment horizontal="right"/>
    </xf>
    <xf numFmtId="0" fontId="2" fillId="2" borderId="0" xfId="0" applyFont="1" applyFill="1" applyBorder="1"/>
    <xf numFmtId="4" fontId="3" fillId="2" borderId="13" xfId="0" applyNumberFormat="1" applyFont="1" applyFill="1" applyBorder="1"/>
    <xf numFmtId="0" fontId="2" fillId="2" borderId="7" xfId="0" applyFont="1" applyFill="1" applyBorder="1"/>
    <xf numFmtId="0" fontId="3" fillId="2" borderId="14" xfId="0" applyFont="1" applyFill="1" applyBorder="1" applyAlignment="1">
      <alignment horizontal="right"/>
    </xf>
    <xf numFmtId="0" fontId="2" fillId="2" borderId="14" xfId="0" applyFont="1" applyFill="1" applyBorder="1"/>
    <xf numFmtId="4" fontId="3" fillId="2" borderId="15" xfId="0" applyNumberFormat="1" applyFont="1" applyFill="1" applyBorder="1"/>
    <xf numFmtId="39" fontId="2" fillId="0" borderId="13" xfId="10" applyNumberFormat="1" applyFont="1" applyBorder="1"/>
    <xf numFmtId="4" fontId="2" fillId="0" borderId="8" xfId="0" applyNumberFormat="1" applyFont="1" applyFill="1" applyBorder="1"/>
    <xf numFmtId="4" fontId="2" fillId="0" borderId="8" xfId="0" applyNumberFormat="1" applyFont="1" applyFill="1" applyBorder="1" applyAlignment="1">
      <alignment vertical="center"/>
    </xf>
    <xf numFmtId="0" fontId="2" fillId="0" borderId="8" xfId="0" applyFont="1" applyFill="1" applyBorder="1"/>
    <xf numFmtId="0" fontId="2" fillId="0" borderId="5" xfId="0" applyFont="1" applyFill="1" applyBorder="1"/>
    <xf numFmtId="4" fontId="3" fillId="4" borderId="6" xfId="0" applyNumberFormat="1" applyFont="1" applyFill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</cellXfs>
  <cellStyles count="17">
    <cellStyle name="Comma_ANALISIS EL PUERTO" xfId="11"/>
    <cellStyle name="Millares" xfId="10" builtinId="3"/>
    <cellStyle name="Millares 2" xfId="5"/>
    <cellStyle name="Millares 2 6" xfId="9"/>
    <cellStyle name="Millares 3 2 2" xfId="8"/>
    <cellStyle name="Millares 3 3 2" xfId="15"/>
    <cellStyle name="Millares 7 2 2" xfId="13"/>
    <cellStyle name="Moneda 18" xfId="2"/>
    <cellStyle name="Moneda 20 2" xfId="3"/>
    <cellStyle name="Normal" xfId="0" builtinId="0"/>
    <cellStyle name="Normal 10" xfId="14"/>
    <cellStyle name="Normal 2" xfId="6"/>
    <cellStyle name="Normal 2 2 2" xfId="1"/>
    <cellStyle name="Normal 2 2 2 2" xfId="4"/>
    <cellStyle name="Normal 2 2 2 2 3" xfId="7"/>
    <cellStyle name="Normal 2 3" xfId="12"/>
    <cellStyle name="Normal 41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330200</xdr:colOff>
      <xdr:row>0</xdr:row>
      <xdr:rowOff>165100</xdr:rowOff>
    </xdr:from>
    <xdr:ext cx="1047750" cy="889000"/>
    <xdr:pic>
      <xdr:nvPicPr>
        <xdr:cNvPr id="2" name="image1.jpeg">
          <a:extLst>
            <a:ext uri="{FF2B5EF4-FFF2-40B4-BE49-F238E27FC236}">
              <a16:creationId xmlns:a16="http://schemas.microsoft.com/office/drawing/2014/main" id="{A2292E86-FAF8-4C02-88A1-FDA1E8033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200" y="165100"/>
          <a:ext cx="1047750" cy="889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46"/>
  <sheetViews>
    <sheetView showGridLines="0" tabSelected="1" view="pageBreakPreview" topLeftCell="A134" zoomScale="110" zoomScaleNormal="75" zoomScaleSheetLayoutView="110" workbookViewId="0">
      <selection activeCell="A66" sqref="A15:E66"/>
    </sheetView>
  </sheetViews>
  <sheetFormatPr baseColWidth="10" defaultColWidth="10.85546875" defaultRowHeight="15" x14ac:dyDescent="0.25"/>
  <cols>
    <col min="1" max="1" width="10.85546875" style="1"/>
    <col min="2" max="2" width="46.5703125" style="1" customWidth="1"/>
    <col min="3" max="3" width="13.85546875" style="1" customWidth="1"/>
    <col min="4" max="4" width="10.85546875" style="1"/>
    <col min="5" max="5" width="14.140625" style="1" customWidth="1"/>
    <col min="6" max="6" width="15.140625" style="1" customWidth="1"/>
    <col min="7" max="7" width="10.85546875" style="1"/>
    <col min="8" max="8" width="13.42578125" style="1" bestFit="1" customWidth="1"/>
    <col min="9" max="11" width="11.28515625" style="1" bestFit="1" customWidth="1"/>
    <col min="12" max="16384" width="10.85546875" style="1"/>
  </cols>
  <sheetData>
    <row r="3" spans="1:6" x14ac:dyDescent="0.25">
      <c r="B3" s="55" t="s">
        <v>0</v>
      </c>
      <c r="C3" s="55"/>
      <c r="D3" s="55"/>
      <c r="E3" s="55"/>
      <c r="F3" s="55"/>
    </row>
    <row r="4" spans="1:6" x14ac:dyDescent="0.25">
      <c r="B4" s="55" t="s">
        <v>1</v>
      </c>
      <c r="C4" s="55"/>
      <c r="D4" s="55"/>
      <c r="E4" s="55"/>
      <c r="F4" s="55"/>
    </row>
    <row r="5" spans="1:6" x14ac:dyDescent="0.25">
      <c r="B5" s="55" t="s">
        <v>2</v>
      </c>
      <c r="C5" s="55"/>
      <c r="D5" s="55"/>
      <c r="E5" s="55"/>
      <c r="F5" s="55"/>
    </row>
    <row r="6" spans="1:6" x14ac:dyDescent="0.25">
      <c r="B6" s="55" t="s">
        <v>3</v>
      </c>
      <c r="C6" s="55"/>
      <c r="D6" s="55"/>
      <c r="E6" s="55"/>
      <c r="F6" s="55"/>
    </row>
    <row r="8" spans="1:6" x14ac:dyDescent="0.25">
      <c r="A8" s="1" t="s">
        <v>72</v>
      </c>
    </row>
    <row r="9" spans="1:6" ht="35.450000000000003" customHeight="1" x14ac:dyDescent="0.25">
      <c r="A9" s="56" t="s">
        <v>73</v>
      </c>
      <c r="B9" s="56"/>
      <c r="C9" s="56"/>
      <c r="D9" s="56"/>
      <c r="E9" s="56"/>
      <c r="F9" s="56"/>
    </row>
    <row r="10" spans="1:6" x14ac:dyDescent="0.25">
      <c r="A10" s="1" t="s">
        <v>4</v>
      </c>
      <c r="C10" s="1" t="s">
        <v>78</v>
      </c>
    </row>
    <row r="11" spans="1:6" x14ac:dyDescent="0.25">
      <c r="D11" s="1" t="s">
        <v>5</v>
      </c>
    </row>
    <row r="13" spans="1:6" x14ac:dyDescent="0.25">
      <c r="A13" s="2" t="s">
        <v>6</v>
      </c>
      <c r="B13" s="2" t="s">
        <v>7</v>
      </c>
      <c r="C13" s="2" t="s">
        <v>8</v>
      </c>
      <c r="D13" s="2" t="s">
        <v>9</v>
      </c>
      <c r="E13" s="2" t="s">
        <v>10</v>
      </c>
      <c r="F13" s="2" t="s">
        <v>11</v>
      </c>
    </row>
    <row r="14" spans="1:6" x14ac:dyDescent="0.25">
      <c r="A14" s="5"/>
      <c r="B14" s="5"/>
      <c r="C14" s="5"/>
      <c r="D14" s="5"/>
      <c r="E14" s="5"/>
      <c r="F14" s="5"/>
    </row>
    <row r="15" spans="1:6" x14ac:dyDescent="0.25">
      <c r="A15" s="6" t="s">
        <v>12</v>
      </c>
      <c r="B15" s="12" t="s">
        <v>13</v>
      </c>
      <c r="C15" s="7"/>
      <c r="D15" s="7"/>
      <c r="E15" s="7"/>
      <c r="F15" s="7"/>
    </row>
    <row r="16" spans="1:6" x14ac:dyDescent="0.25">
      <c r="A16" s="7"/>
      <c r="B16" s="7"/>
      <c r="C16" s="7"/>
      <c r="D16" s="7"/>
      <c r="E16" s="7"/>
      <c r="F16" s="7"/>
    </row>
    <row r="17" spans="1:6" x14ac:dyDescent="0.25">
      <c r="A17" s="7">
        <v>1</v>
      </c>
      <c r="B17" s="7" t="s">
        <v>14</v>
      </c>
      <c r="C17" s="17">
        <v>4756</v>
      </c>
      <c r="D17" s="6" t="s">
        <v>15</v>
      </c>
      <c r="E17" s="17">
        <v>14.63</v>
      </c>
      <c r="F17" s="17">
        <f>C17*E17</f>
        <v>69580.28</v>
      </c>
    </row>
    <row r="18" spans="1:6" x14ac:dyDescent="0.25">
      <c r="A18" s="7"/>
      <c r="B18" s="7"/>
      <c r="C18" s="17"/>
      <c r="D18" s="6"/>
      <c r="E18" s="17"/>
      <c r="F18" s="17"/>
    </row>
    <row r="19" spans="1:6" x14ac:dyDescent="0.25">
      <c r="A19" s="8">
        <v>2</v>
      </c>
      <c r="B19" s="8" t="s">
        <v>16</v>
      </c>
      <c r="C19" s="17"/>
      <c r="D19" s="6"/>
      <c r="E19" s="17"/>
      <c r="F19" s="17"/>
    </row>
    <row r="20" spans="1:6" x14ac:dyDescent="0.25">
      <c r="A20" s="7">
        <v>2.1</v>
      </c>
      <c r="B20" s="7" t="s">
        <v>17</v>
      </c>
      <c r="C20" s="17">
        <v>3579.27</v>
      </c>
      <c r="D20" s="6" t="s">
        <v>18</v>
      </c>
      <c r="E20" s="17">
        <v>253.6</v>
      </c>
      <c r="F20" s="17">
        <f>C20*E20</f>
        <v>907702.87199999997</v>
      </c>
    </row>
    <row r="21" spans="1:6" x14ac:dyDescent="0.25">
      <c r="A21" s="7">
        <v>2.2000000000000002</v>
      </c>
      <c r="B21" s="7" t="s">
        <v>19</v>
      </c>
      <c r="C21" s="17">
        <v>332.92</v>
      </c>
      <c r="D21" s="6" t="s">
        <v>18</v>
      </c>
      <c r="E21" s="17">
        <v>1427</v>
      </c>
      <c r="F21" s="17">
        <f>C21*E21</f>
        <v>475076.84</v>
      </c>
    </row>
    <row r="22" spans="1:6" x14ac:dyDescent="0.25">
      <c r="A22" s="7"/>
      <c r="B22" s="7"/>
      <c r="C22" s="17"/>
      <c r="D22" s="6"/>
      <c r="E22" s="17"/>
      <c r="F22" s="17"/>
    </row>
    <row r="23" spans="1:6" ht="45" x14ac:dyDescent="0.25">
      <c r="A23" s="9">
        <v>2.2999999999999998</v>
      </c>
      <c r="B23" s="13" t="s">
        <v>20</v>
      </c>
      <c r="C23" s="18">
        <v>2932.66</v>
      </c>
      <c r="D23" s="22" t="s">
        <v>21</v>
      </c>
      <c r="E23" s="19">
        <v>184.22</v>
      </c>
      <c r="F23" s="19">
        <f>C23*E23</f>
        <v>540254.62520000001</v>
      </c>
    </row>
    <row r="24" spans="1:6" ht="30" x14ac:dyDescent="0.25">
      <c r="A24" s="9">
        <v>2.4</v>
      </c>
      <c r="B24" s="13" t="s">
        <v>22</v>
      </c>
      <c r="C24" s="19">
        <v>808.26</v>
      </c>
      <c r="D24" s="22" t="s">
        <v>23</v>
      </c>
      <c r="E24" s="19">
        <v>210</v>
      </c>
      <c r="F24" s="19">
        <f>C24*E24</f>
        <v>169734.6</v>
      </c>
    </row>
    <row r="25" spans="1:6" x14ac:dyDescent="0.25">
      <c r="A25" s="7"/>
      <c r="B25" s="7"/>
      <c r="C25" s="17"/>
      <c r="D25" s="6"/>
      <c r="E25" s="17"/>
      <c r="F25" s="17"/>
    </row>
    <row r="26" spans="1:6" x14ac:dyDescent="0.25">
      <c r="A26" s="8">
        <v>3</v>
      </c>
      <c r="B26" s="8" t="s">
        <v>24</v>
      </c>
      <c r="C26" s="17"/>
      <c r="D26" s="6"/>
      <c r="E26" s="17"/>
      <c r="F26" s="17"/>
    </row>
    <row r="27" spans="1:6" x14ac:dyDescent="0.25">
      <c r="A27" s="7">
        <v>3.1</v>
      </c>
      <c r="B27" s="7" t="s">
        <v>25</v>
      </c>
      <c r="C27" s="17">
        <v>2950.86</v>
      </c>
      <c r="D27" s="6" t="s">
        <v>15</v>
      </c>
      <c r="E27" s="17">
        <v>897</v>
      </c>
      <c r="F27" s="17">
        <f>C27*E27</f>
        <v>2646921.42</v>
      </c>
    </row>
    <row r="28" spans="1:6" x14ac:dyDescent="0.25">
      <c r="A28" s="7">
        <v>3.2</v>
      </c>
      <c r="B28" s="7" t="s">
        <v>26</v>
      </c>
      <c r="C28" s="17">
        <v>1900.26</v>
      </c>
      <c r="D28" s="6" t="s">
        <v>15</v>
      </c>
      <c r="E28" s="17">
        <v>476.94</v>
      </c>
      <c r="F28" s="17">
        <f>C28*E28</f>
        <v>906310.00439999998</v>
      </c>
    </row>
    <row r="29" spans="1:6" x14ac:dyDescent="0.25">
      <c r="A29" s="7"/>
      <c r="B29" s="7"/>
      <c r="C29" s="17"/>
      <c r="D29" s="6"/>
      <c r="E29" s="17"/>
      <c r="F29" s="17"/>
    </row>
    <row r="30" spans="1:6" x14ac:dyDescent="0.25">
      <c r="A30" s="8">
        <v>4</v>
      </c>
      <c r="B30" s="8" t="s">
        <v>27</v>
      </c>
      <c r="C30" s="17"/>
      <c r="D30" s="6"/>
      <c r="E30" s="17"/>
      <c r="F30" s="17"/>
    </row>
    <row r="31" spans="1:6" x14ac:dyDescent="0.25">
      <c r="A31" s="7">
        <v>4.0999999999999996</v>
      </c>
      <c r="B31" s="7" t="s">
        <v>28</v>
      </c>
      <c r="C31" s="17">
        <v>2893</v>
      </c>
      <c r="D31" s="6" t="s">
        <v>15</v>
      </c>
      <c r="E31" s="17">
        <v>32.270000000000003</v>
      </c>
      <c r="F31" s="17">
        <f>C31*E31</f>
        <v>93357.110000000015</v>
      </c>
    </row>
    <row r="32" spans="1:6" x14ac:dyDescent="0.25">
      <c r="A32" s="7">
        <v>4.2</v>
      </c>
      <c r="B32" s="7" t="s">
        <v>29</v>
      </c>
      <c r="C32" s="17">
        <v>1863</v>
      </c>
      <c r="D32" s="6" t="s">
        <v>15</v>
      </c>
      <c r="E32" s="17">
        <v>27.98</v>
      </c>
      <c r="F32" s="17">
        <f>C32*E32</f>
        <v>52126.74</v>
      </c>
    </row>
    <row r="33" spans="1:6" x14ac:dyDescent="0.25">
      <c r="A33" s="7"/>
      <c r="B33" s="7"/>
      <c r="C33" s="17"/>
      <c r="D33" s="7"/>
      <c r="E33" s="17"/>
      <c r="F33" s="17"/>
    </row>
    <row r="34" spans="1:6" x14ac:dyDescent="0.25">
      <c r="A34" s="8">
        <v>5</v>
      </c>
      <c r="B34" s="8" t="s">
        <v>30</v>
      </c>
      <c r="C34" s="7"/>
      <c r="D34" s="7"/>
      <c r="E34" s="17"/>
      <c r="F34" s="17"/>
    </row>
    <row r="35" spans="1:6" x14ac:dyDescent="0.25">
      <c r="A35" s="7">
        <v>5.0999999999999996</v>
      </c>
      <c r="B35" s="7" t="s">
        <v>31</v>
      </c>
      <c r="C35" s="17">
        <v>2893</v>
      </c>
      <c r="D35" s="6" t="s">
        <v>15</v>
      </c>
      <c r="E35" s="17">
        <v>35.42</v>
      </c>
      <c r="F35" s="17">
        <f>C35*E35</f>
        <v>102470.06</v>
      </c>
    </row>
    <row r="36" spans="1:6" x14ac:dyDescent="0.25">
      <c r="A36" s="7">
        <v>5.2</v>
      </c>
      <c r="B36" s="7" t="s">
        <v>32</v>
      </c>
      <c r="C36" s="17">
        <v>1863</v>
      </c>
      <c r="D36" s="6" t="s">
        <v>15</v>
      </c>
      <c r="E36" s="17">
        <v>105.43</v>
      </c>
      <c r="F36" s="17">
        <f>C36*E36</f>
        <v>196416.09000000003</v>
      </c>
    </row>
    <row r="37" spans="1:6" x14ac:dyDescent="0.25">
      <c r="A37" s="7"/>
      <c r="B37" s="7"/>
      <c r="C37" s="17"/>
      <c r="D37" s="7"/>
      <c r="E37" s="17"/>
      <c r="F37" s="17"/>
    </row>
    <row r="38" spans="1:6" ht="29.25" x14ac:dyDescent="0.25">
      <c r="A38" s="10">
        <v>6</v>
      </c>
      <c r="B38" s="14" t="s">
        <v>33</v>
      </c>
      <c r="C38" s="17"/>
      <c r="D38" s="7"/>
      <c r="E38" s="17"/>
      <c r="F38" s="17"/>
    </row>
    <row r="39" spans="1:6" x14ac:dyDescent="0.25">
      <c r="A39" s="7">
        <v>6.1</v>
      </c>
      <c r="B39" s="7" t="s">
        <v>34</v>
      </c>
      <c r="C39" s="17">
        <v>1</v>
      </c>
      <c r="D39" s="6" t="s">
        <v>35</v>
      </c>
      <c r="E39" s="17">
        <v>442.11</v>
      </c>
      <c r="F39" s="17">
        <f t="shared" ref="F39:F47" si="0">C39*E39</f>
        <v>442.11</v>
      </c>
    </row>
    <row r="40" spans="1:6" x14ac:dyDescent="0.25">
      <c r="A40" s="7">
        <v>6.1999999999999993</v>
      </c>
      <c r="B40" s="7" t="s">
        <v>36</v>
      </c>
      <c r="C40" s="17">
        <v>25</v>
      </c>
      <c r="D40" s="6" t="s">
        <v>35</v>
      </c>
      <c r="E40" s="17">
        <v>369.9</v>
      </c>
      <c r="F40" s="17">
        <f t="shared" si="0"/>
        <v>9247.5</v>
      </c>
    </row>
    <row r="41" spans="1:6" x14ac:dyDescent="0.25">
      <c r="A41" s="7">
        <v>6.2999999999999989</v>
      </c>
      <c r="B41" s="7" t="s">
        <v>37</v>
      </c>
      <c r="C41" s="17">
        <v>3</v>
      </c>
      <c r="D41" s="6" t="s">
        <v>35</v>
      </c>
      <c r="E41" s="17">
        <v>289.48</v>
      </c>
      <c r="F41" s="17">
        <f t="shared" si="0"/>
        <v>868.44</v>
      </c>
    </row>
    <row r="42" spans="1:6" x14ac:dyDescent="0.25">
      <c r="A42" s="7">
        <v>6.3999999999999986</v>
      </c>
      <c r="B42" s="7" t="s">
        <v>38</v>
      </c>
      <c r="C42" s="17">
        <v>9</v>
      </c>
      <c r="D42" s="6" t="s">
        <v>35</v>
      </c>
      <c r="E42" s="17">
        <v>219.11</v>
      </c>
      <c r="F42" s="17">
        <f t="shared" si="0"/>
        <v>1971.9900000000002</v>
      </c>
    </row>
    <row r="43" spans="1:6" x14ac:dyDescent="0.25">
      <c r="A43" s="7">
        <v>6.4999999999999982</v>
      </c>
      <c r="B43" s="7" t="s">
        <v>39</v>
      </c>
      <c r="C43" s="17">
        <v>1</v>
      </c>
      <c r="D43" s="6" t="s">
        <v>35</v>
      </c>
      <c r="E43" s="17">
        <v>326.39</v>
      </c>
      <c r="F43" s="17">
        <f t="shared" si="0"/>
        <v>326.39</v>
      </c>
    </row>
    <row r="44" spans="1:6" x14ac:dyDescent="0.25">
      <c r="A44" s="7">
        <v>6.5999999999999979</v>
      </c>
      <c r="B44" s="7" t="s">
        <v>75</v>
      </c>
      <c r="C44" s="17">
        <v>1</v>
      </c>
      <c r="D44" s="6" t="s">
        <v>35</v>
      </c>
      <c r="E44" s="17">
        <v>564.71</v>
      </c>
      <c r="F44" s="17">
        <f t="shared" si="0"/>
        <v>564.71</v>
      </c>
    </row>
    <row r="45" spans="1:6" x14ac:dyDescent="0.25">
      <c r="A45" s="7">
        <v>6.6999999999999975</v>
      </c>
      <c r="B45" s="7" t="s">
        <v>76</v>
      </c>
      <c r="C45" s="17">
        <v>2</v>
      </c>
      <c r="D45" s="6" t="s">
        <v>35</v>
      </c>
      <c r="E45" s="17">
        <v>397.28</v>
      </c>
      <c r="F45" s="17">
        <f t="shared" si="0"/>
        <v>794.56</v>
      </c>
    </row>
    <row r="46" spans="1:6" x14ac:dyDescent="0.25">
      <c r="A46" s="7">
        <v>6.7999999999999972</v>
      </c>
      <c r="B46" s="7" t="s">
        <v>77</v>
      </c>
      <c r="C46" s="17">
        <v>2</v>
      </c>
      <c r="D46" s="6" t="s">
        <v>35</v>
      </c>
      <c r="E46" s="17">
        <v>95.36</v>
      </c>
      <c r="F46" s="17">
        <f t="shared" si="0"/>
        <v>190.72</v>
      </c>
    </row>
    <row r="47" spans="1:6" ht="30" x14ac:dyDescent="0.25">
      <c r="A47" s="9">
        <v>6.8999999999999968</v>
      </c>
      <c r="B47" s="13" t="s">
        <v>40</v>
      </c>
      <c r="C47" s="18">
        <v>5</v>
      </c>
      <c r="D47" s="22" t="s">
        <v>18</v>
      </c>
      <c r="E47" s="18">
        <v>5928.66</v>
      </c>
      <c r="F47" s="19">
        <f t="shared" si="0"/>
        <v>29643.3</v>
      </c>
    </row>
    <row r="48" spans="1:6" x14ac:dyDescent="0.25">
      <c r="A48" s="7"/>
      <c r="B48" s="7"/>
      <c r="C48" s="7"/>
      <c r="D48" s="7"/>
      <c r="E48" s="17"/>
      <c r="F48" s="17"/>
    </row>
    <row r="49" spans="1:6" x14ac:dyDescent="0.25">
      <c r="A49" s="8">
        <v>7</v>
      </c>
      <c r="B49" s="8" t="s">
        <v>41</v>
      </c>
      <c r="C49" s="7"/>
      <c r="D49" s="7"/>
      <c r="E49" s="17"/>
      <c r="F49" s="17"/>
    </row>
    <row r="50" spans="1:6" ht="30" x14ac:dyDescent="0.25">
      <c r="A50" s="9">
        <v>7.1</v>
      </c>
      <c r="B50" s="13" t="s">
        <v>74</v>
      </c>
      <c r="C50" s="20">
        <v>6</v>
      </c>
      <c r="D50" s="22" t="s">
        <v>35</v>
      </c>
      <c r="E50" s="19">
        <v>33046.839999999997</v>
      </c>
      <c r="F50" s="19">
        <f>C50*E50</f>
        <v>198281.03999999998</v>
      </c>
    </row>
    <row r="51" spans="1:6" ht="30" x14ac:dyDescent="0.25">
      <c r="A51" s="9">
        <v>7.3</v>
      </c>
      <c r="B51" s="13" t="s">
        <v>42</v>
      </c>
      <c r="C51" s="20">
        <v>2</v>
      </c>
      <c r="D51" s="22" t="s">
        <v>35</v>
      </c>
      <c r="E51" s="19">
        <v>27844.6</v>
      </c>
      <c r="F51" s="19">
        <f>C51*E51</f>
        <v>55689.2</v>
      </c>
    </row>
    <row r="52" spans="1:6" x14ac:dyDescent="0.25">
      <c r="A52" s="7">
        <v>7.4</v>
      </c>
      <c r="B52" s="13" t="s">
        <v>43</v>
      </c>
      <c r="C52" s="21">
        <v>8</v>
      </c>
      <c r="D52" s="6" t="s">
        <v>35</v>
      </c>
      <c r="E52" s="17">
        <v>15850.44</v>
      </c>
      <c r="F52" s="17">
        <f>C52*E52</f>
        <v>126803.52</v>
      </c>
    </row>
    <row r="53" spans="1:6" x14ac:dyDescent="0.25">
      <c r="A53" s="7">
        <v>7.5</v>
      </c>
      <c r="B53" s="13" t="s">
        <v>44</v>
      </c>
      <c r="C53" s="21">
        <v>8</v>
      </c>
      <c r="D53" s="6" t="s">
        <v>35</v>
      </c>
      <c r="E53" s="17">
        <v>31493.13</v>
      </c>
      <c r="F53" s="17">
        <f>C53*E53</f>
        <v>251945.04</v>
      </c>
    </row>
    <row r="54" spans="1:6" ht="30" x14ac:dyDescent="0.25">
      <c r="A54" s="7">
        <v>7.6</v>
      </c>
      <c r="B54" s="13" t="s">
        <v>45</v>
      </c>
      <c r="C54" s="21">
        <v>8</v>
      </c>
      <c r="D54" s="6" t="s">
        <v>35</v>
      </c>
      <c r="E54" s="17">
        <v>4155.74</v>
      </c>
      <c r="F54" s="17">
        <f>C54*E54</f>
        <v>33245.919999999998</v>
      </c>
    </row>
    <row r="55" spans="1:6" x14ac:dyDescent="0.25">
      <c r="A55" s="7"/>
      <c r="B55" s="7"/>
      <c r="C55" s="7"/>
      <c r="D55" s="7"/>
      <c r="E55" s="7"/>
      <c r="F55" s="7"/>
    </row>
    <row r="56" spans="1:6" x14ac:dyDescent="0.25">
      <c r="A56" s="8">
        <v>8</v>
      </c>
      <c r="B56" s="14" t="s">
        <v>46</v>
      </c>
      <c r="C56" s="7"/>
      <c r="D56" s="7"/>
      <c r="E56" s="7"/>
      <c r="F56" s="7"/>
    </row>
    <row r="57" spans="1:6" ht="30" x14ac:dyDescent="0.25">
      <c r="A57" s="9">
        <v>8.1</v>
      </c>
      <c r="B57" s="13" t="s">
        <v>47</v>
      </c>
      <c r="C57" s="21">
        <v>20</v>
      </c>
      <c r="D57" s="6" t="s">
        <v>35</v>
      </c>
      <c r="E57" s="17">
        <v>5582</v>
      </c>
      <c r="F57" s="17">
        <f>C57*E57</f>
        <v>111640</v>
      </c>
    </row>
    <row r="58" spans="1:6" x14ac:dyDescent="0.25">
      <c r="A58" s="7"/>
      <c r="B58" s="7"/>
      <c r="C58" s="7"/>
      <c r="D58" s="7"/>
      <c r="E58" s="7"/>
      <c r="F58" s="7"/>
    </row>
    <row r="59" spans="1:6" ht="90" x14ac:dyDescent="0.25">
      <c r="A59" s="9">
        <v>9</v>
      </c>
      <c r="B59" s="15" t="s">
        <v>48</v>
      </c>
      <c r="C59" s="19">
        <v>4756</v>
      </c>
      <c r="D59" s="22" t="s">
        <v>15</v>
      </c>
      <c r="E59" s="18">
        <v>56</v>
      </c>
      <c r="F59" s="19">
        <f>C59*E59</f>
        <v>266336</v>
      </c>
    </row>
    <row r="60" spans="1:6" ht="30" x14ac:dyDescent="0.25">
      <c r="A60" s="7">
        <v>10</v>
      </c>
      <c r="B60" s="13" t="s">
        <v>49</v>
      </c>
      <c r="C60" s="19">
        <v>4756</v>
      </c>
      <c r="D60" s="22" t="s">
        <v>15</v>
      </c>
      <c r="E60" s="18">
        <v>27.38</v>
      </c>
      <c r="F60" s="19">
        <f>C60*E60</f>
        <v>130219.28</v>
      </c>
    </row>
    <row r="61" spans="1:6" x14ac:dyDescent="0.25">
      <c r="A61" s="7"/>
      <c r="B61" s="7"/>
      <c r="C61" s="7"/>
      <c r="D61" s="7"/>
      <c r="E61" s="7"/>
      <c r="F61" s="7"/>
    </row>
    <row r="62" spans="1:6" x14ac:dyDescent="0.25">
      <c r="A62" s="11"/>
      <c r="B62" s="16" t="s">
        <v>50</v>
      </c>
      <c r="C62" s="11"/>
      <c r="D62" s="11"/>
      <c r="E62" s="11"/>
      <c r="F62" s="23">
        <f>SUM(F16:F60)</f>
        <v>7378160.3615999995</v>
      </c>
    </row>
    <row r="63" spans="1:6" x14ac:dyDescent="0.25">
      <c r="A63" s="5"/>
      <c r="B63" s="5"/>
      <c r="C63" s="5"/>
      <c r="D63" s="5"/>
      <c r="E63" s="5"/>
      <c r="F63" s="5"/>
    </row>
    <row r="64" spans="1:6" x14ac:dyDescent="0.25">
      <c r="A64" s="24" t="s">
        <v>51</v>
      </c>
      <c r="B64" s="8" t="s">
        <v>52</v>
      </c>
      <c r="C64" s="7"/>
      <c r="D64" s="7"/>
      <c r="E64" s="7"/>
      <c r="F64" s="7"/>
    </row>
    <row r="65" spans="1:11" ht="60" x14ac:dyDescent="0.25">
      <c r="A65" s="9">
        <v>1</v>
      </c>
      <c r="B65" s="13" t="s">
        <v>53</v>
      </c>
      <c r="C65" s="28">
        <v>1</v>
      </c>
      <c r="D65" s="22" t="s">
        <v>35</v>
      </c>
      <c r="E65" s="29">
        <v>12500</v>
      </c>
      <c r="F65" s="19">
        <f>C65*E65</f>
        <v>12500</v>
      </c>
    </row>
    <row r="66" spans="1:11" ht="30" x14ac:dyDescent="0.25">
      <c r="A66" s="7">
        <v>2</v>
      </c>
      <c r="B66" s="13" t="s">
        <v>54</v>
      </c>
      <c r="C66" s="28">
        <v>6</v>
      </c>
      <c r="D66" s="22" t="s">
        <v>55</v>
      </c>
      <c r="E66" s="29">
        <v>34693.18</v>
      </c>
      <c r="F66" s="19">
        <f>C66*E66</f>
        <v>208159.08000000002</v>
      </c>
    </row>
    <row r="67" spans="1:11" x14ac:dyDescent="0.25">
      <c r="A67" s="25"/>
      <c r="B67" s="27" t="s">
        <v>56</v>
      </c>
      <c r="C67" s="25"/>
      <c r="D67" s="25"/>
      <c r="E67" s="25"/>
      <c r="F67" s="30">
        <f>SUM(F65:F66)</f>
        <v>220659.08000000002</v>
      </c>
    </row>
    <row r="68" spans="1:11" x14ac:dyDescent="0.25">
      <c r="A68" s="26"/>
      <c r="B68" s="26"/>
      <c r="C68" s="26"/>
      <c r="D68" s="26"/>
      <c r="E68" s="26"/>
      <c r="F68" s="26"/>
    </row>
    <row r="69" spans="1:11" x14ac:dyDescent="0.25">
      <c r="A69" s="31"/>
      <c r="B69" s="32" t="s">
        <v>80</v>
      </c>
      <c r="C69" s="33"/>
      <c r="D69" s="33"/>
      <c r="E69" s="33"/>
      <c r="F69" s="34">
        <f>F62+F67</f>
        <v>7598819.4415999996</v>
      </c>
    </row>
    <row r="70" spans="1:11" ht="15.75" thickBot="1" x14ac:dyDescent="0.3">
      <c r="A70" s="35"/>
      <c r="B70" s="36"/>
      <c r="C70" s="36"/>
      <c r="D70" s="36"/>
      <c r="E70" s="36"/>
      <c r="F70" s="37"/>
      <c r="K70" s="3"/>
    </row>
    <row r="71" spans="1:11" ht="24.75" customHeight="1" thickBot="1" x14ac:dyDescent="0.3">
      <c r="A71" s="57" t="s">
        <v>58</v>
      </c>
      <c r="B71" s="58"/>
      <c r="C71" s="58"/>
      <c r="D71" s="58"/>
      <c r="E71" s="58"/>
      <c r="F71" s="59"/>
      <c r="K71" s="3"/>
    </row>
    <row r="72" spans="1:11" x14ac:dyDescent="0.25">
      <c r="A72" s="35"/>
      <c r="B72" s="36"/>
      <c r="C72" s="36"/>
      <c r="D72" s="36"/>
      <c r="E72" s="36"/>
      <c r="F72" s="37"/>
      <c r="K72" s="3"/>
    </row>
    <row r="73" spans="1:11" x14ac:dyDescent="0.25">
      <c r="A73" s="2" t="s">
        <v>6</v>
      </c>
      <c r="B73" s="2" t="s">
        <v>7</v>
      </c>
      <c r="C73" s="2" t="s">
        <v>8</v>
      </c>
      <c r="D73" s="2" t="s">
        <v>9</v>
      </c>
      <c r="E73" s="2" t="s">
        <v>10</v>
      </c>
      <c r="F73" s="2" t="s">
        <v>11</v>
      </c>
      <c r="K73" s="3"/>
    </row>
    <row r="74" spans="1:11" x14ac:dyDescent="0.25">
      <c r="A74" s="5"/>
      <c r="B74" s="5"/>
      <c r="C74" s="5"/>
      <c r="D74" s="5"/>
      <c r="E74" s="5"/>
      <c r="F74" s="5"/>
      <c r="K74" s="3"/>
    </row>
    <row r="75" spans="1:11" x14ac:dyDescent="0.25">
      <c r="A75" s="6" t="s">
        <v>12</v>
      </c>
      <c r="B75" s="12" t="s">
        <v>13</v>
      </c>
      <c r="C75" s="7"/>
      <c r="D75" s="7"/>
      <c r="E75" s="7"/>
      <c r="F75" s="7"/>
      <c r="K75" s="3"/>
    </row>
    <row r="76" spans="1:11" x14ac:dyDescent="0.25">
      <c r="A76" s="7"/>
      <c r="B76" s="7"/>
      <c r="C76" s="7"/>
      <c r="D76" s="7"/>
      <c r="E76" s="7"/>
      <c r="F76" s="7"/>
      <c r="K76" s="3"/>
    </row>
    <row r="77" spans="1:11" x14ac:dyDescent="0.25">
      <c r="A77" s="7">
        <v>1</v>
      </c>
      <c r="B77" s="7" t="s">
        <v>14</v>
      </c>
      <c r="C77" s="17">
        <v>4756</v>
      </c>
      <c r="D77" s="6" t="s">
        <v>15</v>
      </c>
      <c r="E77" s="17">
        <v>7.806458169934638</v>
      </c>
      <c r="F77" s="17">
        <f>C77*E77</f>
        <v>37127.515056209137</v>
      </c>
      <c r="K77" s="3"/>
    </row>
    <row r="78" spans="1:11" x14ac:dyDescent="0.25">
      <c r="A78" s="7"/>
      <c r="B78" s="7"/>
      <c r="C78" s="17"/>
      <c r="D78" s="6"/>
      <c r="E78" s="17"/>
      <c r="F78" s="17"/>
      <c r="K78" s="3"/>
    </row>
    <row r="79" spans="1:11" x14ac:dyDescent="0.25">
      <c r="A79" s="8">
        <v>2</v>
      </c>
      <c r="B79" s="8" t="s">
        <v>16</v>
      </c>
      <c r="C79" s="17"/>
      <c r="D79" s="6"/>
      <c r="E79" s="17"/>
      <c r="F79" s="17"/>
      <c r="K79" s="3"/>
    </row>
    <row r="80" spans="1:11" x14ac:dyDescent="0.25">
      <c r="A80" s="7">
        <v>2.1</v>
      </c>
      <c r="B80" s="7" t="s">
        <v>17</v>
      </c>
      <c r="C80" s="17">
        <v>3579.27</v>
      </c>
      <c r="D80" s="6" t="s">
        <v>18</v>
      </c>
      <c r="E80" s="17">
        <v>47.012450119712696</v>
      </c>
      <c r="F80" s="17">
        <f>C80*E80</f>
        <v>168270.25233998406</v>
      </c>
    </row>
    <row r="81" spans="1:10" x14ac:dyDescent="0.25">
      <c r="A81" s="7">
        <v>2.2000000000000002</v>
      </c>
      <c r="B81" s="7" t="s">
        <v>19</v>
      </c>
      <c r="C81" s="17">
        <v>332.92</v>
      </c>
      <c r="D81" s="6" t="s">
        <v>18</v>
      </c>
      <c r="E81" s="17">
        <v>328.63000000000011</v>
      </c>
      <c r="F81" s="17">
        <f>C81*E81</f>
        <v>109407.49960000004</v>
      </c>
    </row>
    <row r="82" spans="1:10" x14ac:dyDescent="0.25">
      <c r="A82" s="7"/>
      <c r="B82" s="7"/>
      <c r="C82" s="17"/>
      <c r="D82" s="6"/>
      <c r="E82" s="17"/>
      <c r="F82" s="17"/>
    </row>
    <row r="83" spans="1:10" ht="45" x14ac:dyDescent="0.25">
      <c r="A83" s="9">
        <v>2.2999999999999998</v>
      </c>
      <c r="B83" s="13" t="s">
        <v>20</v>
      </c>
      <c r="C83" s="18">
        <v>2932.66</v>
      </c>
      <c r="D83" s="22" t="s">
        <v>21</v>
      </c>
      <c r="E83" s="19">
        <v>48.990000000000009</v>
      </c>
      <c r="F83" s="19">
        <f>C83*E83</f>
        <v>143671.01340000003</v>
      </c>
    </row>
    <row r="84" spans="1:10" ht="30" x14ac:dyDescent="0.25">
      <c r="A84" s="9">
        <v>2.4</v>
      </c>
      <c r="B84" s="13" t="s">
        <v>22</v>
      </c>
      <c r="C84" s="19">
        <v>808.26</v>
      </c>
      <c r="D84" s="22" t="s">
        <v>23</v>
      </c>
      <c r="E84" s="19">
        <v>75.562374999999975</v>
      </c>
      <c r="F84" s="19">
        <f>C84*E84</f>
        <v>61074.045217499981</v>
      </c>
    </row>
    <row r="85" spans="1:10" x14ac:dyDescent="0.25">
      <c r="A85" s="7"/>
      <c r="B85" s="7"/>
      <c r="C85" s="17"/>
      <c r="D85" s="6"/>
      <c r="E85" s="17"/>
      <c r="F85" s="17"/>
    </row>
    <row r="86" spans="1:10" x14ac:dyDescent="0.25">
      <c r="A86" s="8">
        <v>3</v>
      </c>
      <c r="B86" s="8" t="s">
        <v>24</v>
      </c>
      <c r="C86" s="17"/>
      <c r="D86" s="6"/>
      <c r="E86" s="17"/>
      <c r="F86" s="17"/>
    </row>
    <row r="87" spans="1:10" x14ac:dyDescent="0.25">
      <c r="A87" s="7">
        <v>3.1</v>
      </c>
      <c r="B87" s="7" t="s">
        <v>25</v>
      </c>
      <c r="C87" s="17">
        <v>2950.86</v>
      </c>
      <c r="D87" s="6" t="s">
        <v>15</v>
      </c>
      <c r="E87" s="17">
        <v>0</v>
      </c>
      <c r="F87" s="17">
        <f>C87*E87</f>
        <v>0</v>
      </c>
    </row>
    <row r="88" spans="1:10" x14ac:dyDescent="0.25">
      <c r="A88" s="7">
        <v>3.2</v>
      </c>
      <c r="B88" s="7" t="s">
        <v>26</v>
      </c>
      <c r="C88" s="17">
        <v>1900.26</v>
      </c>
      <c r="D88" s="6" t="s">
        <v>15</v>
      </c>
      <c r="E88" s="17">
        <v>168.46999999999997</v>
      </c>
      <c r="F88" s="17">
        <f>C88*E88</f>
        <v>320136.80219999992</v>
      </c>
    </row>
    <row r="89" spans="1:10" x14ac:dyDescent="0.25">
      <c r="A89" s="7"/>
      <c r="B89" s="7"/>
      <c r="C89" s="17"/>
      <c r="D89" s="6"/>
      <c r="E89" s="17"/>
      <c r="F89" s="17"/>
    </row>
    <row r="90" spans="1:10" x14ac:dyDescent="0.25">
      <c r="A90" s="8">
        <v>4</v>
      </c>
      <c r="B90" s="8" t="s">
        <v>27</v>
      </c>
      <c r="C90" s="17"/>
      <c r="D90" s="6"/>
      <c r="E90" s="17"/>
      <c r="F90" s="17"/>
    </row>
    <row r="91" spans="1:10" x14ac:dyDescent="0.25">
      <c r="A91" s="7">
        <v>4.0999999999999996</v>
      </c>
      <c r="B91" s="7" t="s">
        <v>28</v>
      </c>
      <c r="C91" s="17">
        <v>2893</v>
      </c>
      <c r="D91" s="6" t="s">
        <v>15</v>
      </c>
      <c r="E91" s="17">
        <v>71.09</v>
      </c>
      <c r="F91" s="17">
        <f>C91*E91</f>
        <v>205663.37</v>
      </c>
    </row>
    <row r="92" spans="1:10" x14ac:dyDescent="0.25">
      <c r="A92" s="7">
        <v>4.2</v>
      </c>
      <c r="B92" s="7" t="s">
        <v>29</v>
      </c>
      <c r="C92" s="17">
        <v>1863</v>
      </c>
      <c r="D92" s="6" t="s">
        <v>15</v>
      </c>
      <c r="E92" s="17">
        <v>71.209999999999994</v>
      </c>
      <c r="F92" s="17">
        <f>C92*E92</f>
        <v>132664.22999999998</v>
      </c>
      <c r="H92" s="4"/>
      <c r="J92" s="3"/>
    </row>
    <row r="93" spans="1:10" x14ac:dyDescent="0.25">
      <c r="A93" s="7"/>
      <c r="B93" s="7"/>
      <c r="C93" s="17"/>
      <c r="D93" s="7"/>
      <c r="E93" s="17"/>
      <c r="F93" s="17"/>
    </row>
    <row r="94" spans="1:10" x14ac:dyDescent="0.25">
      <c r="A94" s="8">
        <v>5</v>
      </c>
      <c r="B94" s="8" t="s">
        <v>30</v>
      </c>
      <c r="C94" s="7"/>
      <c r="D94" s="7"/>
      <c r="E94" s="17"/>
      <c r="F94" s="17"/>
    </row>
    <row r="95" spans="1:10" x14ac:dyDescent="0.25">
      <c r="A95" s="7">
        <v>5.0999999999999996</v>
      </c>
      <c r="B95" s="7" t="s">
        <v>31</v>
      </c>
      <c r="C95" s="17">
        <v>2893</v>
      </c>
      <c r="D95" s="6" t="s">
        <v>15</v>
      </c>
      <c r="E95" s="17">
        <v>43.89</v>
      </c>
      <c r="F95" s="17">
        <f>C95*E95</f>
        <v>126973.77</v>
      </c>
      <c r="H95" s="4"/>
      <c r="J95" s="3"/>
    </row>
    <row r="96" spans="1:10" x14ac:dyDescent="0.25">
      <c r="A96" s="7">
        <v>5.2</v>
      </c>
      <c r="B96" s="7" t="s">
        <v>32</v>
      </c>
      <c r="C96" s="17">
        <v>1863</v>
      </c>
      <c r="D96" s="6" t="s">
        <v>15</v>
      </c>
      <c r="E96" s="17">
        <v>39</v>
      </c>
      <c r="F96" s="17">
        <f>C96*E96</f>
        <v>72657</v>
      </c>
    </row>
    <row r="97" spans="1:9" x14ac:dyDescent="0.25">
      <c r="A97" s="7"/>
      <c r="B97" s="7"/>
      <c r="C97" s="17"/>
      <c r="D97" s="7"/>
      <c r="E97" s="17"/>
      <c r="F97" s="17"/>
      <c r="I97" s="3"/>
    </row>
    <row r="98" spans="1:9" ht="29.25" x14ac:dyDescent="0.25">
      <c r="A98" s="10">
        <v>6</v>
      </c>
      <c r="B98" s="14" t="s">
        <v>33</v>
      </c>
      <c r="C98" s="17"/>
      <c r="D98" s="7"/>
      <c r="E98" s="17"/>
      <c r="F98" s="17"/>
    </row>
    <row r="99" spans="1:9" x14ac:dyDescent="0.25">
      <c r="A99" s="7">
        <v>6.1</v>
      </c>
      <c r="B99" s="7" t="s">
        <v>34</v>
      </c>
      <c r="C99" s="17">
        <v>1</v>
      </c>
      <c r="D99" s="6" t="s">
        <v>35</v>
      </c>
      <c r="E99" s="17">
        <v>0</v>
      </c>
      <c r="F99" s="17">
        <f t="shared" ref="F99:F106" si="1">C99*E99</f>
        <v>0</v>
      </c>
    </row>
    <row r="100" spans="1:9" x14ac:dyDescent="0.25">
      <c r="A100" s="7">
        <v>6.1999999999999993</v>
      </c>
      <c r="B100" s="7" t="s">
        <v>36</v>
      </c>
      <c r="C100" s="17">
        <v>25</v>
      </c>
      <c r="D100" s="6" t="s">
        <v>35</v>
      </c>
      <c r="E100" s="17">
        <v>0</v>
      </c>
      <c r="F100" s="17">
        <f t="shared" si="1"/>
        <v>0</v>
      </c>
    </row>
    <row r="101" spans="1:9" x14ac:dyDescent="0.25">
      <c r="A101" s="7">
        <v>6.2999999999999989</v>
      </c>
      <c r="B101" s="7" t="s">
        <v>37</v>
      </c>
      <c r="C101" s="17">
        <v>3</v>
      </c>
      <c r="D101" s="6" t="s">
        <v>35</v>
      </c>
      <c r="E101" s="17">
        <v>0</v>
      </c>
      <c r="F101" s="17">
        <f t="shared" si="1"/>
        <v>0</v>
      </c>
    </row>
    <row r="102" spans="1:9" x14ac:dyDescent="0.25">
      <c r="A102" s="7">
        <v>6.3999999999999986</v>
      </c>
      <c r="B102" s="7" t="s">
        <v>38</v>
      </c>
      <c r="C102" s="17">
        <v>9</v>
      </c>
      <c r="D102" s="6" t="s">
        <v>35</v>
      </c>
      <c r="E102" s="17">
        <v>0</v>
      </c>
      <c r="F102" s="17">
        <f t="shared" si="1"/>
        <v>0</v>
      </c>
    </row>
    <row r="103" spans="1:9" x14ac:dyDescent="0.25">
      <c r="A103" s="7">
        <v>6.4999999999999982</v>
      </c>
      <c r="B103" s="7" t="s">
        <v>39</v>
      </c>
      <c r="C103" s="17">
        <v>1</v>
      </c>
      <c r="D103" s="6" t="s">
        <v>35</v>
      </c>
      <c r="E103" s="17">
        <v>0</v>
      </c>
      <c r="F103" s="17">
        <f t="shared" si="1"/>
        <v>0</v>
      </c>
    </row>
    <row r="104" spans="1:9" x14ac:dyDescent="0.25">
      <c r="A104" s="7">
        <v>6.5999999999999979</v>
      </c>
      <c r="B104" s="7" t="s">
        <v>75</v>
      </c>
      <c r="C104" s="17">
        <v>1</v>
      </c>
      <c r="D104" s="6" t="s">
        <v>35</v>
      </c>
      <c r="E104" s="17">
        <v>0</v>
      </c>
      <c r="F104" s="17">
        <f t="shared" si="1"/>
        <v>0</v>
      </c>
    </row>
    <row r="105" spans="1:9" x14ac:dyDescent="0.25">
      <c r="A105" s="7">
        <v>6.6999999999999975</v>
      </c>
      <c r="B105" s="7" t="s">
        <v>76</v>
      </c>
      <c r="C105" s="17">
        <v>2</v>
      </c>
      <c r="D105" s="6" t="s">
        <v>35</v>
      </c>
      <c r="E105" s="17">
        <v>0</v>
      </c>
      <c r="F105" s="17">
        <f t="shared" si="1"/>
        <v>0</v>
      </c>
    </row>
    <row r="106" spans="1:9" x14ac:dyDescent="0.25">
      <c r="A106" s="7">
        <v>6.7999999999999972</v>
      </c>
      <c r="B106" s="7" t="s">
        <v>77</v>
      </c>
      <c r="C106" s="17">
        <v>2</v>
      </c>
      <c r="D106" s="6" t="s">
        <v>35</v>
      </c>
      <c r="E106" s="17">
        <v>0</v>
      </c>
      <c r="F106" s="17">
        <f t="shared" si="1"/>
        <v>0</v>
      </c>
    </row>
    <row r="107" spans="1:9" ht="30" x14ac:dyDescent="0.25">
      <c r="A107" s="9">
        <v>6.8999999999999968</v>
      </c>
      <c r="B107" s="13" t="s">
        <v>40</v>
      </c>
      <c r="C107" s="18">
        <v>5</v>
      </c>
      <c r="D107" s="22" t="s">
        <v>18</v>
      </c>
      <c r="E107" s="18">
        <v>1361.072000000001</v>
      </c>
      <c r="F107" s="19">
        <f>C107*E107</f>
        <v>6805.3600000000051</v>
      </c>
    </row>
    <row r="108" spans="1:9" x14ac:dyDescent="0.25">
      <c r="A108" s="7"/>
      <c r="B108" s="7"/>
      <c r="C108" s="7"/>
      <c r="D108" s="7"/>
      <c r="E108" s="17"/>
      <c r="F108" s="17"/>
    </row>
    <row r="109" spans="1:9" x14ac:dyDescent="0.25">
      <c r="A109" s="8">
        <v>7</v>
      </c>
      <c r="B109" s="8" t="s">
        <v>41</v>
      </c>
      <c r="C109" s="7"/>
      <c r="D109" s="7"/>
      <c r="E109" s="17"/>
      <c r="F109" s="17"/>
    </row>
    <row r="110" spans="1:9" ht="30" x14ac:dyDescent="0.25">
      <c r="A110" s="9">
        <v>7.1</v>
      </c>
      <c r="B110" s="13" t="s">
        <v>74</v>
      </c>
      <c r="C110" s="20">
        <v>6</v>
      </c>
      <c r="D110" s="22" t="s">
        <v>35</v>
      </c>
      <c r="E110" s="19">
        <v>0</v>
      </c>
      <c r="F110" s="17">
        <f>C110*E110</f>
        <v>0</v>
      </c>
    </row>
    <row r="111" spans="1:9" ht="30" x14ac:dyDescent="0.25">
      <c r="A111" s="9">
        <v>7.3</v>
      </c>
      <c r="B111" s="13" t="s">
        <v>42</v>
      </c>
      <c r="C111" s="20">
        <v>2</v>
      </c>
      <c r="D111" s="22" t="s">
        <v>35</v>
      </c>
      <c r="E111" s="19">
        <v>5435.8400000000038</v>
      </c>
      <c r="F111" s="19">
        <f>C111*E111</f>
        <v>10871.680000000008</v>
      </c>
    </row>
    <row r="112" spans="1:9" x14ac:dyDescent="0.25">
      <c r="A112" s="7">
        <v>7.4</v>
      </c>
      <c r="B112" s="13" t="s">
        <v>43</v>
      </c>
      <c r="C112" s="21">
        <v>8</v>
      </c>
      <c r="D112" s="6" t="s">
        <v>35</v>
      </c>
      <c r="E112" s="17">
        <v>9555.08</v>
      </c>
      <c r="F112" s="17">
        <f>C112*E112</f>
        <v>76440.639999999999</v>
      </c>
    </row>
    <row r="113" spans="1:6" x14ac:dyDescent="0.25">
      <c r="A113" s="7">
        <v>7.5</v>
      </c>
      <c r="B113" s="13" t="s">
        <v>44</v>
      </c>
      <c r="C113" s="21">
        <v>8</v>
      </c>
      <c r="D113" s="6" t="s">
        <v>35</v>
      </c>
      <c r="E113" s="17">
        <v>0</v>
      </c>
      <c r="F113" s="17">
        <f>C113*E113</f>
        <v>0</v>
      </c>
    </row>
    <row r="114" spans="1:6" ht="30" x14ac:dyDescent="0.25">
      <c r="A114" s="7">
        <v>7.6</v>
      </c>
      <c r="B114" s="13" t="s">
        <v>45</v>
      </c>
      <c r="C114" s="21">
        <v>8</v>
      </c>
      <c r="D114" s="6" t="s">
        <v>35</v>
      </c>
      <c r="E114" s="17">
        <v>1334.3000000000002</v>
      </c>
      <c r="F114" s="17">
        <f>C114*E114</f>
        <v>10674.400000000001</v>
      </c>
    </row>
    <row r="115" spans="1:6" x14ac:dyDescent="0.25">
      <c r="A115" s="7"/>
      <c r="B115" s="7"/>
      <c r="C115" s="7"/>
      <c r="D115" s="7"/>
      <c r="E115" s="7"/>
      <c r="F115" s="7"/>
    </row>
    <row r="116" spans="1:6" x14ac:dyDescent="0.25">
      <c r="A116" s="8">
        <v>8</v>
      </c>
      <c r="B116" s="14" t="s">
        <v>46</v>
      </c>
      <c r="C116" s="7"/>
      <c r="D116" s="7"/>
      <c r="E116" s="7"/>
      <c r="F116" s="7"/>
    </row>
    <row r="117" spans="1:6" ht="30" x14ac:dyDescent="0.25">
      <c r="A117" s="9">
        <v>8.1</v>
      </c>
      <c r="B117" s="13" t="s">
        <v>47</v>
      </c>
      <c r="C117" s="21">
        <v>20</v>
      </c>
      <c r="D117" s="6" t="s">
        <v>35</v>
      </c>
      <c r="E117" s="17">
        <v>0</v>
      </c>
      <c r="F117" s="50">
        <f>C117*E117</f>
        <v>0</v>
      </c>
    </row>
    <row r="118" spans="1:6" x14ac:dyDescent="0.25">
      <c r="A118" s="7"/>
      <c r="B118" s="7"/>
      <c r="C118" s="7"/>
      <c r="D118" s="7"/>
      <c r="E118" s="7"/>
      <c r="F118" s="52"/>
    </row>
    <row r="119" spans="1:6" ht="90" x14ac:dyDescent="0.25">
      <c r="A119" s="9">
        <v>9</v>
      </c>
      <c r="B119" s="15" t="s">
        <v>48</v>
      </c>
      <c r="C119" s="19">
        <v>4756</v>
      </c>
      <c r="D119" s="22" t="s">
        <v>15</v>
      </c>
      <c r="E119" s="18">
        <v>14.218239999999994</v>
      </c>
      <c r="F119" s="51">
        <f>C119*E119</f>
        <v>67621.949439999968</v>
      </c>
    </row>
    <row r="120" spans="1:6" ht="30" x14ac:dyDescent="0.25">
      <c r="A120" s="7">
        <v>10</v>
      </c>
      <c r="B120" s="13" t="s">
        <v>49</v>
      </c>
      <c r="C120" s="19">
        <v>4756</v>
      </c>
      <c r="D120" s="22" t="s">
        <v>15</v>
      </c>
      <c r="E120" s="18">
        <v>37.854978666666682</v>
      </c>
      <c r="F120" s="51">
        <f>C120*E120</f>
        <v>180038.27853866675</v>
      </c>
    </row>
    <row r="121" spans="1:6" x14ac:dyDescent="0.25">
      <c r="A121" s="7"/>
      <c r="B121" s="7"/>
      <c r="C121" s="7"/>
      <c r="D121" s="7"/>
      <c r="E121" s="7"/>
      <c r="F121" s="52"/>
    </row>
    <row r="122" spans="1:6" x14ac:dyDescent="0.25">
      <c r="A122" s="11"/>
      <c r="B122" s="16" t="s">
        <v>50</v>
      </c>
      <c r="C122" s="11"/>
      <c r="D122" s="11"/>
      <c r="E122" s="11"/>
      <c r="F122" s="54">
        <f>SUM(F76:F120)</f>
        <v>1730097.8057923596</v>
      </c>
    </row>
    <row r="123" spans="1:6" x14ac:dyDescent="0.25">
      <c r="A123" s="5"/>
      <c r="B123" s="5"/>
      <c r="C123" s="5"/>
      <c r="D123" s="5"/>
      <c r="E123" s="5"/>
      <c r="F123" s="53"/>
    </row>
    <row r="124" spans="1:6" x14ac:dyDescent="0.25">
      <c r="A124" s="24" t="s">
        <v>51</v>
      </c>
      <c r="B124" s="8" t="s">
        <v>52</v>
      </c>
      <c r="C124" s="7"/>
      <c r="D124" s="7"/>
      <c r="E124" s="7"/>
      <c r="F124" s="52"/>
    </row>
    <row r="125" spans="1:6" ht="60" x14ac:dyDescent="0.25">
      <c r="A125" s="9">
        <v>1</v>
      </c>
      <c r="B125" s="13" t="s">
        <v>53</v>
      </c>
      <c r="C125" s="28">
        <v>1</v>
      </c>
      <c r="D125" s="22" t="s">
        <v>35</v>
      </c>
      <c r="E125" s="29">
        <v>12802.740000000002</v>
      </c>
      <c r="F125" s="51">
        <f>C125*E125</f>
        <v>12802.740000000002</v>
      </c>
    </row>
    <row r="126" spans="1:6" ht="30" x14ac:dyDescent="0.25">
      <c r="A126" s="7">
        <v>2</v>
      </c>
      <c r="B126" s="13" t="s">
        <v>54</v>
      </c>
      <c r="C126" s="28">
        <v>6</v>
      </c>
      <c r="D126" s="22" t="s">
        <v>55</v>
      </c>
      <c r="E126" s="29">
        <v>10803.705557142857</v>
      </c>
      <c r="F126" s="50">
        <f>C126*E126</f>
        <v>64822.233342857144</v>
      </c>
    </row>
    <row r="127" spans="1:6" x14ac:dyDescent="0.25">
      <c r="A127" s="25"/>
      <c r="B127" s="27" t="s">
        <v>56</v>
      </c>
      <c r="C127" s="25"/>
      <c r="D127" s="25"/>
      <c r="E127" s="25"/>
      <c r="F127" s="30">
        <f>SUM(F125:F126)</f>
        <v>77624.973342857149</v>
      </c>
    </row>
    <row r="128" spans="1:6" x14ac:dyDescent="0.25">
      <c r="A128" s="26"/>
      <c r="B128" s="26"/>
      <c r="C128" s="26"/>
      <c r="D128" s="26"/>
      <c r="E128" s="26"/>
      <c r="F128" s="26"/>
    </row>
    <row r="129" spans="1:6" x14ac:dyDescent="0.25">
      <c r="A129" s="31"/>
      <c r="B129" s="32" t="s">
        <v>79</v>
      </c>
      <c r="C129" s="33"/>
      <c r="D129" s="33"/>
      <c r="E129" s="33"/>
      <c r="F129" s="34">
        <f>F122+F127</f>
        <v>1807722.7791352167</v>
      </c>
    </row>
    <row r="131" spans="1:6" x14ac:dyDescent="0.25">
      <c r="A131" s="31"/>
      <c r="B131" s="32" t="s">
        <v>57</v>
      </c>
      <c r="C131" s="33"/>
      <c r="D131" s="33"/>
      <c r="E131" s="33"/>
      <c r="F131" s="34">
        <f>(F129+F69)</f>
        <v>9406542.2207352165</v>
      </c>
    </row>
    <row r="133" spans="1:6" x14ac:dyDescent="0.25">
      <c r="A133" s="35"/>
      <c r="B133" s="38" t="s">
        <v>59</v>
      </c>
      <c r="C133" s="36"/>
      <c r="D133" s="36"/>
      <c r="E133" s="36"/>
      <c r="F133" s="37"/>
    </row>
    <row r="134" spans="1:6" x14ac:dyDescent="0.25">
      <c r="A134" s="35"/>
      <c r="B134" s="39" t="s">
        <v>60</v>
      </c>
      <c r="C134" s="40">
        <v>0.1</v>
      </c>
      <c r="D134" s="36"/>
      <c r="E134" s="36"/>
      <c r="F134" s="49">
        <f t="shared" ref="F134:F140" si="2">ROUND($F$131*C134,2)</f>
        <v>940654.22</v>
      </c>
    </row>
    <row r="135" spans="1:6" x14ac:dyDescent="0.25">
      <c r="A135" s="35"/>
      <c r="B135" s="39" t="s">
        <v>61</v>
      </c>
      <c r="C135" s="40">
        <v>0.03</v>
      </c>
      <c r="D135" s="36"/>
      <c r="E135" s="36"/>
      <c r="F135" s="49">
        <f>ROUND($F$131*C135,2)-0.01</f>
        <v>282196.26</v>
      </c>
    </row>
    <row r="136" spans="1:6" x14ac:dyDescent="0.25">
      <c r="A136" s="35"/>
      <c r="B136" s="39" t="s">
        <v>62</v>
      </c>
      <c r="C136" s="40">
        <v>0.04</v>
      </c>
      <c r="D136" s="36"/>
      <c r="E136" s="36"/>
      <c r="F136" s="49">
        <f t="shared" si="2"/>
        <v>376261.69</v>
      </c>
    </row>
    <row r="137" spans="1:6" x14ac:dyDescent="0.25">
      <c r="A137" s="35"/>
      <c r="B137" s="39" t="s">
        <v>63</v>
      </c>
      <c r="C137" s="40">
        <v>0.05</v>
      </c>
      <c r="D137" s="36"/>
      <c r="E137" s="36"/>
      <c r="F137" s="49">
        <f t="shared" si="2"/>
        <v>470327.11</v>
      </c>
    </row>
    <row r="138" spans="1:6" x14ac:dyDescent="0.25">
      <c r="A138" s="35"/>
      <c r="B138" s="39" t="s">
        <v>64</v>
      </c>
      <c r="C138" s="40">
        <v>4.4999999999999998E-2</v>
      </c>
      <c r="D138" s="36"/>
      <c r="E138" s="36"/>
      <c r="F138" s="49">
        <f t="shared" si="2"/>
        <v>423294.4</v>
      </c>
    </row>
    <row r="139" spans="1:6" x14ac:dyDescent="0.25">
      <c r="A139" s="35"/>
      <c r="B139" s="39" t="s">
        <v>65</v>
      </c>
      <c r="C139" s="40">
        <v>0.01</v>
      </c>
      <c r="D139" s="36"/>
      <c r="E139" s="36"/>
      <c r="F139" s="49">
        <f t="shared" si="2"/>
        <v>94065.42</v>
      </c>
    </row>
    <row r="140" spans="1:6" x14ac:dyDescent="0.25">
      <c r="A140" s="35"/>
      <c r="B140" s="39" t="s">
        <v>66</v>
      </c>
      <c r="C140" s="40">
        <v>1E-3</v>
      </c>
      <c r="D140" s="36"/>
      <c r="E140" s="36"/>
      <c r="F140" s="49">
        <f t="shared" si="2"/>
        <v>9406.5400000000009</v>
      </c>
    </row>
    <row r="141" spans="1:6" x14ac:dyDescent="0.25">
      <c r="A141" s="35"/>
      <c r="B141" s="39" t="s">
        <v>67</v>
      </c>
      <c r="C141" s="40">
        <v>0.18</v>
      </c>
      <c r="D141" s="36"/>
      <c r="E141" s="36"/>
      <c r="F141" s="49">
        <f>ROUND(F134*C141,2)</f>
        <v>169317.76000000001</v>
      </c>
    </row>
    <row r="142" spans="1:6" x14ac:dyDescent="0.25">
      <c r="A142" s="35"/>
      <c r="B142" s="39" t="s">
        <v>68</v>
      </c>
      <c r="C142" s="40">
        <v>0.05</v>
      </c>
      <c r="D142" s="36"/>
      <c r="E142" s="36"/>
      <c r="F142" s="49">
        <f>ROUND($F$131*C142,2)</f>
        <v>470327.11</v>
      </c>
    </row>
    <row r="143" spans="1:6" x14ac:dyDescent="0.25">
      <c r="A143" s="35"/>
      <c r="B143" s="39" t="s">
        <v>69</v>
      </c>
      <c r="C143" s="40">
        <v>0.1</v>
      </c>
      <c r="D143" s="36"/>
      <c r="E143" s="36"/>
      <c r="F143" s="49">
        <f>ROUND($F$131*C143,2)</f>
        <v>940654.22</v>
      </c>
    </row>
    <row r="144" spans="1:6" x14ac:dyDescent="0.25">
      <c r="A144" s="41"/>
      <c r="B144" s="42" t="s">
        <v>70</v>
      </c>
      <c r="C144" s="43"/>
      <c r="D144" s="43"/>
      <c r="E144" s="43"/>
      <c r="F144" s="44">
        <f>ROUND((SUM(F134:F143)),2)</f>
        <v>4176504.73</v>
      </c>
    </row>
    <row r="145" spans="1:6" x14ac:dyDescent="0.25">
      <c r="A145" s="35"/>
      <c r="B145" s="36"/>
      <c r="C145" s="36"/>
      <c r="D145" s="36"/>
      <c r="E145" s="36"/>
      <c r="F145" s="37"/>
    </row>
    <row r="146" spans="1:6" x14ac:dyDescent="0.25">
      <c r="A146" s="45"/>
      <c r="B146" s="46" t="s">
        <v>71</v>
      </c>
      <c r="C146" s="47"/>
      <c r="D146" s="47"/>
      <c r="E146" s="47"/>
      <c r="F146" s="48">
        <f>F131+F144</f>
        <v>13583046.950735217</v>
      </c>
    </row>
  </sheetData>
  <mergeCells count="6">
    <mergeCell ref="A71:F71"/>
    <mergeCell ref="B3:F3"/>
    <mergeCell ref="B4:F4"/>
    <mergeCell ref="B5:F5"/>
    <mergeCell ref="B6:F6"/>
    <mergeCell ref="A9:F9"/>
  </mergeCells>
  <pageMargins left="0.70866141732283472" right="0.70866141732283472" top="0.74803149606299213" bottom="0.74803149606299213" header="0.31496062992125984" footer="0.31496062992125984"/>
  <pageSetup scale="66" orientation="portrait" r:id="rId1"/>
  <rowBreaks count="2" manualBreakCount="2">
    <brk id="47" max="16383" man="1"/>
    <brk id="91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ACTUALIZADO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Einstein M. Caraballo Santana</dc:creator>
  <cp:lastModifiedBy>Franklin Xavier Morillo Duluc</cp:lastModifiedBy>
  <cp:lastPrinted>2022-09-02T13:30:00Z</cp:lastPrinted>
  <dcterms:created xsi:type="dcterms:W3CDTF">2022-07-18T18:03:50Z</dcterms:created>
  <dcterms:modified xsi:type="dcterms:W3CDTF">2023-03-31T13:53:36Z</dcterms:modified>
</cp:coreProperties>
</file>