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agobdo-my.sharepoint.com/personal/luis_aybar_inapa_gob_do/Documents/Escritorio(Usar)/Presupuestos/EL SEIBO/"/>
    </mc:Choice>
  </mc:AlternateContent>
  <xr:revisionPtr revIDLastSave="0" documentId="8_{80C5E6A6-376A-4C64-BB8B-37EA32587D01}" xr6:coauthVersionLast="47" xr6:coauthVersionMax="47" xr10:uidLastSave="{00000000-0000-0000-0000-000000000000}"/>
  <bookViews>
    <workbookView xWindow="-120" yWindow="-120" windowWidth="29040" windowHeight="15840" tabRatio="733" xr2:uid="{00000000-000D-0000-FFFF-FFFF00000000}"/>
  </bookViews>
  <sheets>
    <sheet name="VILLA PROGRESO-LOTE 7" sheetId="6" r:id="rId1"/>
  </sheets>
  <definedNames>
    <definedName name="_xlnm._FilterDatabase" localSheetId="0" hidden="1">'VILLA PROGRESO-LOTE 7'!$A$11:$F$99</definedName>
    <definedName name="_xlnm.Print_Area" localSheetId="0">'VILLA PROGRESO-LOTE 7'!$A$1:$F$139</definedName>
    <definedName name="_xlnm.Print_Titles" localSheetId="0">'VILLA PROGRESO-LOTE 7'!$1:$11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6" l="1"/>
  <c r="F91" i="6" l="1"/>
  <c r="F90" i="6"/>
  <c r="F87" i="6"/>
  <c r="F86" i="6"/>
  <c r="F85" i="6"/>
  <c r="F93" i="6"/>
  <c r="F59" i="6" l="1"/>
  <c r="F64" i="6" l="1"/>
  <c r="F65" i="6"/>
  <c r="F66" i="6"/>
  <c r="F67" i="6"/>
  <c r="F68" i="6"/>
  <c r="F69" i="6"/>
  <c r="F70" i="6"/>
  <c r="F71" i="6"/>
  <c r="F72" i="6"/>
  <c r="F73" i="6"/>
  <c r="F74" i="6"/>
  <c r="F75" i="6"/>
  <c r="F63" i="6"/>
  <c r="F55" i="6" l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60" i="6" l="1"/>
  <c r="F58" i="6"/>
  <c r="F80" i="6" l="1"/>
  <c r="F36" i="6" l="1"/>
  <c r="F28" i="6"/>
  <c r="F99" i="6" l="1"/>
  <c r="F97" i="6"/>
  <c r="F96" i="6"/>
  <c r="F100" i="6" l="1"/>
  <c r="F25" i="6"/>
  <c r="F77" i="6" l="1"/>
  <c r="F33" i="6"/>
  <c r="F29" i="6"/>
  <c r="F18" i="6"/>
  <c r="F17" i="6"/>
  <c r="F31" i="6" l="1"/>
  <c r="F30" i="6"/>
  <c r="F23" i="6"/>
  <c r="F16" i="6"/>
  <c r="F24" i="6"/>
  <c r="F21" i="6" l="1"/>
  <c r="F34" i="6"/>
  <c r="F35" i="6"/>
  <c r="F22" i="6"/>
  <c r="F37" i="6"/>
  <c r="F78" i="6" l="1"/>
  <c r="F79" i="6"/>
  <c r="F27" i="6"/>
  <c r="F26" i="6"/>
  <c r="F94" i="6" l="1"/>
  <c r="F102" i="6" s="1"/>
  <c r="F103" i="6" s="1"/>
  <c r="F113" i="6" s="1"/>
  <c r="F116" i="6" l="1"/>
  <c r="F114" i="6"/>
  <c r="F108" i="6"/>
  <c r="F112" i="6"/>
  <c r="F106" i="6"/>
  <c r="F115" i="6"/>
  <c r="F111" i="6"/>
  <c r="F107" i="6"/>
  <c r="F109" i="6"/>
  <c r="F110" i="6"/>
  <c r="F118" i="6" l="1"/>
  <c r="F120" i="6" s="1"/>
</calcChain>
</file>

<file path=xl/sharedStrings.xml><?xml version="1.0" encoding="utf-8"?>
<sst xmlns="http://schemas.openxmlformats.org/spreadsheetml/2006/main" count="176" uniqueCount="122">
  <si>
    <t>INSTITUTO NACIONAL DE AGUAS POTABLES Y ALCANTARILLADOS</t>
  </si>
  <si>
    <t>***INAPA***</t>
  </si>
  <si>
    <t>DIRECCION DE INGENIERIA</t>
  </si>
  <si>
    <t>DEPARTAMENTO DE COSTOS Y PRESUPUESTOS</t>
  </si>
  <si>
    <t>Presupuesto No.: 189 d/f 22/10/2020</t>
  </si>
  <si>
    <t>Obra: AMPLIACIÓN REDES ACUEDUCTO EL SEIBO, REDES VILLA PROGRESO PERIFERIA (LOTE 7)</t>
  </si>
  <si>
    <t xml:space="preserve">Ubicación: PROV. EL SEIBO </t>
  </si>
  <si>
    <t>Zona : VI</t>
  </si>
  <si>
    <t>PART.</t>
  </si>
  <si>
    <t>D E S C R I P C I O N</t>
  </si>
  <si>
    <t>CANTIDAD</t>
  </si>
  <si>
    <t>UND.</t>
  </si>
  <si>
    <t>P.U. (RD$)</t>
  </si>
  <si>
    <t>VALOR (RD$)</t>
  </si>
  <si>
    <t>A</t>
  </si>
  <si>
    <t>RED DE DISTRIBUCIÓN</t>
  </si>
  <si>
    <t>REPLANTEO</t>
  </si>
  <si>
    <t>M</t>
  </si>
  <si>
    <t>MOVIMIENTO DE TIERRA</t>
  </si>
  <si>
    <t>EXCAVACIÓN CON CLASIFICACION (1,871.68 M3)</t>
  </si>
  <si>
    <t>2.1.1</t>
  </si>
  <si>
    <t xml:space="preserve">MATERIAL COMPACTO C/EQUIPO 70% </t>
  </si>
  <si>
    <t>M3</t>
  </si>
  <si>
    <t>2.1.2</t>
  </si>
  <si>
    <t xml:space="preserve">MATERIAL ROCA DURA C/EQUIPO 30% (INCLUYE EXTRACCION DE ROCA)  </t>
  </si>
  <si>
    <t xml:space="preserve">NIVELACION EN ZANJA </t>
  </si>
  <si>
    <t>M2</t>
  </si>
  <si>
    <t>SUMINISTRO Y COLOCACION ASIENTO DE ARENA (INCLUYE ACARREO INTERNO)</t>
  </si>
  <si>
    <t>SUMINISTRO MATERIAL DE MINA PARA RELLENO DIST. PROM=10 KM</t>
  </si>
  <si>
    <t>RELLENO COMPACTADO C/EQUIPO EN CAPAS DE 0.20 M</t>
  </si>
  <si>
    <t xml:space="preserve">BOTE DE MATERIAL CON CAMION D= 5 KM (INCLUYE ESPARCIMIENTO) </t>
  </si>
  <si>
    <t>SUMINISTRO DE TUBERIA:</t>
  </si>
  <si>
    <t>DE Ø 4"  PVC SDR-26  C/ J.G. +2% PÉRDIDA POR CAMPANA</t>
  </si>
  <si>
    <t>DE Ø 3"  PVC SDR-26  C/ J.G. + 2% PÉRDIDA POR CAMPANA</t>
  </si>
  <si>
    <t>COLOCACION DE TUBERIA:</t>
  </si>
  <si>
    <t>DE Ø 4"  PVC SDR-26  C/ J.G. +2% DESP.</t>
  </si>
  <si>
    <t>DE Ø 3"  PVC SDR-26  C/ J.G. + 2% DESP.</t>
  </si>
  <si>
    <t>SUMINISTRO Y COLOCACION DE PIEZAS ESPECIALES</t>
  </si>
  <si>
    <t xml:space="preserve">CODO 3" X 30° ACERO SCH-80 C/PROTECCION ANTICORROSIVA </t>
  </si>
  <si>
    <t>U</t>
  </si>
  <si>
    <t xml:space="preserve">CODO 3" X 35° ACERO SCH-80 C/PROTECCION ANTICORROSIVA </t>
  </si>
  <si>
    <t xml:space="preserve">CODO 3" X 45° ACERO SCH-80 C/PROTECCION ANTICORROSIVA </t>
  </si>
  <si>
    <t xml:space="preserve">CODO 3" X 50° ACERO SCH-80 C/PROTECCION ANTICORROSIVA </t>
  </si>
  <si>
    <t xml:space="preserve">CODO 3" X 70° ACERO SCH-80 C/PROTECCION ANTICORROSIVA </t>
  </si>
  <si>
    <t xml:space="preserve">CODO 3" X 90° ACERO SCH-80 C/PROTECCION ANTICORROSIVA </t>
  </si>
  <si>
    <t xml:space="preserve">CODO 4" X 20° ACERO SCH-80 C/PROTECCION ANTICORROSIVA </t>
  </si>
  <si>
    <t xml:space="preserve">CODO 4" X 25° ACERO SCH-80 C/PROTECCION ANTICORROSIVA </t>
  </si>
  <si>
    <t xml:space="preserve">CODO 4" X 90° ACERO SCH-80 C/PROTECCION ANTICORROSIVA </t>
  </si>
  <si>
    <t xml:space="preserve">CRUZ 4" X 3"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</si>
  <si>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</si>
  <si>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</si>
  <si>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TEE 4" X 4" ACERO SCH-80 C/PROTECCION ANTICORROSIVA </t>
  </si>
  <si>
    <t xml:space="preserve">REDUCCIÓN 4" X 3" ACERO SCH-80 C/PROTECCION ANTICORROSIVA </t>
  </si>
  <si>
    <t xml:space="preserve">JUNTA MECANICA TIPO DRESSER DE Ø3" 150 PSI </t>
  </si>
  <si>
    <t xml:space="preserve">JUNTA MECANICA TIPO DRESSER DE Ø4" 150 PSI </t>
  </si>
  <si>
    <t xml:space="preserve">TAPÓN DE Ø3" ACERO SCH-80 C/PROTECCION ANTICORROSIVA </t>
  </si>
  <si>
    <t>ANCLAJE EN HORMIGON SIMPLE PARA PIEZA</t>
  </si>
  <si>
    <t>SUMINISTRO Y COLOCACION DE VALVULAS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</si>
  <si>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</si>
  <si>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</si>
  <si>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>CAJA TELESCOPICA P/VALVULAS (INCL. BASE Y TAPA DE H.S.)</t>
  </si>
  <si>
    <t>ACOMETIDAS URBANAS Ø3"(55 UNIDADES)</t>
  </si>
  <si>
    <t>COLLARIN EN POLIETILENO Ø3" (ABRAZADERA)</t>
  </si>
  <si>
    <t>TUBERIA DE POLIETILENO DE ALTA DENSIDAD Ø1/2" INTERNO L=6.00M (PROMEDIO)</t>
  </si>
  <si>
    <t>ADAPTADOR  MACHO Ø1/2" ROSCADO A MANGUERA</t>
  </si>
  <si>
    <t>UD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</si>
  <si>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</si>
  <si>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</si>
  <si>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</si>
  <si>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</si>
  <si>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L=1.00M (PROMEDIO)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</si>
  <si>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</si>
  <si>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</si>
  <si>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</si>
  <si>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</si>
  <si>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</si>
  <si>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>PRUEBA HIDROSTATICA</t>
  </si>
  <si>
    <t>DE Ø 4"  PVC SDR-26  C/ J.G.</t>
  </si>
  <si>
    <t>DE Ø 3"  PVC SDR-26  C/ J.G.</t>
  </si>
  <si>
    <t>SUMINISTRO Y COLOCACIÓN DE HIDRANTES</t>
  </si>
  <si>
    <t>HIDRANTE DE Ø6" PLATILLADO, EN TUBERIA DE Ø4"</t>
  </si>
  <si>
    <t>DEMOLICIÓN DE:</t>
  </si>
  <si>
    <t>ACERA DE 0.80 M</t>
  </si>
  <si>
    <t>CONTEN</t>
  </si>
  <si>
    <t>BOTE DE MATERIAL DEMOLIDO CON CAMION D=5 KM</t>
  </si>
  <si>
    <t>REPOSICIÓN DE:</t>
  </si>
  <si>
    <t xml:space="preserve">LIMPIEZA FINAL (OBREROS, CAMION  Y HERRAMIENTAS MENORES) CON TRAMOS DE ALTA PENDIENTE </t>
  </si>
  <si>
    <t>SUB-TOTAL  A</t>
  </si>
  <si>
    <t>B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</si>
  <si>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</si>
  <si>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</si>
  <si>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</si>
  <si>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</si>
  <si>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SUB-TOTAL B</t>
  </si>
  <si>
    <t>SUB-TOTAL GENERAL</t>
  </si>
  <si>
    <t>GASTOS INDIRECTOS</t>
  </si>
  <si>
    <t>HONORARIOS PROFESIONALES</t>
  </si>
  <si>
    <t>GASTOS ADMINISTRATIVOS</t>
  </si>
  <si>
    <t xml:space="preserve">SEGUROS, PÓLIZA Y FIANZAS </t>
  </si>
  <si>
    <t>SUPERVISIÓN DE LA OBRA</t>
  </si>
  <si>
    <t>GASTOS DE TRANSPORTE</t>
  </si>
  <si>
    <t>LEY 6-86</t>
  </si>
  <si>
    <t>CODIA</t>
  </si>
  <si>
    <t xml:space="preserve"> ITBIS A HONORARIOS PROFESIONALES (LEY 07-2007)</t>
  </si>
  <si>
    <t>OPERACIÓN Y MANTENIMIENTO INAPA</t>
  </si>
  <si>
    <t>IMPREVISTOS</t>
  </si>
  <si>
    <t>MEDIDA DE COMPENSACIÓN AMBIENTAL</t>
  </si>
  <si>
    <t>TOTAL GASTOS INDIRECTOS</t>
  </si>
  <si>
    <t xml:space="preserve">TOTAL A EJECUTAR </t>
  </si>
  <si>
    <t xml:space="preserve">                    PREPARADO POR:</t>
  </si>
  <si>
    <t xml:space="preserve">                                                    REVISADO POR :</t>
  </si>
  <si>
    <t xml:space="preserve">                             </t>
  </si>
  <si>
    <t xml:space="preserve">                ING. MAYRASSIS BELLO</t>
  </si>
  <si>
    <t xml:space="preserve">             ING. JOHANNY MERCEDES V.</t>
  </si>
  <si>
    <t xml:space="preserve">          ING. DEPTO. COSTOSY PRESUPUESTOS  </t>
  </si>
  <si>
    <t xml:space="preserve">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</si>
  <si>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</si>
  <si>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</si>
  <si>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        ING. SONIA E. RODRÍGUEZ R.</t>
  </si>
  <si>
    <t xml:space="preserve">     ING. JOSÉ MANUEL AYBAR OVALLE</t>
  </si>
  <si>
    <t xml:space="preserve">        ENC. DEPTO. DE COSTOS Y PRESUPUESTOS </t>
  </si>
  <si>
    <t xml:space="preserve">             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</si>
</sst>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General_)"/>
    <numFmt numFmtId="169" formatCode="_-* #,##0.00_-;\-* #,##0.00_-;_-* &quot;-&quot;??_-;_-@_-"/>
    <numFmt numFmtId="170" formatCode="0.000"/>
    <numFmt numFmtId="171" formatCode="&quot;$&quot;#,##0.00;\-&quot;$&quot;#,##0.00"/>
    <numFmt numFmtId="172" formatCode="&quot;$&quot;#,##0.00;[Red]\-&quot;$&quot;#,##0.00"/>
    <numFmt numFmtId="173" formatCode="_-* #,##0.00\ _P_t_s_-;\-* #,##0.00\ _P_t_s_-;_-* &quot;-&quot;??\ _P_t_s_-;_-@_-"/>
    <numFmt numFmtId="174" formatCode="#,##0.00;[Red]#,##0.00"/>
    <numFmt numFmtId="175" formatCode="#,##0;\-#,##0"/>
    <numFmt numFmtId="176" formatCode="#,##0.0;\-#,##0.0"/>
    <numFmt numFmtId="177" formatCode="0.0%"/>
    <numFmt numFmtId="178" formatCode="#,##0.00;\-#,##0.00"/>
    <numFmt numFmtId="179" formatCode="_-* #,##0.0\ _€_-;\-* #,##0.0\ _€_-;_-* &quot;-&quot;??\ _€_-;_-@_-"/>
    <numFmt numFmtId="180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21">
    <xf numFmtId="0" fontId="0" fillId="0" borderId="0" xfId="0"/>
    <xf numFmtId="4" fontId="2" fillId="3" borderId="1" xfId="28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30" applyNumberFormat="1" applyFill="1" applyBorder="1" applyAlignment="1">
      <alignment horizontal="center" vertical="top" wrapText="1"/>
    </xf>
    <xf numFmtId="4" fontId="2" fillId="3" borderId="1" xfId="30" applyNumberForma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" fontId="2" fillId="3" borderId="1" xfId="28" applyNumberFormat="1" applyFont="1" applyFill="1" applyBorder="1" applyAlignment="1">
      <alignment horizontal="center" vertical="top" wrapText="1"/>
    </xf>
    <xf numFmtId="4" fontId="3" fillId="3" borderId="1" xfId="28" applyNumberFormat="1" applyFont="1" applyFill="1" applyBorder="1" applyAlignment="1">
      <alignment horizontal="right" vertical="top" wrapText="1"/>
    </xf>
    <xf numFmtId="0" fontId="2" fillId="3" borderId="1" xfId="30" applyFill="1" applyBorder="1" applyAlignment="1">
      <alignment horizontal="right" vertical="top" wrapText="1"/>
    </xf>
    <xf numFmtId="10" fontId="2" fillId="3" borderId="1" xfId="38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10" fontId="2" fillId="3" borderId="1" xfId="0" applyNumberFormat="1" applyFont="1" applyFill="1" applyBorder="1" applyAlignment="1" applyProtection="1">
      <alignment horizontal="right" vertical="top" wrapText="1"/>
      <protection locked="0"/>
    </xf>
    <xf numFmtId="167" fontId="2" fillId="3" borderId="1" xfId="5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177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vertical="top"/>
    </xf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right" vertical="center"/>
    </xf>
    <xf numFmtId="0" fontId="2" fillId="3" borderId="1" xfId="30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top"/>
    </xf>
    <xf numFmtId="0" fontId="10" fillId="3" borderId="0" xfId="0" applyFont="1" applyFill="1" applyAlignment="1">
      <alignment horizontal="right" wrapText="1"/>
    </xf>
    <xf numFmtId="0" fontId="6" fillId="3" borderId="0" xfId="0" applyFont="1" applyFill="1"/>
    <xf numFmtId="0" fontId="6" fillId="3" borderId="0" xfId="0" applyFont="1" applyFill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43" fontId="2" fillId="0" borderId="0" xfId="15" applyNumberFormat="1" applyFont="1" applyFill="1" applyBorder="1" applyAlignment="1">
      <alignment horizontal="right" vertical="top"/>
    </xf>
    <xf numFmtId="174" fontId="2" fillId="0" borderId="0" xfId="0" applyNumberFormat="1" applyFont="1" applyAlignment="1">
      <alignment horizontal="center" vertical="top"/>
    </xf>
    <xf numFmtId="43" fontId="3" fillId="0" borderId="0" xfId="15" applyNumberFormat="1" applyFont="1" applyFill="1" applyBorder="1" applyAlignment="1">
      <alignment vertical="top"/>
    </xf>
    <xf numFmtId="2" fontId="2" fillId="0" borderId="0" xfId="20" applyNumberFormat="1" applyFont="1" applyAlignment="1">
      <alignment horizontal="left" vertical="top"/>
    </xf>
    <xf numFmtId="0" fontId="2" fillId="0" borderId="0" xfId="20" applyFont="1" applyAlignment="1">
      <alignment horizontal="left" vertical="top"/>
    </xf>
    <xf numFmtId="0" fontId="2" fillId="0" borderId="0" xfId="20" applyFont="1" applyAlignment="1">
      <alignment horizontal="center" vertical="top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39" fontId="7" fillId="4" borderId="1" xfId="0" applyNumberFormat="1" applyFont="1" applyFill="1" applyBorder="1" applyAlignment="1">
      <alignment vertical="center" wrapText="1"/>
    </xf>
    <xf numFmtId="4" fontId="2" fillId="4" borderId="4" xfId="28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top" wrapText="1"/>
    </xf>
    <xf numFmtId="4" fontId="2" fillId="4" borderId="4" xfId="28" applyNumberFormat="1" applyFont="1" applyFill="1" applyBorder="1" applyAlignment="1">
      <alignment horizontal="right" vertical="top" wrapText="1"/>
    </xf>
    <xf numFmtId="4" fontId="2" fillId="4" borderId="4" xfId="28" applyNumberFormat="1" applyFont="1" applyFill="1" applyBorder="1" applyAlignment="1">
      <alignment horizontal="center" vertical="top" wrapText="1"/>
    </xf>
    <xf numFmtId="4" fontId="3" fillId="4" borderId="4" xfId="28" applyNumberFormat="1" applyFont="1" applyFill="1" applyBorder="1" applyAlignment="1">
      <alignment horizontal="right" vertical="top" wrapText="1"/>
    </xf>
    <xf numFmtId="4" fontId="3" fillId="4" borderId="4" xfId="32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4" fontId="2" fillId="4" borderId="1" xfId="28" applyNumberFormat="1" applyFont="1" applyFill="1" applyBorder="1" applyAlignment="1">
      <alignment horizontal="right" vertical="top" wrapText="1"/>
    </xf>
    <xf numFmtId="4" fontId="2" fillId="4" borderId="1" xfId="28" applyNumberFormat="1" applyFont="1" applyFill="1" applyBorder="1" applyAlignment="1">
      <alignment horizontal="center" vertical="top" wrapText="1"/>
    </xf>
    <xf numFmtId="4" fontId="3" fillId="4" borderId="1" xfId="28" applyNumberFormat="1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center" vertical="top" wrapText="1"/>
    </xf>
    <xf numFmtId="167" fontId="2" fillId="4" borderId="4" xfId="5" applyFont="1" applyFill="1" applyBorder="1" applyAlignment="1">
      <alignment horizontal="right" vertical="top" wrapText="1"/>
    </xf>
    <xf numFmtId="4" fontId="3" fillId="4" borderId="4" xfId="0" applyNumberFormat="1" applyFont="1" applyFill="1" applyBorder="1" applyAlignment="1">
      <alignment vertical="top" wrapText="1"/>
    </xf>
    <xf numFmtId="4" fontId="3" fillId="4" borderId="1" xfId="28" applyNumberFormat="1" applyFont="1" applyFill="1" applyBorder="1" applyAlignment="1">
      <alignment horizontal="right" vertical="center" wrapText="1"/>
    </xf>
    <xf numFmtId="4" fontId="3" fillId="4" borderId="1" xfId="28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0" fontId="2" fillId="0" borderId="0" xfId="0" applyFont="1"/>
    <xf numFmtId="169" fontId="2" fillId="3" borderId="0" xfId="35" applyFont="1" applyFill="1" applyBorder="1" applyAlignment="1">
      <alignment horizontal="center" vertical="center"/>
    </xf>
    <xf numFmtId="179" fontId="2" fillId="3" borderId="0" xfId="35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8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35" applyNumberFormat="1" applyFont="1" applyFill="1" applyBorder="1" applyAlignment="1">
      <alignment horizontal="center"/>
    </xf>
    <xf numFmtId="43" fontId="2" fillId="0" borderId="1" xfId="0" applyNumberFormat="1" applyFont="1" applyBorder="1" applyAlignment="1">
      <alignment horizontal="right" vertical="center" wrapText="1"/>
    </xf>
    <xf numFmtId="4" fontId="2" fillId="0" borderId="1" xfId="15" applyNumberFormat="1" applyFont="1" applyFill="1" applyBorder="1" applyAlignment="1">
      <alignment horizontal="right" vertical="center" wrapText="1"/>
    </xf>
    <xf numFmtId="4" fontId="2" fillId="0" borderId="1" xfId="35" applyNumberFormat="1" applyFont="1" applyFill="1" applyBorder="1" applyAlignment="1" applyProtection="1">
      <alignment vertical="top"/>
    </xf>
    <xf numFmtId="174" fontId="2" fillId="0" borderId="1" xfId="0" applyNumberFormat="1" applyFont="1" applyBorder="1" applyAlignment="1">
      <alignment vertical="top" wrapText="1"/>
    </xf>
    <xf numFmtId="43" fontId="2" fillId="0" borderId="1" xfId="36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vertical="center"/>
    </xf>
    <xf numFmtId="39" fontId="6" fillId="0" borderId="1" xfId="0" applyNumberFormat="1" applyFont="1" applyBorder="1" applyAlignment="1">
      <alignment vertical="center"/>
    </xf>
    <xf numFmtId="43" fontId="13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wrapText="1"/>
    </xf>
    <xf numFmtId="4" fontId="13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16" fillId="0" borderId="1" xfId="15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/>
    <xf numFmtId="174" fontId="2" fillId="0" borderId="1" xfId="0" applyNumberFormat="1" applyFont="1" applyBorder="1" applyAlignment="1">
      <alignment horizontal="right" vertical="center" wrapText="1"/>
    </xf>
    <xf numFmtId="0" fontId="13" fillId="3" borderId="0" xfId="0" applyFont="1" applyFill="1"/>
    <xf numFmtId="180" fontId="2" fillId="3" borderId="1" xfId="2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 wrapText="1"/>
    </xf>
    <xf numFmtId="4" fontId="2" fillId="3" borderId="6" xfId="28" applyNumberFormat="1" applyFont="1" applyFill="1" applyBorder="1" applyAlignment="1">
      <alignment horizontal="right" vertical="top" wrapText="1"/>
    </xf>
    <xf numFmtId="43" fontId="2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3" fontId="2" fillId="0" borderId="1" xfId="36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39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76" fontId="3" fillId="0" borderId="1" xfId="37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4" fontId="2" fillId="0" borderId="1" xfId="15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37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top" wrapText="1"/>
    </xf>
    <xf numFmtId="180" fontId="2" fillId="0" borderId="1" xfId="0" applyNumberFormat="1" applyFont="1" applyBorder="1" applyAlignment="1">
      <alignment horizontal="right" vertical="top" wrapText="1"/>
    </xf>
    <xf numFmtId="167" fontId="2" fillId="0" borderId="1" xfId="5" applyFont="1" applyFill="1" applyBorder="1" applyAlignment="1">
      <alignment horizontal="right" vertical="center" wrapText="1"/>
    </xf>
    <xf numFmtId="167" fontId="2" fillId="0" borderId="1" xfId="5" applyFont="1" applyFill="1" applyBorder="1" applyAlignment="1">
      <alignment horizontal="center" vertical="center" wrapText="1"/>
    </xf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top" wrapText="1"/>
    </xf>
    <xf numFmtId="4" fontId="6" fillId="0" borderId="4" xfId="0" applyNumberFormat="1" applyFont="1" applyBorder="1" applyAlignment="1">
      <alignment vertical="center"/>
    </xf>
    <xf numFmtId="43" fontId="6" fillId="0" borderId="4" xfId="0" applyNumberFormat="1" applyFont="1" applyBorder="1" applyAlignment="1">
      <alignment horizontal="center" vertical="center"/>
    </xf>
    <xf numFmtId="39" fontId="6" fillId="0" borderId="4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7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3" fontId="2" fillId="0" borderId="1" xfId="36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4" fontId="13" fillId="0" borderId="1" xfId="44" applyNumberFormat="1" applyFont="1" applyBorder="1" applyAlignment="1">
      <alignment vertical="top"/>
    </xf>
    <xf numFmtId="175" fontId="3" fillId="0" borderId="1" xfId="0" applyNumberFormat="1" applyFont="1" applyBorder="1" applyAlignment="1">
      <alignment horizontal="right" vertical="center"/>
    </xf>
    <xf numFmtId="0" fontId="3" fillId="0" borderId="1" xfId="39" applyFont="1" applyBorder="1" applyAlignment="1">
      <alignment horizontal="left" vertical="top" wrapText="1"/>
    </xf>
    <xf numFmtId="4" fontId="2" fillId="0" borderId="1" xfId="15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top"/>
    </xf>
    <xf numFmtId="174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40" applyBorder="1" applyAlignment="1">
      <alignment vertical="top" wrapText="1"/>
    </xf>
    <xf numFmtId="175" fontId="3" fillId="0" borderId="1" xfId="0" applyNumberFormat="1" applyFont="1" applyBorder="1" applyAlignment="1">
      <alignment horizontal="right" vertical="center" wrapText="1"/>
    </xf>
    <xf numFmtId="49" fontId="3" fillId="0" borderId="1" xfId="25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/>
    </xf>
    <xf numFmtId="176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75" fontId="2" fillId="0" borderId="1" xfId="0" applyNumberFormat="1" applyFont="1" applyBorder="1" applyAlignment="1">
      <alignment horizontal="right" vertical="top" wrapText="1"/>
    </xf>
    <xf numFmtId="39" fontId="2" fillId="0" borderId="1" xfId="41" applyFont="1" applyBorder="1" applyAlignment="1">
      <alignment horizontal="left" vertical="top" wrapText="1"/>
    </xf>
    <xf numFmtId="4" fontId="2" fillId="0" borderId="1" xfId="36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174" fontId="2" fillId="0" borderId="4" xfId="0" applyNumberFormat="1" applyFont="1" applyBorder="1" applyAlignment="1">
      <alignment horizontal="right" vertical="center" wrapText="1"/>
    </xf>
    <xf numFmtId="49" fontId="2" fillId="0" borderId="1" xfId="27" applyNumberFormat="1" applyFont="1" applyBorder="1" applyAlignment="1">
      <alignment horizontal="right" vertical="center"/>
    </xf>
    <xf numFmtId="49" fontId="3" fillId="0" borderId="1" xfId="27" applyNumberFormat="1" applyFont="1" applyBorder="1" applyAlignment="1">
      <alignment horizontal="center" vertical="top" wrapText="1"/>
    </xf>
    <xf numFmtId="174" fontId="2" fillId="0" borderId="1" xfId="27" applyNumberFormat="1" applyFont="1" applyBorder="1" applyAlignment="1">
      <alignment horizontal="center" vertical="top"/>
    </xf>
    <xf numFmtId="4" fontId="2" fillId="0" borderId="1" xfId="27" applyNumberFormat="1" applyFont="1" applyBorder="1" applyAlignment="1">
      <alignment horizontal="center" vertical="top"/>
    </xf>
    <xf numFmtId="4" fontId="2" fillId="0" borderId="1" xfId="27" applyNumberFormat="1" applyFont="1" applyBorder="1" applyAlignment="1">
      <alignment horizontal="right" vertical="top"/>
    </xf>
    <xf numFmtId="4" fontId="3" fillId="0" borderId="1" xfId="27" applyNumberFormat="1" applyFont="1" applyBorder="1" applyAlignment="1">
      <alignment horizontal="right" vertical="top"/>
    </xf>
    <xf numFmtId="0" fontId="3" fillId="0" borderId="1" xfId="30" applyFont="1" applyBorder="1" applyAlignment="1">
      <alignment horizontal="right" vertical="center" wrapText="1"/>
    </xf>
    <xf numFmtId="0" fontId="3" fillId="0" borderId="1" xfId="30" applyFont="1" applyBorder="1" applyAlignment="1">
      <alignment vertical="top" wrapText="1"/>
    </xf>
    <xf numFmtId="4" fontId="2" fillId="0" borderId="1" xfId="30" applyNumberFormat="1" applyBorder="1" applyAlignment="1">
      <alignment horizontal="right" vertical="top" wrapText="1"/>
    </xf>
    <xf numFmtId="4" fontId="2" fillId="0" borderId="1" xfId="30" applyNumberFormat="1" applyBorder="1" applyAlignment="1">
      <alignment horizontal="center" vertical="top" wrapText="1"/>
    </xf>
    <xf numFmtId="4" fontId="2" fillId="0" borderId="1" xfId="30" applyNumberFormat="1" applyBorder="1" applyAlignment="1">
      <alignment vertical="top" wrapText="1"/>
    </xf>
    <xf numFmtId="0" fontId="2" fillId="0" borderId="1" xfId="30" applyBorder="1" applyAlignment="1">
      <alignment horizontal="right" vertical="top" wrapText="1"/>
    </xf>
    <xf numFmtId="0" fontId="2" fillId="0" borderId="1" xfId="30" applyBorder="1" applyAlignment="1">
      <alignment vertical="top" wrapText="1"/>
    </xf>
    <xf numFmtId="4" fontId="2" fillId="0" borderId="1" xfId="30" applyNumberFormat="1" applyBorder="1" applyAlignment="1">
      <alignment horizontal="right" vertical="center" wrapText="1"/>
    </xf>
    <xf numFmtId="4" fontId="12" fillId="0" borderId="1" xfId="30" applyNumberFormat="1" applyFont="1" applyBorder="1" applyAlignment="1">
      <alignment horizontal="center" vertical="center" wrapText="1"/>
    </xf>
    <xf numFmtId="4" fontId="2" fillId="0" borderId="1" xfId="30" applyNumberFormat="1" applyBorder="1" applyAlignment="1">
      <alignment vertical="center" wrapText="1"/>
    </xf>
    <xf numFmtId="4" fontId="2" fillId="0" borderId="1" xfId="28" applyNumberFormat="1" applyFont="1" applyFill="1" applyBorder="1" applyAlignment="1">
      <alignment horizontal="right" vertical="center" wrapText="1"/>
    </xf>
    <xf numFmtId="3" fontId="2" fillId="0" borderId="1" xfId="33" applyNumberFormat="1" applyFont="1" applyBorder="1" applyAlignment="1">
      <alignment horizontal="right" vertical="top" wrapText="1"/>
    </xf>
    <xf numFmtId="4" fontId="2" fillId="0" borderId="1" xfId="33" applyNumberFormat="1" applyFont="1" applyBorder="1" applyAlignment="1">
      <alignment horizontal="right" vertical="center" wrapText="1"/>
    </xf>
    <xf numFmtId="4" fontId="2" fillId="0" borderId="1" xfId="33" applyNumberFormat="1" applyFont="1" applyBorder="1" applyAlignment="1">
      <alignment horizontal="center" vertical="center" wrapText="1"/>
    </xf>
    <xf numFmtId="4" fontId="2" fillId="0" borderId="1" xfId="33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2" fillId="3" borderId="0" xfId="0" applyFont="1" applyFill="1"/>
    <xf numFmtId="0" fontId="2" fillId="3" borderId="0" xfId="0" applyFont="1" applyFill="1" applyAlignment="1">
      <alignment horizontal="right" wrapText="1"/>
    </xf>
    <xf numFmtId="4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169" fontId="2" fillId="3" borderId="0" xfId="35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69" fontId="2" fillId="3" borderId="0" xfId="35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center" wrapText="1"/>
    </xf>
  </cellXfs>
  <cellStyles count="46">
    <cellStyle name="Comma 2" xfId="1" xr:uid="{00000000-0005-0000-0000-000000000000}"/>
    <cellStyle name="Comma 3" xfId="2" xr:uid="{00000000-0005-0000-0000-000001000000}"/>
    <cellStyle name="Comma_ANALISIS EL PUERTO" xfId="3" xr:uid="{00000000-0005-0000-0000-000002000000}"/>
    <cellStyle name="Euro" xfId="4" xr:uid="{00000000-0005-0000-0000-000003000000}"/>
    <cellStyle name="Millares" xfId="5" builtinId="3"/>
    <cellStyle name="Millares 10" xfId="36" xr:uid="{00000000-0005-0000-0000-000005000000}"/>
    <cellStyle name="Millares 11" xfId="6" xr:uid="{00000000-0005-0000-0000-000006000000}"/>
    <cellStyle name="Millares 13" xfId="7" xr:uid="{00000000-0005-0000-0000-000007000000}"/>
    <cellStyle name="Millares 2" xfId="8" xr:uid="{00000000-0005-0000-0000-000008000000}"/>
    <cellStyle name="Millares 2 2" xfId="9" xr:uid="{00000000-0005-0000-0000-000009000000}"/>
    <cellStyle name="Millares 2 2 2" xfId="10" xr:uid="{00000000-0005-0000-0000-00000A000000}"/>
    <cellStyle name="Millares 2 3" xfId="11" xr:uid="{00000000-0005-0000-0000-00000B000000}"/>
    <cellStyle name="Millares 2 4" xfId="34" xr:uid="{00000000-0005-0000-0000-00000C000000}"/>
    <cellStyle name="Millares 2 4 2" xfId="42" xr:uid="{00000000-0005-0000-0000-00000D000000}"/>
    <cellStyle name="Millares 2_XXXCopia de Pres. elab. no. 24-12  Terrm. ampliacion Ac. Monte Plata" xfId="12" xr:uid="{00000000-0005-0000-0000-00000E000000}"/>
    <cellStyle name="Millares 3 3" xfId="31" xr:uid="{00000000-0005-0000-0000-00000F000000}"/>
    <cellStyle name="Millares 3 3 2" xfId="35" xr:uid="{00000000-0005-0000-0000-000010000000}"/>
    <cellStyle name="Millares 3_111-12 ac neyba zona alta" xfId="13" xr:uid="{00000000-0005-0000-0000-000011000000}"/>
    <cellStyle name="Millares 4" xfId="32" xr:uid="{00000000-0005-0000-0000-000012000000}"/>
    <cellStyle name="Millares 4 2" xfId="14" xr:uid="{00000000-0005-0000-0000-000013000000}"/>
    <cellStyle name="Millares 5 3" xfId="15" xr:uid="{00000000-0005-0000-0000-000014000000}"/>
    <cellStyle name="Millares 5 3 2" xfId="29" xr:uid="{00000000-0005-0000-0000-000015000000}"/>
    <cellStyle name="Millares_estimado juana vicenta" xfId="28" xr:uid="{00000000-0005-0000-0000-000016000000}"/>
    <cellStyle name="Normal" xfId="0" builtinId="0"/>
    <cellStyle name="Normal 10" xfId="16" xr:uid="{00000000-0005-0000-0000-000018000000}"/>
    <cellStyle name="Normal 10 2" xfId="45" xr:uid="{00000000-0005-0000-0000-000019000000}"/>
    <cellStyle name="Normal 13 2" xfId="17" xr:uid="{00000000-0005-0000-0000-00001A000000}"/>
    <cellStyle name="Normal 2" xfId="18" xr:uid="{00000000-0005-0000-0000-00001B000000}"/>
    <cellStyle name="Normal 2 2 2" xfId="19" xr:uid="{00000000-0005-0000-0000-00001C000000}"/>
    <cellStyle name="Normal 2 3" xfId="20" xr:uid="{00000000-0005-0000-0000-00001D000000}"/>
    <cellStyle name="Normal 2 5" xfId="21" xr:uid="{00000000-0005-0000-0000-00001E000000}"/>
    <cellStyle name="Normal 2_ANALISIS REC 3" xfId="22" xr:uid="{00000000-0005-0000-0000-00001F000000}"/>
    <cellStyle name="Normal 3" xfId="23" xr:uid="{00000000-0005-0000-0000-000020000000}"/>
    <cellStyle name="Normal 4" xfId="24" xr:uid="{00000000-0005-0000-0000-000021000000}"/>
    <cellStyle name="Normal 45" xfId="40" xr:uid="{00000000-0005-0000-0000-000022000000}"/>
    <cellStyle name="Normal 5" xfId="39" xr:uid="{00000000-0005-0000-0000-000023000000}"/>
    <cellStyle name="Normal 54" xfId="43" xr:uid="{00000000-0005-0000-0000-000024000000}"/>
    <cellStyle name="Normal_158-09 TERMINACION AC. LA GINA" xfId="37" xr:uid="{00000000-0005-0000-0000-000025000000}"/>
    <cellStyle name="Normal_50-09 EXTENSION LINEA LA CUARENTA Y CABUYA 2" xfId="41" xr:uid="{00000000-0005-0000-0000-000026000000}"/>
    <cellStyle name="Normal_502-01 alcantarillado sanitario academia de entrenamiento policial de hatilloparte b" xfId="44" xr:uid="{00000000-0005-0000-0000-000027000000}"/>
    <cellStyle name="Normal_CARCAMO SAN PEDRO" xfId="33" xr:uid="{00000000-0005-0000-0000-000028000000}"/>
    <cellStyle name="Normal_Hoja1" xfId="25" xr:uid="{00000000-0005-0000-0000-000029000000}"/>
    <cellStyle name="Normal_Presupuesto Terminaciones Edificio Mantenimiento Nave I " xfId="30" xr:uid="{00000000-0005-0000-0000-00002A000000}"/>
    <cellStyle name="Normal_rec 2 al 98-05 terminacion ac. la cueva de cevicos 2da. etapa ac. mult. guanabano- cruce de maguaca parte b y guanabano como ext. al ac. la cueva de cevico 1" xfId="27" xr:uid="{00000000-0005-0000-0000-00002B000000}"/>
    <cellStyle name="Porcentaje 2" xfId="38" xr:uid="{00000000-0005-0000-0000-00002C000000}"/>
    <cellStyle name="Porcentual 5" xfId="26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1476375</xdr:colOff>
      <xdr:row>121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121</xdr:row>
      <xdr:rowOff>0</xdr:rowOff>
    </xdr:from>
    <xdr:to>
      <xdr:col>1</xdr:col>
      <xdr:colOff>1685925</xdr:colOff>
      <xdr:row>121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121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121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1304925</xdr:colOff>
      <xdr:row>122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121</xdr:row>
      <xdr:rowOff>0</xdr:rowOff>
    </xdr:from>
    <xdr:to>
      <xdr:col>1</xdr:col>
      <xdr:colOff>1381125</xdr:colOff>
      <xdr:row>121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120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120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0</xdr:col>
      <xdr:colOff>359833</xdr:colOff>
      <xdr:row>126</xdr:row>
      <xdr:rowOff>105834</xdr:rowOff>
    </xdr:from>
    <xdr:to>
      <xdr:col>1</xdr:col>
      <xdr:colOff>2279650</xdr:colOff>
      <xdr:row>126</xdr:row>
      <xdr:rowOff>105834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>
          <a:off x="359833" y="74515134"/>
          <a:ext cx="25103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126</xdr:row>
      <xdr:rowOff>131234</xdr:rowOff>
    </xdr:from>
    <xdr:to>
      <xdr:col>5</xdr:col>
      <xdr:colOff>739775</xdr:colOff>
      <xdr:row>126</xdr:row>
      <xdr:rowOff>131234</xdr:rowOff>
    </xdr:to>
    <xdr:sp macro="" textlink="">
      <xdr:nvSpPr>
        <xdr:cNvPr id="975" name="Line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>
          <a:off x="3844925" y="74540534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137</xdr:row>
      <xdr:rowOff>0</xdr:rowOff>
    </xdr:from>
    <xdr:to>
      <xdr:col>1</xdr:col>
      <xdr:colOff>3285153</xdr:colOff>
      <xdr:row>138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135</xdr:row>
      <xdr:rowOff>85725</xdr:rowOff>
    </xdr:from>
    <xdr:to>
      <xdr:col>1</xdr:col>
      <xdr:colOff>2486025</xdr:colOff>
      <xdr:row>135</xdr:row>
      <xdr:rowOff>85725</xdr:rowOff>
    </xdr:to>
    <xdr:sp macro="" textlink="">
      <xdr:nvSpPr>
        <xdr:cNvPr id="983" name="Line 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>
          <a:off x="266700" y="759523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135</xdr:row>
      <xdr:rowOff>104775</xdr:rowOff>
    </xdr:from>
    <xdr:to>
      <xdr:col>5</xdr:col>
      <xdr:colOff>685800</xdr:colOff>
      <xdr:row>135</xdr:row>
      <xdr:rowOff>104775</xdr:rowOff>
    </xdr:to>
    <xdr:sp macro="" textlink="">
      <xdr:nvSpPr>
        <xdr:cNvPr id="984" name="Line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>
          <a:off x="3638550" y="7597140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33"/>
  <sheetViews>
    <sheetView showGridLines="0" showZeros="0" tabSelected="1" view="pageBreakPreview" topLeftCell="A67" zoomScaleNormal="100" zoomScaleSheetLayoutView="100" workbookViewId="0">
      <selection activeCell="I99" sqref="I99"/>
    </sheetView>
  </sheetViews>
  <sheetFormatPr baseColWidth="10" defaultColWidth="11.42578125" defaultRowHeight="12.75" x14ac:dyDescent="0.2"/>
  <cols>
    <col min="1" max="1" width="7.7109375" style="41" customWidth="1"/>
    <col min="2" max="2" width="52.28515625" style="42" customWidth="1"/>
    <col min="3" max="3" width="11.5703125" style="43" customWidth="1"/>
    <col min="4" max="4" width="6.85546875" style="42" customWidth="1"/>
    <col min="5" max="5" width="13.85546875" style="40" bestFit="1" customWidth="1"/>
    <col min="6" max="6" width="15" style="40" customWidth="1"/>
    <col min="7" max="16384" width="11.42578125" style="39"/>
  </cols>
  <sheetData>
    <row r="1" spans="1:6" ht="14.25" x14ac:dyDescent="0.2">
      <c r="A1" s="34"/>
      <c r="B1" s="35"/>
      <c r="C1" s="36"/>
      <c r="D1" s="37"/>
      <c r="E1" s="38"/>
      <c r="F1" s="38"/>
    </row>
    <row r="2" spans="1:6" x14ac:dyDescent="0.2">
      <c r="A2" s="219" t="s">
        <v>0</v>
      </c>
      <c r="B2" s="219"/>
      <c r="C2" s="219"/>
      <c r="D2" s="219"/>
      <c r="E2" s="219"/>
      <c r="F2" s="219"/>
    </row>
    <row r="3" spans="1:6" x14ac:dyDescent="0.2">
      <c r="A3" s="219" t="s">
        <v>1</v>
      </c>
      <c r="B3" s="219"/>
      <c r="C3" s="219"/>
      <c r="D3" s="219"/>
      <c r="E3" s="219"/>
      <c r="F3" s="219"/>
    </row>
    <row r="4" spans="1:6" x14ac:dyDescent="0.2">
      <c r="A4" s="219" t="s">
        <v>2</v>
      </c>
      <c r="B4" s="219"/>
      <c r="C4" s="219"/>
      <c r="D4" s="219"/>
      <c r="E4" s="219"/>
      <c r="F4" s="219"/>
    </row>
    <row r="5" spans="1:6" x14ac:dyDescent="0.2">
      <c r="A5" s="219" t="s">
        <v>3</v>
      </c>
      <c r="B5" s="219"/>
      <c r="C5" s="219"/>
      <c r="D5" s="219"/>
      <c r="E5" s="219"/>
      <c r="F5" s="219"/>
    </row>
    <row r="6" spans="1:6" x14ac:dyDescent="0.2">
      <c r="A6" s="31"/>
      <c r="B6" s="23"/>
      <c r="C6" s="21"/>
      <c r="D6" s="22"/>
      <c r="E6" s="24"/>
      <c r="F6" s="219"/>
    </row>
    <row r="7" spans="1:6" x14ac:dyDescent="0.2">
      <c r="A7" s="32" t="s">
        <v>4</v>
      </c>
      <c r="B7" s="23"/>
      <c r="C7" s="21"/>
      <c r="D7" s="22"/>
      <c r="E7" s="24"/>
      <c r="F7" s="219"/>
    </row>
    <row r="8" spans="1:6" x14ac:dyDescent="0.2">
      <c r="A8" s="220" t="s">
        <v>5</v>
      </c>
      <c r="B8" s="220"/>
      <c r="C8" s="220"/>
      <c r="D8" s="220"/>
      <c r="E8" s="220"/>
      <c r="F8" s="220"/>
    </row>
    <row r="9" spans="1:6" x14ac:dyDescent="0.2">
      <c r="A9" s="32" t="s">
        <v>6</v>
      </c>
      <c r="B9" s="25"/>
      <c r="C9" s="21"/>
      <c r="D9" s="26" t="s">
        <v>7</v>
      </c>
      <c r="E9" s="27"/>
      <c r="F9" s="21"/>
    </row>
    <row r="10" spans="1:6" x14ac:dyDescent="0.2">
      <c r="A10" s="218"/>
      <c r="B10" s="218"/>
      <c r="C10" s="218"/>
      <c r="D10" s="218"/>
      <c r="E10" s="218"/>
      <c r="F10" s="218"/>
    </row>
    <row r="11" spans="1:6" x14ac:dyDescent="0.2">
      <c r="A11" s="75" t="s">
        <v>8</v>
      </c>
      <c r="B11" s="76" t="s">
        <v>9</v>
      </c>
      <c r="C11" s="77" t="s">
        <v>10</v>
      </c>
      <c r="D11" s="78" t="s">
        <v>11</v>
      </c>
      <c r="E11" s="77" t="s">
        <v>12</v>
      </c>
      <c r="F11" s="77" t="s">
        <v>13</v>
      </c>
    </row>
    <row r="12" spans="1:6" x14ac:dyDescent="0.2">
      <c r="A12" s="109"/>
      <c r="B12" s="110"/>
      <c r="C12" s="111"/>
      <c r="D12" s="112"/>
      <c r="E12" s="111"/>
      <c r="F12" s="111"/>
    </row>
    <row r="13" spans="1:6" x14ac:dyDescent="0.2">
      <c r="A13" s="113"/>
      <c r="B13" s="114"/>
      <c r="C13" s="115"/>
      <c r="D13" s="116"/>
      <c r="E13" s="117"/>
      <c r="F13" s="117"/>
    </row>
    <row r="14" spans="1:6" x14ac:dyDescent="0.2">
      <c r="A14" s="91" t="s">
        <v>14</v>
      </c>
      <c r="B14" s="92" t="s">
        <v>15</v>
      </c>
      <c r="C14" s="93"/>
      <c r="D14" s="94"/>
      <c r="E14" s="95"/>
      <c r="F14" s="96"/>
    </row>
    <row r="15" spans="1:6" x14ac:dyDescent="0.2">
      <c r="A15" s="118"/>
      <c r="B15" s="92"/>
      <c r="C15" s="93"/>
      <c r="D15" s="94"/>
      <c r="E15" s="95"/>
      <c r="F15" s="96"/>
    </row>
    <row r="16" spans="1:6" x14ac:dyDescent="0.2">
      <c r="A16" s="113">
        <v>1</v>
      </c>
      <c r="B16" s="119" t="s">
        <v>16</v>
      </c>
      <c r="C16" s="120">
        <v>2524.16</v>
      </c>
      <c r="D16" s="121" t="s">
        <v>17</v>
      </c>
      <c r="E16" s="86">
        <v>14.5</v>
      </c>
      <c r="F16" s="122">
        <f>ROUND(C16*E16,2)</f>
        <v>36600.32</v>
      </c>
    </row>
    <row r="17" spans="1:6" x14ac:dyDescent="0.2">
      <c r="A17" s="113"/>
      <c r="B17" s="123"/>
      <c r="C17" s="124"/>
      <c r="D17" s="124"/>
      <c r="E17" s="98"/>
      <c r="F17" s="122">
        <f>ROUND(C17*E17,2)</f>
        <v>0</v>
      </c>
    </row>
    <row r="18" spans="1:6" x14ac:dyDescent="0.2">
      <c r="A18" s="118">
        <v>2</v>
      </c>
      <c r="B18" s="92" t="s">
        <v>18</v>
      </c>
      <c r="C18" s="93"/>
      <c r="D18" s="94"/>
      <c r="E18" s="97"/>
      <c r="F18" s="122">
        <f>ROUND(C18*E18,2)</f>
        <v>0</v>
      </c>
    </row>
    <row r="19" spans="1:6" x14ac:dyDescent="0.2">
      <c r="A19" s="118"/>
      <c r="B19" s="92"/>
      <c r="C19" s="93"/>
      <c r="D19" s="94"/>
      <c r="E19" s="97"/>
      <c r="F19" s="122"/>
    </row>
    <row r="20" spans="1:6" x14ac:dyDescent="0.2">
      <c r="A20" s="125">
        <v>2.1</v>
      </c>
      <c r="B20" s="126" t="s">
        <v>19</v>
      </c>
      <c r="C20" s="127"/>
      <c r="D20" s="128"/>
      <c r="E20" s="99"/>
      <c r="F20" s="129"/>
    </row>
    <row r="21" spans="1:6" x14ac:dyDescent="0.2">
      <c r="A21" s="130" t="s">
        <v>20</v>
      </c>
      <c r="B21" s="131" t="s">
        <v>21</v>
      </c>
      <c r="C21" s="120">
        <v>1310.18</v>
      </c>
      <c r="D21" s="128" t="s">
        <v>22</v>
      </c>
      <c r="E21" s="100">
        <v>154.52000000000001</v>
      </c>
      <c r="F21" s="129">
        <f>+ROUND(C21*E21,2)</f>
        <v>202449.01</v>
      </c>
    </row>
    <row r="22" spans="1:6" ht="25.5" x14ac:dyDescent="0.2">
      <c r="A22" s="130" t="s">
        <v>23</v>
      </c>
      <c r="B22" s="131" t="s">
        <v>24</v>
      </c>
      <c r="C22" s="132">
        <v>561.5</v>
      </c>
      <c r="D22" s="128" t="s">
        <v>22</v>
      </c>
      <c r="E22" s="100">
        <v>1125.8</v>
      </c>
      <c r="F22" s="129">
        <f>+ROUND(C22*E22,2)</f>
        <v>632136.69999999995</v>
      </c>
    </row>
    <row r="23" spans="1:6" x14ac:dyDescent="0.2">
      <c r="A23" s="133">
        <v>2.2000000000000002</v>
      </c>
      <c r="B23" s="134" t="s">
        <v>25</v>
      </c>
      <c r="C23" s="120">
        <v>1697.51</v>
      </c>
      <c r="D23" s="94" t="s">
        <v>26</v>
      </c>
      <c r="E23" s="86">
        <v>22.5</v>
      </c>
      <c r="F23" s="122">
        <f t="shared" ref="F23:F31" si="0">ROUND(C23*E23,2)</f>
        <v>38193.980000000003</v>
      </c>
    </row>
    <row r="24" spans="1:6" ht="25.5" x14ac:dyDescent="0.2">
      <c r="A24" s="133">
        <v>2.2999999999999998</v>
      </c>
      <c r="B24" s="135" t="s">
        <v>27</v>
      </c>
      <c r="C24" s="120">
        <v>176.69</v>
      </c>
      <c r="D24" s="94" t="s">
        <v>22</v>
      </c>
      <c r="E24" s="86">
        <v>1160.3900000000001</v>
      </c>
      <c r="F24" s="122">
        <f t="shared" si="0"/>
        <v>205029.31</v>
      </c>
    </row>
    <row r="25" spans="1:6" ht="25.5" x14ac:dyDescent="0.2">
      <c r="A25" s="136">
        <v>2.4</v>
      </c>
      <c r="B25" s="135" t="s">
        <v>28</v>
      </c>
      <c r="C25" s="137">
        <v>673.81</v>
      </c>
      <c r="D25" s="138" t="s">
        <v>22</v>
      </c>
      <c r="E25" s="137">
        <v>650</v>
      </c>
      <c r="F25" s="139">
        <f t="shared" si="0"/>
        <v>437976.5</v>
      </c>
    </row>
    <row r="26" spans="1:6" ht="25.5" x14ac:dyDescent="0.2">
      <c r="A26" s="140">
        <v>2.5</v>
      </c>
      <c r="B26" s="134" t="s">
        <v>29</v>
      </c>
      <c r="C26" s="120">
        <v>1590.22</v>
      </c>
      <c r="D26" s="94" t="s">
        <v>22</v>
      </c>
      <c r="E26" s="86">
        <v>183.68</v>
      </c>
      <c r="F26" s="122">
        <f t="shared" si="0"/>
        <v>292091.61</v>
      </c>
    </row>
    <row r="27" spans="1:6" ht="25.5" x14ac:dyDescent="0.2">
      <c r="A27" s="133">
        <v>2.6</v>
      </c>
      <c r="B27" s="134" t="s">
        <v>30</v>
      </c>
      <c r="C27" s="120">
        <v>1067.71</v>
      </c>
      <c r="D27" s="141" t="s">
        <v>22</v>
      </c>
      <c r="E27" s="86">
        <v>210</v>
      </c>
      <c r="F27" s="122">
        <f t="shared" si="0"/>
        <v>224219.1</v>
      </c>
    </row>
    <row r="28" spans="1:6" x14ac:dyDescent="0.2">
      <c r="A28" s="118"/>
      <c r="B28" s="134"/>
      <c r="C28" s="93"/>
      <c r="D28" s="94"/>
      <c r="E28" s="86"/>
      <c r="F28" s="122">
        <f t="shared" si="0"/>
        <v>0</v>
      </c>
    </row>
    <row r="29" spans="1:6" x14ac:dyDescent="0.2">
      <c r="A29" s="118">
        <v>3</v>
      </c>
      <c r="B29" s="92" t="s">
        <v>31</v>
      </c>
      <c r="C29" s="93"/>
      <c r="D29" s="94"/>
      <c r="E29" s="86"/>
      <c r="F29" s="122">
        <f t="shared" si="0"/>
        <v>0</v>
      </c>
    </row>
    <row r="30" spans="1:6" ht="25.5" x14ac:dyDescent="0.2">
      <c r="A30" s="140">
        <v>3.1</v>
      </c>
      <c r="B30" s="142" t="s">
        <v>32</v>
      </c>
      <c r="C30" s="93">
        <v>1158.8499999999999</v>
      </c>
      <c r="D30" s="141" t="s">
        <v>17</v>
      </c>
      <c r="E30" s="86">
        <v>790.67</v>
      </c>
      <c r="F30" s="122">
        <f t="shared" si="0"/>
        <v>916267.93</v>
      </c>
    </row>
    <row r="31" spans="1:6" ht="25.5" x14ac:dyDescent="0.2">
      <c r="A31" s="140">
        <v>3.2</v>
      </c>
      <c r="B31" s="142" t="s">
        <v>33</v>
      </c>
      <c r="C31" s="93">
        <v>1415.79</v>
      </c>
      <c r="D31" s="141" t="s">
        <v>17</v>
      </c>
      <c r="E31" s="86">
        <v>469.53</v>
      </c>
      <c r="F31" s="122">
        <f t="shared" si="0"/>
        <v>664755.88</v>
      </c>
    </row>
    <row r="32" spans="1:6" x14ac:dyDescent="0.2">
      <c r="A32" s="118"/>
      <c r="B32" s="134"/>
      <c r="C32" s="93"/>
      <c r="D32" s="94"/>
      <c r="E32" s="86"/>
      <c r="F32" s="122"/>
    </row>
    <row r="33" spans="1:6" x14ac:dyDescent="0.2">
      <c r="A33" s="118">
        <v>4</v>
      </c>
      <c r="B33" s="92" t="s">
        <v>34</v>
      </c>
      <c r="C33" s="93"/>
      <c r="D33" s="94"/>
      <c r="E33" s="86"/>
      <c r="F33" s="122">
        <f t="shared" ref="F33:F55" si="1">ROUND(C33*E33,2)</f>
        <v>0</v>
      </c>
    </row>
    <row r="34" spans="1:6" x14ac:dyDescent="0.2">
      <c r="A34" s="140">
        <v>4.0999999999999996</v>
      </c>
      <c r="B34" s="142" t="s">
        <v>35</v>
      </c>
      <c r="C34" s="93">
        <v>1158.8499999999999</v>
      </c>
      <c r="D34" s="94" t="s">
        <v>17</v>
      </c>
      <c r="E34" s="86">
        <v>32.270000000000003</v>
      </c>
      <c r="F34" s="122">
        <f t="shared" si="1"/>
        <v>37396.089999999997</v>
      </c>
    </row>
    <row r="35" spans="1:6" x14ac:dyDescent="0.2">
      <c r="A35" s="140">
        <v>4.2</v>
      </c>
      <c r="B35" s="142" t="s">
        <v>36</v>
      </c>
      <c r="C35" s="93">
        <v>1415.79</v>
      </c>
      <c r="D35" s="94" t="s">
        <v>17</v>
      </c>
      <c r="E35" s="86">
        <v>27.98</v>
      </c>
      <c r="F35" s="122">
        <f t="shared" si="1"/>
        <v>39613.800000000003</v>
      </c>
    </row>
    <row r="36" spans="1:6" x14ac:dyDescent="0.2">
      <c r="A36" s="140"/>
      <c r="B36" s="134"/>
      <c r="C36" s="93"/>
      <c r="D36" s="94"/>
      <c r="E36" s="86"/>
      <c r="F36" s="122">
        <f t="shared" si="1"/>
        <v>0</v>
      </c>
    </row>
    <row r="37" spans="1:6" x14ac:dyDescent="0.2">
      <c r="A37" s="118">
        <v>5</v>
      </c>
      <c r="B37" s="92" t="s">
        <v>37</v>
      </c>
      <c r="C37" s="93"/>
      <c r="D37" s="94"/>
      <c r="E37" s="86"/>
      <c r="F37" s="122">
        <f t="shared" si="1"/>
        <v>0</v>
      </c>
    </row>
    <row r="38" spans="1:6" ht="25.5" x14ac:dyDescent="0.2">
      <c r="A38" s="140">
        <v>5.0999999999999996</v>
      </c>
      <c r="B38" s="143" t="s">
        <v>38</v>
      </c>
      <c r="C38" s="93">
        <v>2</v>
      </c>
      <c r="D38" s="141" t="s">
        <v>39</v>
      </c>
      <c r="E38" s="86">
        <v>1190.24</v>
      </c>
      <c r="F38" s="122">
        <f t="shared" si="1"/>
        <v>2380.48</v>
      </c>
    </row>
    <row r="39" spans="1:6" ht="25.5" x14ac:dyDescent="0.2">
      <c r="A39" s="140">
        <v>5.2</v>
      </c>
      <c r="B39" s="143" t="s">
        <v>40</v>
      </c>
      <c r="C39" s="93">
        <v>1</v>
      </c>
      <c r="D39" s="141" t="s">
        <v>39</v>
      </c>
      <c r="E39" s="86">
        <v>1190.24</v>
      </c>
      <c r="F39" s="122">
        <f t="shared" si="1"/>
        <v>1190.24</v>
      </c>
    </row>
    <row r="40" spans="1:6" ht="25.5" x14ac:dyDescent="0.2">
      <c r="A40" s="140">
        <v>5.3</v>
      </c>
      <c r="B40" s="143" t="s">
        <v>41</v>
      </c>
      <c r="C40" s="93">
        <v>2</v>
      </c>
      <c r="D40" s="141" t="s">
        <v>39</v>
      </c>
      <c r="E40" s="86">
        <v>1320.04</v>
      </c>
      <c r="F40" s="122">
        <f t="shared" si="1"/>
        <v>2640.08</v>
      </c>
    </row>
    <row r="41" spans="1:6" ht="25.5" x14ac:dyDescent="0.2">
      <c r="A41" s="140">
        <v>5.4</v>
      </c>
      <c r="B41" s="143" t="s">
        <v>42</v>
      </c>
      <c r="C41" s="93">
        <v>1</v>
      </c>
      <c r="D41" s="141" t="s">
        <v>39</v>
      </c>
      <c r="E41" s="86">
        <v>1320.04</v>
      </c>
      <c r="F41" s="122">
        <f t="shared" si="1"/>
        <v>1320.04</v>
      </c>
    </row>
    <row r="42" spans="1:6" ht="25.5" x14ac:dyDescent="0.2">
      <c r="A42" s="140">
        <v>5.5</v>
      </c>
      <c r="B42" s="143" t="s">
        <v>43</v>
      </c>
      <c r="C42" s="93">
        <v>1</v>
      </c>
      <c r="D42" s="141" t="s">
        <v>39</v>
      </c>
      <c r="E42" s="86">
        <v>1644.54</v>
      </c>
      <c r="F42" s="122">
        <f t="shared" si="1"/>
        <v>1644.54</v>
      </c>
    </row>
    <row r="43" spans="1:6" ht="25.5" x14ac:dyDescent="0.2">
      <c r="A43" s="140">
        <v>5.6</v>
      </c>
      <c r="B43" s="143" t="s">
        <v>44</v>
      </c>
      <c r="C43" s="93">
        <v>3</v>
      </c>
      <c r="D43" s="141" t="s">
        <v>39</v>
      </c>
      <c r="E43" s="86">
        <v>1644.54</v>
      </c>
      <c r="F43" s="122">
        <f t="shared" si="1"/>
        <v>4933.62</v>
      </c>
    </row>
    <row r="44" spans="1:6" ht="25.5" x14ac:dyDescent="0.2">
      <c r="A44" s="140">
        <v>5.7</v>
      </c>
      <c r="B44" s="143" t="s">
        <v>45</v>
      </c>
      <c r="C44" s="93">
        <v>1</v>
      </c>
      <c r="D44" s="141" t="s">
        <v>39</v>
      </c>
      <c r="E44" s="86">
        <v>1665.0500000000002</v>
      </c>
      <c r="F44" s="122">
        <f t="shared" si="1"/>
        <v>1665.05</v>
      </c>
    </row>
    <row r="45" spans="1:6" ht="25.5" x14ac:dyDescent="0.2">
      <c r="A45" s="140">
        <v>5.8</v>
      </c>
      <c r="B45" s="143" t="s">
        <v>46</v>
      </c>
      <c r="C45" s="93">
        <v>2</v>
      </c>
      <c r="D45" s="141" t="s">
        <v>39</v>
      </c>
      <c r="E45" s="86">
        <v>1665.0500000000002</v>
      </c>
      <c r="F45" s="122">
        <f t="shared" si="1"/>
        <v>3330.1</v>
      </c>
    </row>
    <row r="46" spans="1:6" ht="25.5" x14ac:dyDescent="0.2">
      <c r="A46" s="144">
        <v>5.9</v>
      </c>
      <c r="B46" s="145" t="s">
        <v>47</v>
      </c>
      <c r="C46" s="146">
        <v>1</v>
      </c>
      <c r="D46" s="147" t="s">
        <v>39</v>
      </c>
      <c r="E46" s="108">
        <v>2443.8500000000004</v>
      </c>
      <c r="F46" s="148">
        <f t="shared" si="1"/>
        <v>2443.85</v>
      </c>
    </row>
    <row r="47" spans="1:6" ht="25.5" x14ac:dyDescent="0.2">
      <c r="A47" s="149">
        <v>5.0999999999999996</v>
      </c>
      <c r="B47" s="143" t="s">
        <v>48</v>
      </c>
      <c r="C47" s="93">
        <v>5</v>
      </c>
      <c r="D47" s="141" t="s">
        <v>39</v>
      </c>
      <c r="E47" s="86">
        <v>2573.65</v>
      </c>
      <c r="F47" s="122">
        <f t="shared" si="1"/>
        <v>12868.25</v>
      </c>
    </row>
    <row r="48" spans="1:6" ht="25.5" x14ac:dyDescent="0.2">
      <c r="A48" s="140">
        <v>5.1100000000000003</v>
      </c>
      <c r="B48" s="143" t="s">
        <v>49</v>
      </c>
      <c r="C48" s="93">
        <v>2</v>
      </c>
      <c r="D48" s="141" t="s">
        <v>39</v>
      </c>
      <c r="E48" s="86">
        <v>1514.74</v>
      </c>
      <c r="F48" s="122">
        <f t="shared" si="1"/>
        <v>3029.48</v>
      </c>
    </row>
    <row r="49" spans="1:6" ht="25.5" x14ac:dyDescent="0.2">
      <c r="A49" s="140">
        <v>5.12</v>
      </c>
      <c r="B49" s="143" t="s">
        <v>50</v>
      </c>
      <c r="C49" s="93">
        <v>5</v>
      </c>
      <c r="D49" s="141" t="s">
        <v>39</v>
      </c>
      <c r="E49" s="86">
        <v>2054.4499999999998</v>
      </c>
      <c r="F49" s="122">
        <f t="shared" si="1"/>
        <v>10272.25</v>
      </c>
    </row>
    <row r="50" spans="1:6" ht="25.5" x14ac:dyDescent="0.2">
      <c r="A50" s="140">
        <v>5.13</v>
      </c>
      <c r="B50" s="143" t="s">
        <v>51</v>
      </c>
      <c r="C50" s="93">
        <v>3</v>
      </c>
      <c r="D50" s="141" t="s">
        <v>39</v>
      </c>
      <c r="E50" s="86">
        <v>2249.15</v>
      </c>
      <c r="F50" s="122">
        <f t="shared" si="1"/>
        <v>6747.45</v>
      </c>
    </row>
    <row r="51" spans="1:6" ht="25.5" x14ac:dyDescent="0.2">
      <c r="A51" s="140">
        <v>5.14</v>
      </c>
      <c r="B51" s="143" t="s">
        <v>52</v>
      </c>
      <c r="C51" s="93">
        <v>2</v>
      </c>
      <c r="D51" s="141" t="s">
        <v>39</v>
      </c>
      <c r="E51" s="86">
        <v>1405.45</v>
      </c>
      <c r="F51" s="122">
        <f t="shared" si="1"/>
        <v>2810.9</v>
      </c>
    </row>
    <row r="52" spans="1:6" x14ac:dyDescent="0.2">
      <c r="A52" s="140">
        <v>5.15</v>
      </c>
      <c r="B52" s="143" t="s">
        <v>53</v>
      </c>
      <c r="C52" s="93">
        <v>39</v>
      </c>
      <c r="D52" s="141" t="s">
        <v>39</v>
      </c>
      <c r="E52" s="86">
        <v>1384.48</v>
      </c>
      <c r="F52" s="122">
        <f t="shared" si="1"/>
        <v>53994.720000000001</v>
      </c>
    </row>
    <row r="53" spans="1:6" x14ac:dyDescent="0.2">
      <c r="A53" s="140">
        <v>5.16</v>
      </c>
      <c r="B53" s="143" t="s">
        <v>54</v>
      </c>
      <c r="C53" s="93">
        <v>35</v>
      </c>
      <c r="D53" s="141" t="s">
        <v>39</v>
      </c>
      <c r="E53" s="86">
        <v>1566.25</v>
      </c>
      <c r="F53" s="122">
        <f t="shared" si="1"/>
        <v>54818.75</v>
      </c>
    </row>
    <row r="54" spans="1:6" ht="25.5" x14ac:dyDescent="0.2">
      <c r="A54" s="140">
        <v>5.17</v>
      </c>
      <c r="B54" s="150" t="s">
        <v>55</v>
      </c>
      <c r="C54" s="93">
        <v>5</v>
      </c>
      <c r="D54" s="141" t="s">
        <v>39</v>
      </c>
      <c r="E54" s="86">
        <v>1449.38</v>
      </c>
      <c r="F54" s="122">
        <f t="shared" si="1"/>
        <v>7246.9</v>
      </c>
    </row>
    <row r="55" spans="1:6" x14ac:dyDescent="0.2">
      <c r="A55" s="140">
        <v>5.18</v>
      </c>
      <c r="B55" s="151" t="s">
        <v>56</v>
      </c>
      <c r="C55" s="93">
        <v>36</v>
      </c>
      <c r="D55" s="141" t="s">
        <v>39</v>
      </c>
      <c r="E55" s="152">
        <v>450</v>
      </c>
      <c r="F55" s="122">
        <f t="shared" si="1"/>
        <v>16200</v>
      </c>
    </row>
    <row r="56" spans="1:6" x14ac:dyDescent="0.2">
      <c r="A56" s="140"/>
      <c r="B56" s="142"/>
      <c r="C56" s="93"/>
      <c r="D56" s="94"/>
      <c r="E56" s="86"/>
      <c r="F56" s="122"/>
    </row>
    <row r="57" spans="1:6" x14ac:dyDescent="0.2">
      <c r="A57" s="153">
        <v>6</v>
      </c>
      <c r="B57" s="154" t="s">
        <v>57</v>
      </c>
      <c r="C57" s="90"/>
      <c r="D57" s="155"/>
      <c r="E57" s="90"/>
      <c r="F57" s="90"/>
    </row>
    <row r="58" spans="1:6" ht="51" x14ac:dyDescent="0.2">
      <c r="A58" s="156">
        <v>6.1</v>
      </c>
      <c r="B58" s="157" t="s">
        <v>58</v>
      </c>
      <c r="C58" s="158">
        <v>4</v>
      </c>
      <c r="D58" s="159" t="s">
        <v>39</v>
      </c>
      <c r="E58" s="86">
        <v>34444.57</v>
      </c>
      <c r="F58" s="158">
        <f>ROUND(C58*E58,2)</f>
        <v>137778.28</v>
      </c>
    </row>
    <row r="59" spans="1:6" ht="51" x14ac:dyDescent="0.2">
      <c r="A59" s="156">
        <v>6.2</v>
      </c>
      <c r="B59" s="157" t="s">
        <v>59</v>
      </c>
      <c r="C59" s="158">
        <v>3</v>
      </c>
      <c r="D59" s="159" t="s">
        <v>39</v>
      </c>
      <c r="E59" s="86">
        <v>27844.6</v>
      </c>
      <c r="F59" s="158">
        <f>ROUND(C59*E59,2)</f>
        <v>83533.8</v>
      </c>
    </row>
    <row r="60" spans="1:6" ht="25.5" x14ac:dyDescent="0.2">
      <c r="A60" s="156">
        <v>6.3</v>
      </c>
      <c r="B60" s="142" t="s">
        <v>60</v>
      </c>
      <c r="C60" s="158">
        <v>7</v>
      </c>
      <c r="D60" s="159" t="s">
        <v>39</v>
      </c>
      <c r="E60" s="86">
        <v>3885</v>
      </c>
      <c r="F60" s="158">
        <f>ROUND(C60*E60,2)</f>
        <v>27195</v>
      </c>
    </row>
    <row r="61" spans="1:6" x14ac:dyDescent="0.2">
      <c r="A61" s="156"/>
      <c r="B61" s="142"/>
      <c r="C61" s="158"/>
      <c r="D61" s="159"/>
      <c r="E61" s="160"/>
      <c r="F61" s="158"/>
    </row>
    <row r="62" spans="1:6" x14ac:dyDescent="0.2">
      <c r="A62" s="161">
        <v>7</v>
      </c>
      <c r="B62" s="162" t="s">
        <v>61</v>
      </c>
      <c r="C62" s="87"/>
      <c r="D62" s="163"/>
      <c r="E62" s="87"/>
      <c r="F62" s="129">
        <v>0</v>
      </c>
    </row>
    <row r="63" spans="1:6" x14ac:dyDescent="0.2">
      <c r="A63" s="164">
        <v>7.1</v>
      </c>
      <c r="B63" s="151" t="s">
        <v>62</v>
      </c>
      <c r="C63" s="87">
        <v>55</v>
      </c>
      <c r="D63" s="165" t="s">
        <v>39</v>
      </c>
      <c r="E63" s="87">
        <v>193.36</v>
      </c>
      <c r="F63" s="129">
        <f t="shared" ref="F63:F75" si="2">ROUND(C63*E63,2)</f>
        <v>10634.8</v>
      </c>
    </row>
    <row r="64" spans="1:6" ht="25.5" x14ac:dyDescent="0.2">
      <c r="A64" s="164">
        <v>7.2</v>
      </c>
      <c r="B64" s="208" t="s">
        <v>63</v>
      </c>
      <c r="C64" s="101">
        <v>330</v>
      </c>
      <c r="D64" s="166" t="s">
        <v>17</v>
      </c>
      <c r="E64" s="87">
        <v>32.1</v>
      </c>
      <c r="F64" s="167">
        <f t="shared" si="2"/>
        <v>10593</v>
      </c>
    </row>
    <row r="65" spans="1:6" x14ac:dyDescent="0.2">
      <c r="A65" s="164">
        <v>7.3</v>
      </c>
      <c r="B65" s="151" t="s">
        <v>64</v>
      </c>
      <c r="C65" s="87">
        <v>55</v>
      </c>
      <c r="D65" s="159" t="s">
        <v>65</v>
      </c>
      <c r="E65" s="87">
        <v>53.1</v>
      </c>
      <c r="F65" s="129">
        <f t="shared" si="2"/>
        <v>2920.5</v>
      </c>
    </row>
    <row r="66" spans="1:6" x14ac:dyDescent="0.2">
      <c r="A66" s="164">
        <v>7.4</v>
      </c>
      <c r="B66" s="151" t="s">
        <v>66</v>
      </c>
      <c r="C66" s="87">
        <v>55</v>
      </c>
      <c r="D66" s="159" t="s">
        <v>65</v>
      </c>
      <c r="E66" s="87">
        <v>53.1</v>
      </c>
      <c r="F66" s="129">
        <f t="shared" si="2"/>
        <v>2920.5</v>
      </c>
    </row>
    <row r="67" spans="1:6" x14ac:dyDescent="0.2">
      <c r="A67" s="164">
        <v>7.5</v>
      </c>
      <c r="B67" s="143" t="s">
        <v>67</v>
      </c>
      <c r="C67" s="87">
        <v>55</v>
      </c>
      <c r="D67" s="159" t="s">
        <v>65</v>
      </c>
      <c r="E67" s="87">
        <v>286.36</v>
      </c>
      <c r="F67" s="129">
        <f t="shared" si="2"/>
        <v>15749.8</v>
      </c>
    </row>
    <row r="68" spans="1:6" x14ac:dyDescent="0.2">
      <c r="A68" s="164">
        <v>7.6</v>
      </c>
      <c r="B68" s="143" t="s">
        <v>68</v>
      </c>
      <c r="C68" s="87">
        <v>55</v>
      </c>
      <c r="D68" s="159" t="s">
        <v>65</v>
      </c>
      <c r="E68" s="87">
        <v>380</v>
      </c>
      <c r="F68" s="129">
        <f t="shared" si="2"/>
        <v>20900</v>
      </c>
    </row>
    <row r="69" spans="1:6" x14ac:dyDescent="0.2">
      <c r="A69" s="164">
        <v>7.7</v>
      </c>
      <c r="B69" s="143" t="s">
        <v>69</v>
      </c>
      <c r="C69" s="87">
        <v>55</v>
      </c>
      <c r="D69" s="159" t="s">
        <v>39</v>
      </c>
      <c r="E69" s="87">
        <v>1850</v>
      </c>
      <c r="F69" s="129">
        <f t="shared" si="2"/>
        <v>101750</v>
      </c>
    </row>
    <row r="70" spans="1:6" ht="25.5" x14ac:dyDescent="0.2">
      <c r="A70" s="164">
        <v>7.8</v>
      </c>
      <c r="B70" s="209" t="s">
        <v>70</v>
      </c>
      <c r="C70" s="87">
        <v>55</v>
      </c>
      <c r="D70" s="159" t="s">
        <v>17</v>
      </c>
      <c r="E70" s="87">
        <v>45.1</v>
      </c>
      <c r="F70" s="129">
        <f t="shared" si="2"/>
        <v>2480.5</v>
      </c>
    </row>
    <row r="71" spans="1:6" x14ac:dyDescent="0.2">
      <c r="A71" s="164">
        <v>7.9</v>
      </c>
      <c r="B71" s="143" t="s">
        <v>71</v>
      </c>
      <c r="C71" s="87">
        <v>55</v>
      </c>
      <c r="D71" s="159" t="s">
        <v>65</v>
      </c>
      <c r="E71" s="87">
        <v>200</v>
      </c>
      <c r="F71" s="129">
        <f t="shared" si="2"/>
        <v>11000</v>
      </c>
    </row>
    <row r="72" spans="1:6" x14ac:dyDescent="0.2">
      <c r="A72" s="168">
        <v>7.1</v>
      </c>
      <c r="B72" s="143" t="s">
        <v>72</v>
      </c>
      <c r="C72" s="87">
        <v>55</v>
      </c>
      <c r="D72" s="159" t="s">
        <v>65</v>
      </c>
      <c r="E72" s="87">
        <v>15</v>
      </c>
      <c r="F72" s="129">
        <f t="shared" si="2"/>
        <v>825</v>
      </c>
    </row>
    <row r="73" spans="1:6" x14ac:dyDescent="0.2">
      <c r="A73" s="168">
        <v>7.11</v>
      </c>
      <c r="B73" s="143" t="s">
        <v>73</v>
      </c>
      <c r="C73" s="87">
        <v>55</v>
      </c>
      <c r="D73" s="159" t="s">
        <v>65</v>
      </c>
      <c r="E73" s="87">
        <v>6.09</v>
      </c>
      <c r="F73" s="129">
        <f t="shared" si="2"/>
        <v>334.95</v>
      </c>
    </row>
    <row r="74" spans="1:6" x14ac:dyDescent="0.2">
      <c r="A74" s="168">
        <v>7.12</v>
      </c>
      <c r="B74" s="143" t="s">
        <v>74</v>
      </c>
      <c r="C74" s="87">
        <v>108.9</v>
      </c>
      <c r="D74" s="159" t="s">
        <v>22</v>
      </c>
      <c r="E74" s="87">
        <v>528</v>
      </c>
      <c r="F74" s="129">
        <f t="shared" si="2"/>
        <v>57499.199999999997</v>
      </c>
    </row>
    <row r="75" spans="1:6" x14ac:dyDescent="0.2">
      <c r="A75" s="168">
        <v>7.13</v>
      </c>
      <c r="B75" s="143" t="s">
        <v>75</v>
      </c>
      <c r="C75" s="87">
        <v>55</v>
      </c>
      <c r="D75" s="159" t="s">
        <v>65</v>
      </c>
      <c r="E75" s="87">
        <v>300</v>
      </c>
      <c r="F75" s="129">
        <f t="shared" si="2"/>
        <v>16500</v>
      </c>
    </row>
    <row r="76" spans="1:6" x14ac:dyDescent="0.2">
      <c r="A76" s="169"/>
      <c r="B76" s="170"/>
      <c r="C76" s="87"/>
      <c r="D76" s="163"/>
      <c r="E76" s="87"/>
      <c r="F76" s="129"/>
    </row>
    <row r="77" spans="1:6" x14ac:dyDescent="0.2">
      <c r="A77" s="171">
        <v>8</v>
      </c>
      <c r="B77" s="172" t="s">
        <v>76</v>
      </c>
      <c r="C77" s="173"/>
      <c r="D77" s="174"/>
      <c r="E77" s="88"/>
      <c r="F77" s="122">
        <f>ROUND(C77*E77,2)</f>
        <v>0</v>
      </c>
    </row>
    <row r="78" spans="1:6" x14ac:dyDescent="0.2">
      <c r="A78" s="175">
        <v>8.1</v>
      </c>
      <c r="B78" s="134" t="s">
        <v>77</v>
      </c>
      <c r="C78" s="176">
        <v>1158.8499999999999</v>
      </c>
      <c r="D78" s="174" t="s">
        <v>17</v>
      </c>
      <c r="E78" s="89">
        <v>10.01</v>
      </c>
      <c r="F78" s="122">
        <f t="shared" ref="F78:F80" si="3">ROUND(C78*E78,2)</f>
        <v>11600.09</v>
      </c>
    </row>
    <row r="79" spans="1:6" x14ac:dyDescent="0.2">
      <c r="A79" s="175">
        <v>8.1999999999999993</v>
      </c>
      <c r="B79" s="134" t="s">
        <v>78</v>
      </c>
      <c r="C79" s="176">
        <v>1415.79</v>
      </c>
      <c r="D79" s="174" t="s">
        <v>17</v>
      </c>
      <c r="E79" s="89">
        <v>7.63</v>
      </c>
      <c r="F79" s="122">
        <f t="shared" si="3"/>
        <v>10802.48</v>
      </c>
    </row>
    <row r="80" spans="1:6" x14ac:dyDescent="0.2">
      <c r="A80" s="175"/>
      <c r="B80" s="134"/>
      <c r="C80" s="173"/>
      <c r="D80" s="174"/>
      <c r="E80" s="89"/>
      <c r="F80" s="122">
        <f t="shared" si="3"/>
        <v>0</v>
      </c>
    </row>
    <row r="81" spans="1:6" x14ac:dyDescent="0.2">
      <c r="A81" s="171">
        <v>9</v>
      </c>
      <c r="B81" s="172" t="s">
        <v>79</v>
      </c>
      <c r="C81" s="173"/>
      <c r="D81" s="174"/>
      <c r="E81" s="89"/>
      <c r="F81" s="122"/>
    </row>
    <row r="82" spans="1:6" x14ac:dyDescent="0.2">
      <c r="A82" s="177">
        <v>9.1</v>
      </c>
      <c r="B82" s="183" t="s">
        <v>80</v>
      </c>
      <c r="C82" s="184">
        <v>2</v>
      </c>
      <c r="D82" s="185" t="s">
        <v>39</v>
      </c>
      <c r="E82" s="186">
        <v>152242.64000000001</v>
      </c>
      <c r="F82" s="148">
        <f>ROUND(C82*E82,2)</f>
        <v>304485.28000000003</v>
      </c>
    </row>
    <row r="83" spans="1:6" x14ac:dyDescent="0.2">
      <c r="A83" s="175"/>
      <c r="B83" s="134"/>
      <c r="C83" s="173"/>
      <c r="D83" s="174"/>
      <c r="E83" s="89"/>
      <c r="F83" s="122"/>
    </row>
    <row r="84" spans="1:6" x14ac:dyDescent="0.2">
      <c r="A84" s="171">
        <v>10</v>
      </c>
      <c r="B84" s="92" t="s">
        <v>81</v>
      </c>
      <c r="C84" s="176"/>
      <c r="D84" s="174"/>
      <c r="E84" s="89"/>
      <c r="F84" s="122"/>
    </row>
    <row r="85" spans="1:6" x14ac:dyDescent="0.2">
      <c r="A85" s="175">
        <v>10.1</v>
      </c>
      <c r="B85" s="134" t="s">
        <v>82</v>
      </c>
      <c r="C85" s="176">
        <v>0.44</v>
      </c>
      <c r="D85" s="174" t="s">
        <v>22</v>
      </c>
      <c r="E85" s="89">
        <v>798.55</v>
      </c>
      <c r="F85" s="122">
        <f>ROUND(C85*E85,2)</f>
        <v>351.36</v>
      </c>
    </row>
    <row r="86" spans="1:6" x14ac:dyDescent="0.2">
      <c r="A86" s="175">
        <v>10.199999999999999</v>
      </c>
      <c r="B86" s="134" t="s">
        <v>83</v>
      </c>
      <c r="C86" s="176">
        <v>0.55000000000000004</v>
      </c>
      <c r="D86" s="174" t="s">
        <v>22</v>
      </c>
      <c r="E86" s="89">
        <v>798.55</v>
      </c>
      <c r="F86" s="122">
        <f t="shared" ref="F86:F87" si="4">ROUND(C86*E86,2)</f>
        <v>439.2</v>
      </c>
    </row>
    <row r="87" spans="1:6" x14ac:dyDescent="0.2">
      <c r="A87" s="175">
        <v>10.3</v>
      </c>
      <c r="B87" s="134" t="s">
        <v>84</v>
      </c>
      <c r="C87" s="176">
        <v>1.24</v>
      </c>
      <c r="D87" s="174" t="s">
        <v>22</v>
      </c>
      <c r="E87" s="89">
        <v>210</v>
      </c>
      <c r="F87" s="122">
        <f t="shared" si="4"/>
        <v>260.39999999999998</v>
      </c>
    </row>
    <row r="88" spans="1:6" x14ac:dyDescent="0.2">
      <c r="A88" s="175"/>
      <c r="B88" s="134"/>
      <c r="C88" s="176"/>
      <c r="D88" s="174"/>
      <c r="E88" s="89"/>
      <c r="F88" s="122"/>
    </row>
    <row r="89" spans="1:6" x14ac:dyDescent="0.2">
      <c r="A89" s="171">
        <v>11</v>
      </c>
      <c r="B89" s="92" t="s">
        <v>85</v>
      </c>
      <c r="C89" s="176"/>
      <c r="D89" s="174"/>
      <c r="E89" s="89"/>
      <c r="F89" s="122"/>
    </row>
    <row r="90" spans="1:6" x14ac:dyDescent="0.2">
      <c r="A90" s="175">
        <v>11.1</v>
      </c>
      <c r="B90" s="134" t="s">
        <v>82</v>
      </c>
      <c r="C90" s="176">
        <v>4.4000000000000004</v>
      </c>
      <c r="D90" s="174" t="s">
        <v>26</v>
      </c>
      <c r="E90" s="89">
        <v>808.65</v>
      </c>
      <c r="F90" s="122">
        <f>ROUND(C90*E90,2)</f>
        <v>3558.06</v>
      </c>
    </row>
    <row r="91" spans="1:6" x14ac:dyDescent="0.2">
      <c r="A91" s="140">
        <v>11.2</v>
      </c>
      <c r="B91" s="178" t="s">
        <v>83</v>
      </c>
      <c r="C91" s="102">
        <v>5.5</v>
      </c>
      <c r="D91" s="155" t="s">
        <v>17</v>
      </c>
      <c r="E91" s="102">
        <v>862.85</v>
      </c>
      <c r="F91" s="122">
        <f>ROUND(C91*E91,2)</f>
        <v>4745.68</v>
      </c>
    </row>
    <row r="92" spans="1:6" x14ac:dyDescent="0.2">
      <c r="A92" s="175"/>
      <c r="B92" s="134"/>
      <c r="C92" s="173"/>
      <c r="D92" s="174"/>
      <c r="E92" s="89"/>
      <c r="F92" s="122"/>
    </row>
    <row r="93" spans="1:6" ht="28.5" customHeight="1" x14ac:dyDescent="0.2">
      <c r="A93" s="179">
        <v>12</v>
      </c>
      <c r="B93" s="180" t="s">
        <v>86</v>
      </c>
      <c r="C93" s="181">
        <v>1</v>
      </c>
      <c r="D93" s="182" t="s">
        <v>39</v>
      </c>
      <c r="E93" s="103">
        <v>10000</v>
      </c>
      <c r="F93" s="158">
        <f>ROUND(C93*E93,2)</f>
        <v>10000</v>
      </c>
    </row>
    <row r="94" spans="1:6" x14ac:dyDescent="0.2">
      <c r="A94" s="52"/>
      <c r="B94" s="53" t="s">
        <v>87</v>
      </c>
      <c r="C94" s="54"/>
      <c r="D94" s="54"/>
      <c r="E94" s="54"/>
      <c r="F94" s="55">
        <f>SUM(F16:F93)</f>
        <v>4765124.8100000015</v>
      </c>
    </row>
    <row r="95" spans="1:6" x14ac:dyDescent="0.2">
      <c r="A95" s="187"/>
      <c r="B95" s="188"/>
      <c r="C95" s="189"/>
      <c r="D95" s="190"/>
      <c r="E95" s="191"/>
      <c r="F95" s="192"/>
    </row>
    <row r="96" spans="1:6" x14ac:dyDescent="0.2">
      <c r="A96" s="193" t="s">
        <v>88</v>
      </c>
      <c r="B96" s="194" t="s">
        <v>89</v>
      </c>
      <c r="C96" s="195"/>
      <c r="D96" s="196"/>
      <c r="E96" s="197"/>
      <c r="F96" s="197">
        <f>C96*E96</f>
        <v>0</v>
      </c>
    </row>
    <row r="97" spans="1:6" ht="38.25" x14ac:dyDescent="0.2">
      <c r="A97" s="198">
        <v>1</v>
      </c>
      <c r="B97" s="199" t="s">
        <v>90</v>
      </c>
      <c r="C97" s="200">
        <v>7</v>
      </c>
      <c r="D97" s="201" t="s">
        <v>91</v>
      </c>
      <c r="E97" s="202">
        <v>40000</v>
      </c>
      <c r="F97" s="203">
        <f>ROUND((C97*E97),2)</f>
        <v>280000</v>
      </c>
    </row>
    <row r="98" spans="1:6" x14ac:dyDescent="0.2">
      <c r="A98" s="198"/>
      <c r="B98" s="199"/>
      <c r="C98" s="200"/>
      <c r="D98" s="201"/>
      <c r="E98" s="202"/>
      <c r="F98" s="203"/>
    </row>
    <row r="99" spans="1:6" s="104" customFormat="1" ht="63.75" x14ac:dyDescent="0.2">
      <c r="A99" s="204">
        <v>2</v>
      </c>
      <c r="B99" s="143" t="s">
        <v>92</v>
      </c>
      <c r="C99" s="205">
        <v>1</v>
      </c>
      <c r="D99" s="206" t="s">
        <v>39</v>
      </c>
      <c r="E99" s="207">
        <v>43500</v>
      </c>
      <c r="F99" s="203">
        <f>ROUND((C99*E99),2)</f>
        <v>43500</v>
      </c>
    </row>
    <row r="100" spans="1:6" x14ac:dyDescent="0.2">
      <c r="A100" s="73"/>
      <c r="B100" s="74" t="s">
        <v>93</v>
      </c>
      <c r="C100" s="74"/>
      <c r="D100" s="74"/>
      <c r="E100" s="74"/>
      <c r="F100" s="55">
        <f>SUBTOTAL(9,F97:F99)</f>
        <v>323500</v>
      </c>
    </row>
    <row r="101" spans="1:6" x14ac:dyDescent="0.2">
      <c r="A101" s="30"/>
      <c r="B101" s="7"/>
      <c r="C101" s="1"/>
      <c r="D101" s="8"/>
      <c r="E101" s="9"/>
      <c r="F101" s="9"/>
    </row>
    <row r="102" spans="1:6" x14ac:dyDescent="0.2">
      <c r="A102" s="56"/>
      <c r="B102" s="57" t="s">
        <v>94</v>
      </c>
      <c r="C102" s="58"/>
      <c r="D102" s="59"/>
      <c r="E102" s="60"/>
      <c r="F102" s="61">
        <f>F94+F100</f>
        <v>5088624.8100000015</v>
      </c>
    </row>
    <row r="103" spans="1:6" ht="13.5" customHeight="1" x14ac:dyDescent="0.2">
      <c r="A103" s="62"/>
      <c r="B103" s="63" t="s">
        <v>94</v>
      </c>
      <c r="C103" s="64"/>
      <c r="D103" s="65"/>
      <c r="E103" s="66">
        <v>0</v>
      </c>
      <c r="F103" s="66">
        <f>F102</f>
        <v>5088624.8100000015</v>
      </c>
    </row>
    <row r="104" spans="1:6" x14ac:dyDescent="0.2">
      <c r="A104" s="30"/>
      <c r="B104" s="7"/>
      <c r="C104" s="1"/>
      <c r="D104" s="8"/>
      <c r="E104" s="9"/>
      <c r="F104" s="107"/>
    </row>
    <row r="105" spans="1:6" x14ac:dyDescent="0.2">
      <c r="A105" s="30"/>
      <c r="B105" s="7" t="s">
        <v>95</v>
      </c>
      <c r="C105" s="1"/>
      <c r="D105" s="8"/>
      <c r="E105" s="9"/>
      <c r="F105" s="9"/>
    </row>
    <row r="106" spans="1:6" x14ac:dyDescent="0.2">
      <c r="A106" s="29"/>
      <c r="B106" s="10" t="s">
        <v>96</v>
      </c>
      <c r="C106" s="11">
        <v>0.1</v>
      </c>
      <c r="D106" s="5"/>
      <c r="E106" s="6"/>
      <c r="F106" s="6">
        <f>ROUND(($F$103*C106),2)</f>
        <v>508862.48</v>
      </c>
    </row>
    <row r="107" spans="1:6" x14ac:dyDescent="0.2">
      <c r="A107" s="29"/>
      <c r="B107" s="10" t="s">
        <v>97</v>
      </c>
      <c r="C107" s="11">
        <v>0.03</v>
      </c>
      <c r="D107" s="5"/>
      <c r="E107" s="6"/>
      <c r="F107" s="6">
        <f>ROUND(($F$103*C107),2)</f>
        <v>152658.74</v>
      </c>
    </row>
    <row r="108" spans="1:6" x14ac:dyDescent="0.2">
      <c r="A108" s="29"/>
      <c r="B108" s="10" t="s">
        <v>98</v>
      </c>
      <c r="C108" s="11">
        <v>0.04</v>
      </c>
      <c r="D108" s="5"/>
      <c r="E108" s="6"/>
      <c r="F108" s="6">
        <f>ROUND(($F$103*C108),2)</f>
        <v>203544.99</v>
      </c>
    </row>
    <row r="109" spans="1:6" x14ac:dyDescent="0.2">
      <c r="A109" s="29"/>
      <c r="B109" s="12" t="s">
        <v>99</v>
      </c>
      <c r="C109" s="11">
        <v>0.05</v>
      </c>
      <c r="D109" s="5"/>
      <c r="E109" s="6"/>
      <c r="F109" s="6">
        <f t="shared" ref="F109:F110" si="5">ROUND(($F$103*C109),2)</f>
        <v>254431.24</v>
      </c>
    </row>
    <row r="110" spans="1:6" x14ac:dyDescent="0.2">
      <c r="A110" s="29"/>
      <c r="B110" s="10" t="s">
        <v>100</v>
      </c>
      <c r="C110" s="11">
        <v>0.04</v>
      </c>
      <c r="D110" s="5"/>
      <c r="E110" s="6"/>
      <c r="F110" s="6">
        <f t="shared" si="5"/>
        <v>203544.99</v>
      </c>
    </row>
    <row r="111" spans="1:6" x14ac:dyDescent="0.2">
      <c r="A111" s="29"/>
      <c r="B111" s="10" t="s">
        <v>101</v>
      </c>
      <c r="C111" s="11">
        <v>0.01</v>
      </c>
      <c r="D111" s="5"/>
      <c r="E111" s="6"/>
      <c r="F111" s="6">
        <f>ROUND(($F$103*C111),2)</f>
        <v>50886.25</v>
      </c>
    </row>
    <row r="112" spans="1:6" x14ac:dyDescent="0.2">
      <c r="A112" s="29"/>
      <c r="B112" s="12" t="s">
        <v>102</v>
      </c>
      <c r="C112" s="13">
        <v>1E-3</v>
      </c>
      <c r="D112" s="5"/>
      <c r="E112" s="6"/>
      <c r="F112" s="6">
        <f>ROUND(($F$103*C112),2)</f>
        <v>5088.62</v>
      </c>
    </row>
    <row r="113" spans="1:6" x14ac:dyDescent="0.2">
      <c r="A113" s="29"/>
      <c r="B113" s="105" t="s">
        <v>103</v>
      </c>
      <c r="C113" s="13">
        <v>1.7999999999999999E-2</v>
      </c>
      <c r="D113" s="5"/>
      <c r="E113" s="6"/>
      <c r="F113" s="6">
        <f>ROUND(($F$103*C113),2)</f>
        <v>91595.25</v>
      </c>
    </row>
    <row r="114" spans="1:6" x14ac:dyDescent="0.2">
      <c r="A114" s="29"/>
      <c r="B114" s="4" t="s">
        <v>104</v>
      </c>
      <c r="C114" s="13">
        <v>0.1</v>
      </c>
      <c r="D114" s="5"/>
      <c r="E114" s="6"/>
      <c r="F114" s="6">
        <f>ROUND(($F$103*C114),2)</f>
        <v>508862.48</v>
      </c>
    </row>
    <row r="115" spans="1:6" x14ac:dyDescent="0.2">
      <c r="A115" s="29"/>
      <c r="B115" s="4" t="s">
        <v>105</v>
      </c>
      <c r="C115" s="2">
        <v>0.05</v>
      </c>
      <c r="D115" s="5"/>
      <c r="E115" s="6"/>
      <c r="F115" s="6">
        <f>ROUND(($F$103*C115),2)</f>
        <v>254431.24</v>
      </c>
    </row>
    <row r="116" spans="1:6" x14ac:dyDescent="0.2">
      <c r="A116" s="29"/>
      <c r="B116" s="10" t="s">
        <v>106</v>
      </c>
      <c r="C116" s="2">
        <v>1.4999999999999999E-2</v>
      </c>
      <c r="D116" s="5"/>
      <c r="E116" s="6"/>
      <c r="F116" s="6">
        <f>ROUND(C116*$F$103,2)</f>
        <v>76329.37</v>
      </c>
    </row>
    <row r="117" spans="1:6" x14ac:dyDescent="0.2">
      <c r="A117" s="29"/>
      <c r="B117" s="10"/>
      <c r="C117" s="2"/>
      <c r="D117" s="5"/>
      <c r="E117" s="6"/>
      <c r="F117" s="6"/>
    </row>
    <row r="118" spans="1:6" x14ac:dyDescent="0.2">
      <c r="A118" s="30"/>
      <c r="B118" s="106" t="s">
        <v>107</v>
      </c>
      <c r="C118" s="2"/>
      <c r="D118" s="3"/>
      <c r="E118" s="14"/>
      <c r="F118" s="15">
        <f>SUM(F106:F116)</f>
        <v>2310235.6500000004</v>
      </c>
    </row>
    <row r="119" spans="1:6" x14ac:dyDescent="0.2">
      <c r="A119" s="28"/>
      <c r="B119" s="16"/>
      <c r="C119" s="17"/>
      <c r="D119" s="18"/>
      <c r="E119" s="19"/>
      <c r="F119" s="20"/>
    </row>
    <row r="120" spans="1:6" x14ac:dyDescent="0.2">
      <c r="A120" s="67"/>
      <c r="B120" s="68" t="s">
        <v>108</v>
      </c>
      <c r="C120" s="69"/>
      <c r="D120" s="70"/>
      <c r="E120" s="71"/>
      <c r="F120" s="72">
        <f>F118+F103</f>
        <v>7398860.4600000018</v>
      </c>
    </row>
    <row r="121" spans="1:6" x14ac:dyDescent="0.2">
      <c r="A121" s="44"/>
      <c r="B121" s="45"/>
      <c r="C121" s="46"/>
      <c r="D121" s="47"/>
      <c r="E121" s="46"/>
      <c r="F121" s="48"/>
    </row>
    <row r="122" spans="1:6" x14ac:dyDescent="0.2">
      <c r="A122" s="49"/>
      <c r="B122" s="50"/>
      <c r="C122" s="51"/>
      <c r="D122" s="51"/>
      <c r="E122" s="51"/>
      <c r="F122" s="51"/>
    </row>
    <row r="124" spans="1:6" x14ac:dyDescent="0.2">
      <c r="A124" s="79" t="s">
        <v>109</v>
      </c>
      <c r="B124" s="79"/>
      <c r="C124" s="80" t="s">
        <v>110</v>
      </c>
      <c r="D124" s="80"/>
      <c r="E124" s="80"/>
      <c r="F124" s="80"/>
    </row>
    <row r="125" spans="1:6" x14ac:dyDescent="0.2">
      <c r="A125" s="81"/>
      <c r="B125" s="82"/>
      <c r="C125" s="80"/>
      <c r="D125" s="80" t="s">
        <v>111</v>
      </c>
      <c r="E125" s="80"/>
      <c r="F125" s="80"/>
    </row>
    <row r="126" spans="1:6" x14ac:dyDescent="0.2">
      <c r="A126" s="81"/>
      <c r="B126" s="82"/>
      <c r="C126" s="80"/>
      <c r="D126" s="80"/>
      <c r="E126" s="80"/>
      <c r="F126" s="80"/>
    </row>
    <row r="127" spans="1:6" x14ac:dyDescent="0.2">
      <c r="A127" s="81"/>
      <c r="B127" s="82"/>
      <c r="C127" s="80"/>
      <c r="D127" s="80"/>
      <c r="E127" s="80"/>
      <c r="F127" s="80"/>
    </row>
    <row r="128" spans="1:6" x14ac:dyDescent="0.2">
      <c r="A128" s="213" t="s">
        <v>112</v>
      </c>
      <c r="B128" s="213"/>
      <c r="C128" s="214" t="s">
        <v>113</v>
      </c>
      <c r="D128" s="214"/>
      <c r="E128" s="214"/>
      <c r="F128" s="214"/>
    </row>
    <row r="129" spans="1:6" x14ac:dyDescent="0.2">
      <c r="A129" s="213" t="s">
        <v>114</v>
      </c>
      <c r="B129" s="213"/>
      <c r="C129" s="215" t="s">
        <v>115</v>
      </c>
      <c r="D129" s="215"/>
      <c r="E129" s="215"/>
      <c r="F129" s="215"/>
    </row>
    <row r="130" spans="1:6" x14ac:dyDescent="0.2">
      <c r="A130" s="81"/>
      <c r="B130" s="83"/>
      <c r="C130" s="80"/>
      <c r="D130" s="80"/>
      <c r="E130" s="80"/>
      <c r="F130" s="80"/>
    </row>
    <row r="131" spans="1:6" x14ac:dyDescent="0.2">
      <c r="A131" s="81"/>
      <c r="B131" s="83"/>
      <c r="C131" s="80"/>
      <c r="D131" s="80"/>
      <c r="E131" s="80"/>
      <c r="F131" s="80"/>
    </row>
    <row r="132" spans="1:6" x14ac:dyDescent="0.2">
      <c r="A132" s="81"/>
      <c r="B132" s="83"/>
      <c r="C132" s="80"/>
      <c r="D132" s="80"/>
      <c r="E132" s="80"/>
      <c r="F132" s="80"/>
    </row>
    <row r="133" spans="1:6" x14ac:dyDescent="0.2">
      <c r="A133" s="81"/>
      <c r="B133" s="82" t="s">
        <v>116</v>
      </c>
      <c r="C133" s="80" t="s">
        <v>117</v>
      </c>
      <c r="D133" s="80"/>
      <c r="E133" s="80"/>
      <c r="F133" s="80"/>
    </row>
    <row r="134" spans="1:6" x14ac:dyDescent="0.2">
      <c r="A134" s="81"/>
      <c r="B134" s="82"/>
      <c r="C134" s="80"/>
      <c r="D134" s="80"/>
      <c r="E134" s="80"/>
      <c r="F134" s="80"/>
    </row>
    <row r="135" spans="1:6" x14ac:dyDescent="0.2">
      <c r="A135" s="81"/>
      <c r="B135" s="82"/>
      <c r="C135" s="80"/>
      <c r="D135" s="80"/>
      <c r="E135" s="80"/>
      <c r="F135" s="80"/>
    </row>
    <row r="136" spans="1:6" x14ac:dyDescent="0.2">
      <c r="A136" s="81"/>
      <c r="B136" s="82"/>
      <c r="C136" s="80"/>
      <c r="D136" s="80"/>
      <c r="E136" s="80"/>
      <c r="F136" s="80"/>
    </row>
    <row r="137" spans="1:6" x14ac:dyDescent="0.2">
      <c r="A137" s="216" t="s">
        <v>118</v>
      </c>
      <c r="B137" s="216"/>
      <c r="C137" s="217" t="s">
        <v>119</v>
      </c>
      <c r="D137" s="217"/>
      <c r="E137" s="217"/>
      <c r="F137" s="217"/>
    </row>
    <row r="138" spans="1:6" x14ac:dyDescent="0.2">
      <c r="A138" s="213" t="s">
        <v>120</v>
      </c>
      <c r="B138" s="213"/>
      <c r="C138" s="80"/>
      <c r="D138" s="80" t="s">
        <v>121</v>
      </c>
      <c r="E138" s="80"/>
      <c r="F138" s="80"/>
    </row>
    <row r="139" spans="1:6" x14ac:dyDescent="0.2">
      <c r="A139" s="79"/>
      <c r="B139" s="79"/>
      <c r="C139" s="84"/>
      <c r="D139" s="84"/>
      <c r="E139" s="85"/>
      <c r="F139" s="85"/>
    </row>
    <row r="145" ht="15.75" customHeight="1" x14ac:dyDescent="0.2"/>
    <row r="206" ht="7.5" customHeight="1" x14ac:dyDescent="0.2"/>
    <row r="212" ht="9" customHeight="1" x14ac:dyDescent="0.2"/>
    <row r="232" spans="1:6" s="33" customFormat="1" ht="13.5" customHeight="1" x14ac:dyDescent="0.2">
      <c r="A232" s="31"/>
      <c r="B232" s="210"/>
      <c r="C232" s="211"/>
      <c r="D232" s="210"/>
      <c r="E232" s="212"/>
      <c r="F232" s="212"/>
    </row>
    <row r="233" spans="1:6" s="33" customFormat="1" ht="13.5" customHeight="1" x14ac:dyDescent="0.2">
      <c r="A233" s="31"/>
      <c r="B233" s="210"/>
      <c r="C233" s="211"/>
      <c r="D233" s="210"/>
      <c r="E233" s="212"/>
      <c r="F233" s="212"/>
    </row>
  </sheetData>
  <autoFilter ref="A11:F99" xr:uid="{00000000-0009-0000-0000-000000000000}"/>
  <mergeCells count="14">
    <mergeCell ref="A10:F10"/>
    <mergeCell ref="A2:F2"/>
    <mergeCell ref="A3:F3"/>
    <mergeCell ref="A4:F4"/>
    <mergeCell ref="A5:F5"/>
    <mergeCell ref="F6:F7"/>
    <mergeCell ref="A8:F8"/>
    <mergeCell ref="A138:B138"/>
    <mergeCell ref="A128:B128"/>
    <mergeCell ref="C128:F128"/>
    <mergeCell ref="A129:B129"/>
    <mergeCell ref="C129:F129"/>
    <mergeCell ref="A137:B137"/>
    <mergeCell ref="C137:F137"/>
  </mergeCells>
  <dataValidations count="1">
    <dataValidation type="list" allowBlank="1" showInputMessage="1" showErrorMessage="1" sqref="B9:B10 B1:B7" xr:uid="{00000000-0002-0000-0000-000000000000}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8" orientation="portrait" r:id="rId1"/>
  <headerFooter alignWithMargins="0">
    <oddFooter>&amp;C&amp;9Página &amp;P de &amp;N</oddFooter>
  </headerFooter>
  <rowBreaks count="1" manualBreakCount="1">
    <brk id="10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1BDFBB-DECA-4B63-8386-63D68DB13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A5251-69C7-4441-B762-AA26A2DD8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A3D91E-78E6-465D-B1DC-1DC8FD5859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PROGRESO-LOTE 7</vt:lpstr>
      <vt:lpstr>'VILLA PROGRESO-LOTE 7'!Área_de_impresión</vt:lpstr>
      <vt:lpstr>'VILLA PROGRESO-LOTE 7'!Títulos_a_imprimir</vt:lpstr>
    </vt:vector>
  </TitlesOfParts>
  <Manager/>
  <Company>sdo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1</dc:creator>
  <cp:keywords/>
  <dc:description/>
  <cp:lastModifiedBy>Luis Andrés Aybar Rodríguez</cp:lastModifiedBy>
  <cp:revision/>
  <dcterms:created xsi:type="dcterms:W3CDTF">2008-02-19T10:28:27Z</dcterms:created>
  <dcterms:modified xsi:type="dcterms:W3CDTF">2022-01-17T18:58:52Z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