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6\Seybo\2021\011-2021\"/>
    </mc:Choice>
  </mc:AlternateContent>
  <xr:revisionPtr revIDLastSave="0" documentId="13_ncr:1_{328B3A43-622E-445E-A692-6317598978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LLA GUERRERO (LOTE 4)" sheetId="1" r:id="rId1"/>
  </sheets>
  <definedNames>
    <definedName name="_xlnm._FilterDatabase" localSheetId="0" hidden="1">'VILLA GUERRERO (LOTE 4)'!$A$11:$F$159</definedName>
    <definedName name="_xlnm.Print_Area" localSheetId="0">'VILLA GUERRERO (LOTE 4)'!$A$1:$F$195</definedName>
    <definedName name="_xlnm.Print_Titles" localSheetId="0">'VILLA GUERRERO (LOTE 4)'!$1:$11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  <c r="F92" i="1"/>
  <c r="F159" i="1"/>
  <c r="F157" i="1"/>
  <c r="F160" i="1" s="1"/>
  <c r="F156" i="1"/>
  <c r="F153" i="1"/>
  <c r="F151" i="1"/>
  <c r="F150" i="1"/>
  <c r="A150" i="1"/>
  <c r="A151" i="1" s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A135" i="1"/>
  <c r="A136" i="1" s="1"/>
  <c r="A137" i="1" s="1"/>
  <c r="A138" i="1" s="1"/>
  <c r="A139" i="1" s="1"/>
  <c r="A140" i="1" s="1"/>
  <c r="A141" i="1" s="1"/>
  <c r="A142" i="1" s="1"/>
  <c r="A143" i="1" s="1"/>
  <c r="F134" i="1"/>
  <c r="F132" i="1"/>
  <c r="F131" i="1"/>
  <c r="F130" i="1"/>
  <c r="F129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A103" i="1"/>
  <c r="A104" i="1" s="1"/>
  <c r="A105" i="1" s="1"/>
  <c r="A106" i="1" s="1"/>
  <c r="A107" i="1" s="1"/>
  <c r="A108" i="1" s="1"/>
  <c r="A109" i="1" s="1"/>
  <c r="A110" i="1" s="1"/>
  <c r="A111" i="1" s="1"/>
  <c r="F102" i="1"/>
  <c r="F101" i="1"/>
  <c r="F100" i="1"/>
  <c r="F99" i="1"/>
  <c r="F98" i="1"/>
  <c r="F96" i="1"/>
  <c r="F95" i="1"/>
  <c r="F94" i="1"/>
  <c r="F93" i="1"/>
  <c r="F91" i="1"/>
  <c r="F90" i="1"/>
  <c r="F89" i="1"/>
  <c r="F88" i="1"/>
  <c r="F87" i="1"/>
  <c r="F86" i="1"/>
  <c r="F83" i="1"/>
  <c r="F82" i="1"/>
  <c r="F81" i="1"/>
  <c r="F76" i="1"/>
  <c r="F75" i="1"/>
  <c r="F74" i="1"/>
  <c r="F72" i="1"/>
  <c r="F71" i="1"/>
  <c r="F70" i="1"/>
  <c r="F69" i="1"/>
  <c r="F68" i="1"/>
  <c r="F67" i="1"/>
  <c r="F66" i="1"/>
  <c r="F65" i="1"/>
  <c r="F64" i="1"/>
  <c r="F63" i="1"/>
  <c r="A63" i="1"/>
  <c r="A64" i="1" s="1"/>
  <c r="A65" i="1" s="1"/>
  <c r="A66" i="1" s="1"/>
  <c r="A67" i="1" s="1"/>
  <c r="A68" i="1" s="1"/>
  <c r="A69" i="1" s="1"/>
  <c r="A70" i="1" s="1"/>
  <c r="A71" i="1" s="1"/>
  <c r="F60" i="1"/>
  <c r="F57" i="1"/>
  <c r="F56" i="1"/>
  <c r="F53" i="1"/>
  <c r="F52" i="1"/>
  <c r="F51" i="1"/>
  <c r="F50" i="1"/>
  <c r="F49" i="1"/>
  <c r="F48" i="1"/>
  <c r="F47" i="1"/>
  <c r="F46" i="1"/>
  <c r="F45" i="1"/>
  <c r="F44" i="1"/>
  <c r="A44" i="1"/>
  <c r="A45" i="1" s="1"/>
  <c r="A46" i="1" s="1"/>
  <c r="A47" i="1" s="1"/>
  <c r="A48" i="1" s="1"/>
  <c r="A49" i="1" s="1"/>
  <c r="A50" i="1" s="1"/>
  <c r="A51" i="1" s="1"/>
  <c r="A52" i="1" s="1"/>
  <c r="F41" i="1"/>
  <c r="F40" i="1"/>
  <c r="F38" i="1"/>
  <c r="F37" i="1"/>
  <c r="F36" i="1"/>
  <c r="F35" i="1"/>
  <c r="F34" i="1"/>
  <c r="F33" i="1"/>
  <c r="F32" i="1"/>
  <c r="F31" i="1"/>
  <c r="F30" i="1"/>
  <c r="F29" i="1"/>
  <c r="F26" i="1"/>
  <c r="F24" i="1"/>
  <c r="F21" i="1"/>
  <c r="F20" i="1"/>
  <c r="F19" i="1"/>
  <c r="F18" i="1"/>
  <c r="F17" i="1"/>
  <c r="F16" i="1"/>
  <c r="F154" i="1" l="1"/>
  <c r="F162" i="1" l="1"/>
  <c r="F163" i="1" s="1"/>
  <c r="F174" i="1" s="1"/>
  <c r="F176" i="1" l="1"/>
  <c r="F172" i="1"/>
  <c r="F169" i="1"/>
  <c r="F166" i="1"/>
  <c r="F173" i="1" s="1"/>
  <c r="F167" i="1"/>
  <c r="F175" i="1"/>
  <c r="F170" i="1"/>
  <c r="F171" i="1"/>
  <c r="F168" i="1"/>
  <c r="F178" i="1" l="1"/>
  <c r="F180" i="1" s="1"/>
</calcChain>
</file>

<file path=xl/sharedStrings.xml><?xml version="1.0" encoding="utf-8"?>
<sst xmlns="http://schemas.openxmlformats.org/spreadsheetml/2006/main" count="270" uniqueCount="163">
  <si>
    <t>INSTITUTO NACIONAL DE AGUAS POTABLES Y ALCANTARILLADOS</t>
  </si>
  <si>
    <t>***INAPA***</t>
  </si>
  <si>
    <t>DIRECCION DE INGENIERIA</t>
  </si>
  <si>
    <t>DEPARTAMENTO DE COSTOS Y PRESUPUESTOS</t>
  </si>
  <si>
    <t>Presupuesto No.: 207 d/f 22/10/2020</t>
  </si>
  <si>
    <t>Obra:AMPLIACIÓN REDES ACUEDUCTO EL SEIBO, LINEA DE CONDUCCIÓN Y REDES VILLA GUERRERO COMPRENDIDA ENTRE LOS NUDOS 22, 101, 80, 8 Y 4 (LOTE 4)</t>
  </si>
  <si>
    <t xml:space="preserve">Ubicación: PROV. EL SEIBO </t>
  </si>
  <si>
    <t>Zona : VI</t>
  </si>
  <si>
    <t>PART.</t>
  </si>
  <si>
    <t>D E S C R I P C I O N</t>
  </si>
  <si>
    <t>CANTIDAD</t>
  </si>
  <si>
    <t>UND.</t>
  </si>
  <si>
    <t>P.U. (RD$)</t>
  </si>
  <si>
    <t>VALOR (RD$)</t>
  </si>
  <si>
    <t>A</t>
  </si>
  <si>
    <t xml:space="preserve">LINEA DE CONDUCCION </t>
  </si>
  <si>
    <t>EMPALME EN TUBERIA EXISTENTE DE Ø20" PVC</t>
  </si>
  <si>
    <t>MOVIMIENTO DE TIERRA (INCL: EXCAVACION, RELLENO COMPACTADO Y BOTE DE MATERIAL)</t>
  </si>
  <si>
    <t xml:space="preserve"> U </t>
  </si>
  <si>
    <t xml:space="preserve">TEE DE Ø20" X 6" ACERO SCH-40, C/PROTECCION ANTICORROSIVA </t>
  </si>
  <si>
    <t>CODO DE Ø20" X 50º ACERO SCH-40, PROTECCION ANTICORROSIVA</t>
  </si>
  <si>
    <t>U</t>
  </si>
  <si>
    <t xml:space="preserve">JUNTA MECANICA TIPO DRESSER DE Ø20" 150 PSI </t>
  </si>
  <si>
    <t xml:space="preserve">JUNTA MECANICA TIPO DRESSER DE Ø6" 150 PSI </t>
  </si>
  <si>
    <t xml:space="preserve">ANCLAJE PARA PIEZAS SEGÚN DETALLE </t>
  </si>
  <si>
    <t>REPLANTEO</t>
  </si>
  <si>
    <t>M</t>
  </si>
  <si>
    <t>MOVIMIENTO DE TIERRA</t>
  </si>
  <si>
    <t>EXCAVACION CON CLASIFICACION:</t>
  </si>
  <si>
    <t>3.1.1</t>
  </si>
  <si>
    <t xml:space="preserve">MATERIAL COMPACTO C/EQUIPO 70% </t>
  </si>
  <si>
    <t>M3</t>
  </si>
  <si>
    <t>3.1.2</t>
  </si>
  <si>
    <t xml:space="preserve">MATERIAL ROCA DURA C/EQUIPO 30% (INCLUYE EXTRACCION DE ROCA)  </t>
  </si>
  <si>
    <t xml:space="preserve">NIVELACION EN ZANJA </t>
  </si>
  <si>
    <t>M2</t>
  </si>
  <si>
    <t>SUMINISTRO Y COLOCACION ASIENTO DE ARENA (INCLUYE ACARREO INTERNO)</t>
  </si>
  <si>
    <t>SUMINISTRO MATERIAL DE MINA PARA RELLENO DIST. PROM=10 KM (SUJETO A APROBACIÓN DE LA SUPERVISIÓN)</t>
  </si>
  <si>
    <t>RELLENO COMPACTADO C/EQUIPO EN CAPAS DE 0.20 M</t>
  </si>
  <si>
    <t xml:space="preserve">BOTE DE MATERIAL CON CAMION D= 5 KM (INCLUYE EXPARCIMIENTO DE MATERIAL EN LUGAR DE BOTE) </t>
  </si>
  <si>
    <t>SUMINISTRO DE TUBERIA</t>
  </si>
  <si>
    <t>DE Ø 6"  PVC SDR-26  C/ J.G. + 3% PÉRDIDA POR CAMPANA</t>
  </si>
  <si>
    <t>COLOCACION DE TUBERIA</t>
  </si>
  <si>
    <t>DE Ø 6"  PVC SDR-26  C/ J.G. + 3% DESP.</t>
  </si>
  <si>
    <t>SUMINISTRO Y COLOCACIÓN DE PIEZAS ESPECIALES</t>
  </si>
  <si>
    <t xml:space="preserve">TEE 20" X 6" ACERO SCH-40 C/PROTECCION ANTICORROSIVA </t>
  </si>
  <si>
    <t xml:space="preserve">CODO 6" X 25° ACERO SCH-40 C/PROTECCION ANTICORROSIVA </t>
  </si>
  <si>
    <t xml:space="preserve">CODO 6" X 40° ACERO SCH-40 C/PROTECCION ANTICORROSIVA </t>
  </si>
  <si>
    <t xml:space="preserve">TEE 6" X 6" ACERO SCH-40 C/PROTECCION ANTICORROSIVA </t>
  </si>
  <si>
    <t xml:space="preserve">REDUCCIÓN 6" X 4" ACERO SCH-40 C/PROTECCION ANTICORROSIVA </t>
  </si>
  <si>
    <t xml:space="preserve">JUNTA MECANICA TIPO DRESSER DE Ø3" 150 PSI </t>
  </si>
  <si>
    <t xml:space="preserve">JUNTA MECANICA TIPO DRESSER DE Ø4" 150 PSI </t>
  </si>
  <si>
    <t>SUMINISTRO Y COLOCACIÓN DE VÁLVULAS</t>
  </si>
  <si>
    <t xml:space="preserve">VALVULA DE COMPUERTA Ø6" H.F. PLATILLADA COMPLETA 150PSI  (INCL.: VALVULA PLATILLADA, TORNILLOS,  JUNTA DE GOMA,  NIPLE PLATILLADO, JUNTA DRESSER ) </t>
  </si>
  <si>
    <t>CAJA TELESCOPICA P/VALVULAS (INCL. BASE Y TAPA DE H.S.)</t>
  </si>
  <si>
    <t>PRUEBAS HIDROSTATICAS EN TUBERIAS DE</t>
  </si>
  <si>
    <t>DE Ø 6"  PVC SDR-26  C/ J.G.+3% PERDIDA</t>
  </si>
  <si>
    <t>CORTE Y REPOSICIÓN CARPETA ASFÁLTICA (L=263.85 M)</t>
  </si>
  <si>
    <t>CORTE DE ASFALTO DE E=2" (AMBOS LADOS)</t>
  </si>
  <si>
    <t>EXTRACCIÓN DE ASFALTO C/EQUIPO E=2"</t>
  </si>
  <si>
    <t xml:space="preserve">BOTE DE MATERIAL C/CAMIÓN D= 5 KM (INCLUYE ESPARCIMIEMTO Y CARGUÍO EN BOTADERO) </t>
  </si>
  <si>
    <t xml:space="preserve">EXCAVACIÓN MATERIAL COMPACTO EN ZANJA  C/EQUIPO </t>
  </si>
  <si>
    <t xml:space="preserve">BOTE DE MATERIAL EXCAVADO CON CAMIÓN D= 5 KM (INCLUYE CARGUÍO Y ESPARCIMIENTO EN BOTADERO) </t>
  </si>
  <si>
    <t xml:space="preserve">SUMINISTRO DE MATERIAL PARA BASE D= 15 KM </t>
  </si>
  <si>
    <t xml:space="preserve">COMPACTACIÓN MATERIAL DE RELLENO C/COMPACTADOR MECÁNICO EN CAPAS DE 0.20 M </t>
  </si>
  <si>
    <t xml:space="preserve">IMPRIMACCION SENCILLA </t>
  </si>
  <si>
    <t>REPOSICION Y COLOCACION DE  ASFALTO 2" (INCLUYE RIEGO DE ADHERENCIA)</t>
  </si>
  <si>
    <t>TRANSPORTE ASFALTO DISTANCIA APROXIMADA D = 10 KM</t>
  </si>
  <si>
    <t>M3XKM</t>
  </si>
  <si>
    <t>CONTROL Y MANEJO DE TRANSITO (INCLUYE USO DE LETREROS, USO DE DE CONOS REFRACTARIOS Y HOMBRES CON BANDEROLAS)</t>
  </si>
  <si>
    <t>SEÑALIZACION, CONTROL Y SEGURIDAD EN LA OBRA  (INCLUYE PASARELAS, LETREROS PEQUEÑOS CON BASE EN ANGULARES, POSTES PARA CINTAS REFRACTARIA, MECHONES, BARRERAS DE PELIGRO NARANJA)</t>
  </si>
  <si>
    <t xml:space="preserve">LIMPIEZA CONTINUA Y  FINAL (OBREROS, CAMION  Y HERRAMIENTAS MENORES) CON TRAMOS DE ALTA PENDIENTE </t>
  </si>
  <si>
    <t>SUB-TOTAL A</t>
  </si>
  <si>
    <t>B</t>
  </si>
  <si>
    <t xml:space="preserve">REDES DE DISTRIBUCION </t>
  </si>
  <si>
    <t>EXCAVACION CON CLASIFICACION</t>
  </si>
  <si>
    <t>2.1.1</t>
  </si>
  <si>
    <t>2.1.2</t>
  </si>
  <si>
    <t xml:space="preserve">BOTE DE MATERIAL CON CAMION D= 5 KM (INCLUYE ESPARCIMIENTO) </t>
  </si>
  <si>
    <t>SUMINISTRO DE TUBERIA:</t>
  </si>
  <si>
    <t>DE Ø 4"  PVC SDR-26  C/ J.G. +2% PÉRDIDA POR CAMPANA</t>
  </si>
  <si>
    <t>DE Ø 3"  PVC SDR-26  C/ J.G. + 2% PÉRDIDA POR CAMPANA</t>
  </si>
  <si>
    <t>COLOCACION DE TUBERIA:</t>
  </si>
  <si>
    <t>DE Ø 4"  PVC SDR-26  C/ J.G. + 2% DESP.</t>
  </si>
  <si>
    <t>DE Ø 3"  PVC SDR-26  C/ J.G. + 2% DESP.</t>
  </si>
  <si>
    <t>SUMINISTRO Y COLOCACION DE PIEZAS ESPECIALES</t>
  </si>
  <si>
    <t xml:space="preserve">CODO 3" X 15° ACERO SCH-80 C/PROTECCION ANTICORROSIVA </t>
  </si>
  <si>
    <t xml:space="preserve">CODO 3" X 20° ACERO SCH-80 C/PROTECCION ANTICORROSIVA </t>
  </si>
  <si>
    <t xml:space="preserve">CODO 3" X 25° ACERO SCH-80 C/PROTECCION ANTICORROSIVA </t>
  </si>
  <si>
    <t xml:space="preserve">CODO 3" X 40° ACERO SCH-80 C/PROTECCION ANTICORROSIVA </t>
  </si>
  <si>
    <t xml:space="preserve">CODO 3" X 45° ACERO SCH-80 C/PROTECCION ANTICORROSIVA </t>
  </si>
  <si>
    <t xml:space="preserve">CODO 3" X 55° ACERO SCH-80 C/PROTECCION ANTICORROSIVA </t>
  </si>
  <si>
    <t xml:space="preserve">CODO 3" X 65° ACERO SCH-80 C/PROTECCION ANTICORROSIVA </t>
  </si>
  <si>
    <t xml:space="preserve">CODO 3" X 70° ACERO SCH-80 C/PROTECCION ANTICORROSIVA </t>
  </si>
  <si>
    <t xml:space="preserve">CODO 3" X 90° ACERO SCH-80 C/PROTECCION ANTICORROSIVA </t>
  </si>
  <si>
    <t xml:space="preserve">CODO 4" X 15° ACERO SCH-80 C/PROTECCION ANTICORROSIVA </t>
  </si>
  <si>
    <t xml:space="preserve">CODO 4" X 20° ACERO SCH-80 C/PROTECCION ANTICORROSIVA </t>
  </si>
  <si>
    <t xml:space="preserve">CODO 4" X 22.5° ACERO SCH-80 C/PROTECCION ANTICORROSIVA </t>
  </si>
  <si>
    <t xml:space="preserve">CODO 4" X 25° ACERO SCH-80 C/PROTECCION ANTICORROSIVA </t>
  </si>
  <si>
    <t xml:space="preserve">CODO 4" X 30° ACERO SCH-80 C/PROTECCION ANTICORROSIVA </t>
  </si>
  <si>
    <t xml:space="preserve">CRUZ 4" X 4" ACERO SCH-80 C/PROTECCION ANTICORROSIVA </t>
  </si>
  <si>
    <t xml:space="preserve">CRUZ 3" X 3" ACERO SCH-80 C/PROTECCION ANTICORROSIVA </t>
  </si>
  <si>
    <t xml:space="preserve">CRUZ 4" X 3" ACERO SCH-80 C/PROTECCION ANTICORROSIVA </t>
  </si>
  <si>
    <t xml:space="preserve">TAPÓN DE Ø3" ACERO SCH-80 C/PROTECCION ANTICORROSIVA </t>
  </si>
  <si>
    <t xml:space="preserve">TEE 3" X 3" ACERO SCH-80 C/PROTECCION ANTICORROSIVA </t>
  </si>
  <si>
    <t xml:space="preserve">TEE 4" X 3" ACERO SCH-80 C/PROTECCION ANTICORROSIVA </t>
  </si>
  <si>
    <t xml:space="preserve">TEE 4" X 4" ACERO SCH-80 C/PROTECCION ANTICORROSIVA </t>
  </si>
  <si>
    <t>ANCLAJE PARA PIEZA (SEGUN DETALLE)</t>
  </si>
  <si>
    <t>SUMINISTRO Y COLOCACION DE VALVULAS</t>
  </si>
  <si>
    <t xml:space="preserve">VALVULA DE COMPUERTA Ø3" H.F. PLATILLADA COMPLETA 150PSI  (INCL.: VALVULA PLATILLADA, TORNILLOS,  JUNTA DE GOMA,  NIPLE PLATILLADO, JUNTA DRESSER ) </t>
  </si>
  <si>
    <t>HIDRANTE DE Ø6" PLATILLADO, EN TUBERIA DE Ø4"</t>
  </si>
  <si>
    <t>ACOMETIDAS URBANAS Ø3"(250 UNIDADES)</t>
  </si>
  <si>
    <t>COLLARIN EN POLIETILENO Ø3" (ABRAZADERA)</t>
  </si>
  <si>
    <t>UD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</si>
  <si>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</si>
  <si>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</si>
  <si>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</si>
  <si>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</si>
  <si>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</si>
  <si>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</si>
  <si>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PROMEDIO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</si>
  <si>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</si>
  <si>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</si>
  <si>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</si>
  <si>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</si>
  <si>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</si>
  <si>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>PRUEBA HIDROSTATICA</t>
  </si>
  <si>
    <t>DE Ø 4"  PVC SDR-26  C/ J.G.</t>
  </si>
  <si>
    <t>DE Ø 3"  PVC SDR-26  C/ J.G.</t>
  </si>
  <si>
    <t>SUB-TOTAL  B</t>
  </si>
  <si>
    <t>C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</si>
  <si>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</si>
  <si>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</si>
  <si>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</si>
  <si>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</si>
  <si>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SUB-TOTAL C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</si>
  <si>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</si>
  <si>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</si>
  <si>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</si>
  <si>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</si>
  <si>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</si>
  <si>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</si>
  <si>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</si>
  <si>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</si>
  <si>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</si>
  <si>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ITBIS  (LEY 07-2007)</t>
  </si>
  <si>
    <t>OPERACION Y MANTENIMIENTO INAPA</t>
  </si>
  <si>
    <t>IMPREVISTOS</t>
  </si>
  <si>
    <t>MEDIDA DE COMPENSACION AMBIENTAL</t>
  </si>
  <si>
    <t>TOTAL GASTOS INDIRECTOS</t>
  </si>
  <si>
    <t xml:space="preserve">TOTAL A EJECUTAR </t>
  </si>
  <si>
    <t xml:space="preserve">ING. DEPTO.  DE COSTOS Y PRESUPUESTOS </t>
  </si>
  <si>
    <t>PREPARADO POR:</t>
  </si>
  <si>
    <t>ING. LEIBNITZ G. DOMINGUEZ D.</t>
  </si>
  <si>
    <t xml:space="preserve">ING. DEPTO. COSTOSY PRESUPUESTOS  </t>
  </si>
  <si>
    <t>REVISADO POR :</t>
  </si>
  <si>
    <t>ING. MAYRASSIS BELLO</t>
  </si>
  <si>
    <t>ING. SONIA E. RODRIGUEZ R.</t>
  </si>
  <si>
    <t xml:space="preserve">ENC. DEPTO. DE COSTOS Y PRESUPUESTOS </t>
  </si>
  <si>
    <t>SOMETIDO POR :</t>
  </si>
  <si>
    <t>VISTO BUENO :</t>
  </si>
  <si>
    <t>ING. JOSÉ MANUEL AYBAR OVALLE</t>
  </si>
  <si>
    <t>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</si>
</sst>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\ _€_-;\-* #,##0.00\ _€_-;_-* &quot;-&quot;??\ _€_-;_-@_-"/>
    <numFmt numFmtId="165" formatCode="#,##0.0;\-#,##0.0"/>
    <numFmt numFmtId="166" formatCode="0.0"/>
    <numFmt numFmtId="167" formatCode="#,##0.00;[Red]#,##0.00"/>
    <numFmt numFmtId="168" formatCode="#,##0;\-#,##0"/>
    <numFmt numFmtId="169" formatCode="_-* #,##0.00_-;\-* #,##0.00_-;_-* &quot;-&quot;??_-;_-@_-"/>
    <numFmt numFmtId="170" formatCode="#,##0.00;\-#,##0.00"/>
    <numFmt numFmtId="171" formatCode="_-* #,##0.00\ _P_t_s_-;\-* #,##0.00\ _P_t_s_-;_-* &quot;-&quot;??\ _P_t_s_-;_-@_-"/>
    <numFmt numFmtId="172" formatCode="0.0%"/>
    <numFmt numFmtId="173" formatCode="_-* #,##0.0\ _€_-;\-* #,##0.0\ _€_-;_-* &quot;-&quot;??\ _€_-;_-@_-"/>
    <numFmt numFmtId="174" formatCode="General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9" fontId="10" fillId="0" borderId="0"/>
    <xf numFmtId="0" fontId="2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11" fillId="0" borderId="0"/>
    <xf numFmtId="0" fontId="2" fillId="0" borderId="0"/>
    <xf numFmtId="39" fontId="10" fillId="0" borderId="0"/>
    <xf numFmtId="39" fontId="10" fillId="0" borderId="0"/>
    <xf numFmtId="39" fontId="10" fillId="0" borderId="0"/>
    <xf numFmtId="0" fontId="2" fillId="0" borderId="0"/>
    <xf numFmtId="171" fontId="2" fillId="0" borderId="0" applyFont="0" applyFill="0" applyBorder="0" applyAlignment="0" applyProtection="0"/>
    <xf numFmtId="0" fontId="11" fillId="0" borderId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43" fontId="2" fillId="2" borderId="0" xfId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43" fontId="2" fillId="2" borderId="0" xfId="1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164" fontId="2" fillId="2" borderId="4" xfId="2" applyFont="1" applyFill="1" applyBorder="1" applyAlignment="1">
      <alignment horizontal="right" vertical="top" wrapText="1"/>
    </xf>
    <xf numFmtId="165" fontId="2" fillId="2" borderId="4" xfId="3" applyNumberFormat="1" applyFont="1" applyFill="1" applyBorder="1" applyAlignment="1" applyProtection="1">
      <alignment horizontal="right" vertical="top"/>
    </xf>
    <xf numFmtId="0" fontId="3" fillId="2" borderId="4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justify" vertical="top" wrapText="1"/>
    </xf>
    <xf numFmtId="166" fontId="2" fillId="2" borderId="4" xfId="0" applyNumberFormat="1" applyFont="1" applyFill="1" applyBorder="1" applyAlignment="1">
      <alignment horizontal="right" vertical="top" wrapText="1"/>
    </xf>
    <xf numFmtId="164" fontId="2" fillId="2" borderId="4" xfId="2" applyFont="1" applyFill="1" applyBorder="1" applyAlignment="1" applyProtection="1">
      <alignment horizontal="right" vertical="top" wrapText="1"/>
      <protection locked="0"/>
    </xf>
    <xf numFmtId="0" fontId="3" fillId="2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vertical="top" wrapText="1"/>
    </xf>
    <xf numFmtId="0" fontId="5" fillId="2" borderId="4" xfId="4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top" wrapText="1"/>
    </xf>
    <xf numFmtId="2" fontId="3" fillId="2" borderId="5" xfId="0" applyNumberFormat="1" applyFont="1" applyFill="1" applyBorder="1" applyAlignment="1">
      <alignment horizontal="right" vertical="top"/>
    </xf>
    <xf numFmtId="0" fontId="2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right" vertical="top"/>
    </xf>
    <xf numFmtId="164" fontId="2" fillId="0" borderId="4" xfId="8" applyFont="1" applyFill="1" applyBorder="1" applyAlignment="1">
      <alignment horizontal="right" vertical="top" wrapText="1"/>
    </xf>
    <xf numFmtId="164" fontId="2" fillId="0" borderId="4" xfId="2" applyFont="1" applyFill="1" applyBorder="1" applyAlignment="1" applyProtection="1">
      <alignment horizontal="right" vertical="top" wrapText="1"/>
      <protection locked="0"/>
    </xf>
    <xf numFmtId="164" fontId="2" fillId="0" borderId="4" xfId="2" applyFont="1" applyFill="1" applyBorder="1" applyAlignment="1">
      <alignment horizontal="center" vertical="top"/>
    </xf>
    <xf numFmtId="0" fontId="2" fillId="0" borderId="4" xfId="9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horizontal="right" vertical="top"/>
    </xf>
    <xf numFmtId="4" fontId="2" fillId="0" borderId="4" xfId="11" applyNumberFormat="1" applyFont="1" applyFill="1" applyBorder="1" applyAlignment="1">
      <alignment vertical="top" wrapText="1"/>
    </xf>
    <xf numFmtId="1" fontId="5" fillId="2" borderId="4" xfId="0" applyNumberFormat="1" applyFont="1" applyFill="1" applyBorder="1" applyAlignment="1">
      <alignment vertical="top"/>
    </xf>
    <xf numFmtId="0" fontId="5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justify" vertical="top" wrapText="1"/>
    </xf>
    <xf numFmtId="2" fontId="3" fillId="2" borderId="4" xfId="0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3" fontId="2" fillId="2" borderId="4" xfId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top"/>
    </xf>
    <xf numFmtId="43" fontId="2" fillId="0" borderId="4" xfId="1" applyFont="1" applyFill="1" applyBorder="1" applyAlignment="1">
      <alignment horizontal="right" vertical="top" wrapText="1"/>
    </xf>
    <xf numFmtId="43" fontId="2" fillId="2" borderId="6" xfId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4" fontId="2" fillId="2" borderId="4" xfId="6" applyNumberFormat="1" applyFont="1" applyFill="1" applyBorder="1" applyAlignment="1">
      <alignment vertical="top"/>
    </xf>
    <xf numFmtId="165" fontId="2" fillId="2" borderId="4" xfId="0" applyNumberFormat="1" applyFont="1" applyFill="1" applyBorder="1" applyAlignment="1" applyProtection="1">
      <alignment horizontal="right" vertical="top"/>
    </xf>
    <xf numFmtId="170" fontId="2" fillId="2" borderId="4" xfId="0" applyNumberFormat="1" applyFont="1" applyFill="1" applyBorder="1" applyAlignment="1" applyProtection="1">
      <alignment horizontal="right" vertical="top"/>
    </xf>
    <xf numFmtId="0" fontId="2" fillId="2" borderId="4" xfId="15" applyFont="1" applyFill="1" applyBorder="1" applyAlignment="1">
      <alignment vertical="top" wrapText="1"/>
    </xf>
    <xf numFmtId="49" fontId="5" fillId="2" borderId="4" xfId="16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vertical="top"/>
    </xf>
    <xf numFmtId="4" fontId="3" fillId="2" borderId="4" xfId="0" applyNumberFormat="1" applyFont="1" applyFill="1" applyBorder="1" applyAlignment="1">
      <alignment horizontal="center" vertical="top"/>
    </xf>
    <xf numFmtId="4" fontId="2" fillId="0" borderId="4" xfId="13" applyNumberFormat="1" applyFont="1" applyFill="1" applyBorder="1" applyAlignment="1" applyProtection="1">
      <alignment vertical="top"/>
    </xf>
    <xf numFmtId="167" fontId="2" fillId="0" borderId="4" xfId="0" applyNumberFormat="1" applyFont="1" applyFill="1" applyBorder="1" applyAlignment="1">
      <alignment vertical="top" wrapText="1"/>
    </xf>
    <xf numFmtId="168" fontId="5" fillId="2" borderId="4" xfId="0" applyNumberFormat="1" applyFont="1" applyFill="1" applyBorder="1" applyAlignment="1" applyProtection="1">
      <alignment horizontal="right" vertical="top" wrapText="1"/>
    </xf>
    <xf numFmtId="39" fontId="2" fillId="2" borderId="4" xfId="17" applyFont="1" applyFill="1" applyBorder="1" applyAlignment="1">
      <alignment horizontal="left" vertical="top" wrapText="1"/>
    </xf>
    <xf numFmtId="49" fontId="5" fillId="2" borderId="4" xfId="18" applyNumberFormat="1" applyFont="1" applyFill="1" applyBorder="1" applyAlignment="1">
      <alignment horizontal="center" vertical="top" wrapText="1"/>
    </xf>
    <xf numFmtId="167" fontId="2" fillId="2" borderId="4" xfId="18" applyNumberFormat="1" applyFont="1" applyFill="1" applyBorder="1" applyAlignment="1">
      <alignment horizontal="center" vertical="top"/>
    </xf>
    <xf numFmtId="4" fontId="2" fillId="2" borderId="4" xfId="18" applyNumberFormat="1" applyFont="1" applyFill="1" applyBorder="1" applyAlignment="1">
      <alignment horizontal="center" vertical="top"/>
    </xf>
    <xf numFmtId="4" fontId="2" fillId="2" borderId="4" xfId="18" applyNumberFormat="1" applyFont="1" applyFill="1" applyBorder="1" applyAlignment="1">
      <alignment horizontal="right" vertical="top"/>
    </xf>
    <xf numFmtId="4" fontId="5" fillId="2" borderId="4" xfId="18" applyNumberFormat="1" applyFont="1" applyFill="1" applyBorder="1" applyAlignment="1">
      <alignment horizontal="right" vertical="top"/>
    </xf>
    <xf numFmtId="0" fontId="5" fillId="2" borderId="4" xfId="19" applyFont="1" applyFill="1" applyBorder="1" applyAlignment="1">
      <alignment vertical="top" wrapText="1"/>
    </xf>
    <xf numFmtId="4" fontId="2" fillId="2" borderId="4" xfId="19" applyNumberFormat="1" applyFont="1" applyFill="1" applyBorder="1" applyAlignment="1">
      <alignment horizontal="right" vertical="top" wrapText="1"/>
    </xf>
    <xf numFmtId="4" fontId="2" fillId="2" borderId="4" xfId="19" applyNumberFormat="1" applyFont="1" applyFill="1" applyBorder="1" applyAlignment="1">
      <alignment horizontal="center" vertical="top" wrapText="1"/>
    </xf>
    <xf numFmtId="4" fontId="2" fillId="2" borderId="4" xfId="19" applyNumberFormat="1" applyFont="1" applyFill="1" applyBorder="1" applyAlignment="1">
      <alignment vertical="top" wrapText="1"/>
    </xf>
    <xf numFmtId="0" fontId="2" fillId="2" borderId="4" xfId="19" applyNumberFormat="1" applyFont="1" applyFill="1" applyBorder="1" applyAlignment="1">
      <alignment horizontal="right" vertical="top" wrapText="1"/>
    </xf>
    <xf numFmtId="0" fontId="2" fillId="2" borderId="4" xfId="19" applyFont="1" applyFill="1" applyBorder="1" applyAlignment="1">
      <alignment vertical="top" wrapText="1"/>
    </xf>
    <xf numFmtId="3" fontId="2" fillId="2" borderId="4" xfId="21" applyNumberFormat="1" applyFont="1" applyFill="1" applyBorder="1" applyAlignment="1">
      <alignment horizontal="right" vertical="top" wrapText="1"/>
    </xf>
    <xf numFmtId="4" fontId="5" fillId="3" borderId="4" xfId="2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2" fillId="2" borderId="4" xfId="20" applyNumberFormat="1" applyFont="1" applyFill="1" applyBorder="1" applyAlignment="1">
      <alignment horizontal="right" vertical="top" wrapText="1"/>
    </xf>
    <xf numFmtId="4" fontId="2" fillId="2" borderId="4" xfId="20" applyNumberFormat="1" applyFont="1" applyFill="1" applyBorder="1" applyAlignment="1">
      <alignment horizontal="center" vertical="top" wrapText="1"/>
    </xf>
    <xf numFmtId="4" fontId="5" fillId="2" borderId="4" xfId="2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center" vertical="top" wrapText="1"/>
    </xf>
    <xf numFmtId="4" fontId="2" fillId="3" borderId="5" xfId="20" applyNumberFormat="1" applyFont="1" applyFill="1" applyBorder="1" applyAlignment="1">
      <alignment horizontal="right" vertical="top" wrapText="1"/>
    </xf>
    <xf numFmtId="4" fontId="2" fillId="3" borderId="5" xfId="20" applyNumberFormat="1" applyFont="1" applyFill="1" applyBorder="1" applyAlignment="1">
      <alignment horizontal="center" vertical="top" wrapText="1"/>
    </xf>
    <xf numFmtId="4" fontId="5" fillId="3" borderId="5" xfId="20" applyNumberFormat="1" applyFont="1" applyFill="1" applyBorder="1" applyAlignment="1">
      <alignment horizontal="right" vertical="top" wrapText="1"/>
    </xf>
    <xf numFmtId="4" fontId="5" fillId="3" borderId="5" xfId="22" applyNumberFormat="1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4" fontId="2" fillId="3" borderId="4" xfId="20" applyNumberFormat="1" applyFont="1" applyFill="1" applyBorder="1" applyAlignment="1">
      <alignment horizontal="right" vertical="top" wrapText="1"/>
    </xf>
    <xf numFmtId="4" fontId="2" fillId="3" borderId="4" xfId="20" applyNumberFormat="1" applyFont="1" applyFill="1" applyBorder="1" applyAlignment="1">
      <alignment horizontal="center" vertical="top" wrapText="1"/>
    </xf>
    <xf numFmtId="4" fontId="5" fillId="3" borderId="4" xfId="20" applyNumberFormat="1" applyFont="1" applyFill="1" applyBorder="1" applyAlignment="1">
      <alignment horizontal="right" vertical="top" wrapText="1"/>
    </xf>
    <xf numFmtId="4" fontId="2" fillId="2" borderId="0" xfId="20" applyNumberFormat="1" applyFont="1" applyFill="1" applyBorder="1" applyAlignment="1">
      <alignment horizontal="right" vertical="top" wrapText="1"/>
    </xf>
    <xf numFmtId="0" fontId="2" fillId="2" borderId="4" xfId="19" applyFont="1" applyFill="1" applyBorder="1" applyAlignment="1">
      <alignment horizontal="right" vertical="top" wrapText="1"/>
    </xf>
    <xf numFmtId="10" fontId="2" fillId="2" borderId="4" xfId="23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 applyProtection="1">
      <alignment horizontal="right" vertical="top" wrapText="1"/>
      <protection locked="0"/>
    </xf>
    <xf numFmtId="10" fontId="2" fillId="2" borderId="4" xfId="0" applyNumberFormat="1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>
      <alignment horizontal="right" vertical="top" wrapText="1"/>
    </xf>
    <xf numFmtId="10" fontId="2" fillId="2" borderId="4" xfId="0" applyNumberFormat="1" applyFont="1" applyFill="1" applyBorder="1" applyAlignment="1">
      <alignment horizontal="right" vertical="top" wrapText="1"/>
    </xf>
    <xf numFmtId="10" fontId="2" fillId="2" borderId="4" xfId="24" applyNumberFormat="1" applyFont="1" applyFill="1" applyBorder="1" applyAlignment="1">
      <alignment vertical="top"/>
    </xf>
    <xf numFmtId="10" fontId="2" fillId="2" borderId="4" xfId="0" applyNumberFormat="1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vertical="top"/>
    </xf>
    <xf numFmtId="4" fontId="5" fillId="2" borderId="4" xfId="0" applyNumberFormat="1" applyFont="1" applyFill="1" applyBorder="1" applyAlignment="1">
      <alignment vertical="top"/>
    </xf>
    <xf numFmtId="0" fontId="5" fillId="3" borderId="5" xfId="0" applyFont="1" applyFill="1" applyBorder="1" applyAlignment="1">
      <alignment horizontal="right" vertical="top" wrapText="1"/>
    </xf>
    <xf numFmtId="10" fontId="2" fillId="3" borderId="5" xfId="0" applyNumberFormat="1" applyFont="1" applyFill="1" applyBorder="1" applyAlignment="1">
      <alignment horizontal="right" vertical="top" wrapText="1"/>
    </xf>
    <xf numFmtId="10" fontId="2" fillId="3" borderId="5" xfId="0" applyNumberFormat="1" applyFont="1" applyFill="1" applyBorder="1" applyAlignment="1">
      <alignment horizontal="center" vertical="top" wrapText="1"/>
    </xf>
    <xf numFmtId="164" fontId="2" fillId="3" borderId="5" xfId="2" applyFont="1" applyFill="1" applyBorder="1" applyAlignment="1">
      <alignment horizontal="right" vertical="top" wrapText="1"/>
    </xf>
    <xf numFmtId="4" fontId="5" fillId="3" borderId="5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0" fillId="2" borderId="0" xfId="0" applyFill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center" vertical="top"/>
    </xf>
    <xf numFmtId="4" fontId="6" fillId="3" borderId="2" xfId="0" applyNumberFormat="1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top"/>
    </xf>
    <xf numFmtId="4" fontId="6" fillId="2" borderId="3" xfId="0" applyNumberFormat="1" applyFont="1" applyFill="1" applyBorder="1" applyAlignment="1">
      <alignment horizontal="right" vertical="top" wrapText="1"/>
    </xf>
    <xf numFmtId="4" fontId="6" fillId="2" borderId="3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NumberFormat="1" applyFont="1" applyFill="1" applyBorder="1" applyAlignment="1">
      <alignment vertical="top" wrapText="1"/>
    </xf>
    <xf numFmtId="43" fontId="2" fillId="2" borderId="4" xfId="1" applyFont="1" applyFill="1" applyBorder="1" applyAlignment="1">
      <alignment horizontal="center" vertical="top" wrapText="1"/>
    </xf>
    <xf numFmtId="43" fontId="3" fillId="2" borderId="4" xfId="0" applyNumberFormat="1" applyFont="1" applyFill="1" applyBorder="1" applyAlignment="1">
      <alignment horizontal="center" vertical="top"/>
    </xf>
    <xf numFmtId="43" fontId="7" fillId="2" borderId="4" xfId="0" applyNumberFormat="1" applyFont="1" applyFill="1" applyBorder="1" applyAlignment="1">
      <alignment vertical="top"/>
    </xf>
    <xf numFmtId="39" fontId="3" fillId="2" borderId="4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vertical="top" wrapText="1"/>
    </xf>
    <xf numFmtId="43" fontId="2" fillId="2" borderId="4" xfId="0" applyNumberFormat="1" applyFont="1" applyFill="1" applyBorder="1" applyAlignment="1">
      <alignment horizontal="center" vertical="top"/>
    </xf>
    <xf numFmtId="43" fontId="2" fillId="2" borderId="4" xfId="0" applyNumberFormat="1" applyFont="1" applyFill="1" applyBorder="1" applyAlignment="1">
      <alignment vertical="top"/>
    </xf>
    <xf numFmtId="39" fontId="2" fillId="2" borderId="4" xfId="0" applyNumberFormat="1" applyFont="1" applyFill="1" applyBorder="1" applyAlignment="1">
      <alignment vertical="top"/>
    </xf>
    <xf numFmtId="4" fontId="2" fillId="2" borderId="4" xfId="2" applyNumberFormat="1" applyFont="1" applyFill="1" applyBorder="1" applyAlignment="1" applyProtection="1">
      <alignment horizontal="right" vertical="top" wrapText="1"/>
      <protection locked="0"/>
    </xf>
    <xf numFmtId="0" fontId="6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39" fontId="3" fillId="2" borderId="4" xfId="0" applyNumberFormat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0" fontId="6" fillId="2" borderId="4" xfId="0" applyFont="1" applyFill="1" applyBorder="1" applyAlignment="1">
      <alignment vertical="top"/>
    </xf>
    <xf numFmtId="0" fontId="8" fillId="2" borderId="4" xfId="0" applyFont="1" applyFill="1" applyBorder="1" applyAlignment="1">
      <alignment horizontal="right" vertical="top" wrapText="1"/>
    </xf>
    <xf numFmtId="43" fontId="9" fillId="2" borderId="4" xfId="0" applyNumberFormat="1" applyFont="1" applyFill="1" applyBorder="1" applyAlignment="1">
      <alignment horizontal="right" vertical="top" wrapText="1"/>
    </xf>
    <xf numFmtId="165" fontId="5" fillId="2" borderId="4" xfId="3" applyNumberFormat="1" applyFont="1" applyFill="1" applyBorder="1" applyAlignment="1" applyProtection="1">
      <alignment horizontal="right" vertical="top"/>
    </xf>
    <xf numFmtId="0" fontId="5" fillId="2" borderId="4" xfId="0" applyNumberFormat="1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center" vertical="top"/>
    </xf>
    <xf numFmtId="4" fontId="9" fillId="2" borderId="4" xfId="2" applyNumberFormat="1" applyFont="1" applyFill="1" applyBorder="1" applyAlignment="1" applyProtection="1">
      <alignment horizontal="right" vertical="top" wrapText="1"/>
      <protection locked="0"/>
    </xf>
    <xf numFmtId="4" fontId="2" fillId="2" borderId="4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43" fontId="2" fillId="0" borderId="4" xfId="0" applyNumberFormat="1" applyFont="1" applyBorder="1" applyAlignment="1">
      <alignment horizontal="right" vertical="top" wrapText="1"/>
    </xf>
    <xf numFmtId="164" fontId="2" fillId="2" borderId="4" xfId="2" applyFont="1" applyFill="1" applyBorder="1" applyAlignment="1">
      <alignment horizontal="center" vertical="top" wrapText="1"/>
    </xf>
    <xf numFmtId="164" fontId="2" fillId="0" borderId="4" xfId="2" applyFont="1" applyFill="1" applyBorder="1" applyAlignment="1">
      <alignment horizontal="right" vertical="top" wrapText="1"/>
    </xf>
    <xf numFmtId="43" fontId="2" fillId="2" borderId="4" xfId="0" applyNumberFormat="1" applyFont="1" applyFill="1" applyBorder="1" applyAlignment="1">
      <alignment horizontal="right" vertical="top" wrapText="1"/>
    </xf>
    <xf numFmtId="43" fontId="2" fillId="2" borderId="4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/>
    </xf>
    <xf numFmtId="4" fontId="6" fillId="2" borderId="4" xfId="0" applyNumberFormat="1" applyFont="1" applyFill="1" applyBorder="1" applyAlignment="1">
      <alignment horizontal="right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0" fontId="2" fillId="2" borderId="4" xfId="5" applyFont="1" applyFill="1" applyBorder="1" applyAlignment="1">
      <alignment horizontal="left" vertical="top" wrapText="1"/>
    </xf>
    <xf numFmtId="43" fontId="2" fillId="2" borderId="5" xfId="1" applyFont="1" applyFill="1" applyBorder="1" applyAlignment="1">
      <alignment horizontal="center" vertical="top" wrapText="1"/>
    </xf>
    <xf numFmtId="43" fontId="3" fillId="2" borderId="5" xfId="0" applyNumberFormat="1" applyFont="1" applyFill="1" applyBorder="1" applyAlignment="1">
      <alignment horizontal="center" vertical="top"/>
    </xf>
    <xf numFmtId="167" fontId="2" fillId="2" borderId="5" xfId="0" applyNumberFormat="1" applyFont="1" applyFill="1" applyBorder="1" applyAlignment="1">
      <alignment vertical="top"/>
    </xf>
    <xf numFmtId="39" fontId="3" fillId="2" borderId="5" xfId="0" applyNumberFormat="1" applyFont="1" applyFill="1" applyBorder="1" applyAlignment="1">
      <alignment horizontal="right" vertical="top" wrapText="1"/>
    </xf>
    <xf numFmtId="168" fontId="5" fillId="2" borderId="4" xfId="0" applyNumberFormat="1" applyFont="1" applyFill="1" applyBorder="1" applyAlignment="1" applyProtection="1">
      <alignment horizontal="right" vertical="top"/>
    </xf>
    <xf numFmtId="0" fontId="5" fillId="0" borderId="6" xfId="7" applyFont="1" applyFill="1" applyBorder="1" applyAlignment="1">
      <alignment horizontal="left" vertical="top" wrapText="1"/>
    </xf>
    <xf numFmtId="0" fontId="2" fillId="0" borderId="6" xfId="7" applyFont="1" applyFill="1" applyBorder="1" applyAlignment="1">
      <alignment horizontal="left" vertical="top"/>
    </xf>
    <xf numFmtId="164" fontId="2" fillId="0" borderId="6" xfId="8" applyFont="1" applyFill="1" applyBorder="1" applyAlignment="1">
      <alignment horizontal="center" vertical="top"/>
    </xf>
    <xf numFmtId="0" fontId="2" fillId="0" borderId="6" xfId="7" applyFont="1" applyFill="1" applyBorder="1" applyAlignment="1">
      <alignment horizontal="left" vertical="top" wrapText="1"/>
    </xf>
    <xf numFmtId="39" fontId="2" fillId="0" borderId="4" xfId="0" applyNumberFormat="1" applyFont="1" applyFill="1" applyBorder="1" applyAlignment="1">
      <alignment vertical="top" wrapText="1"/>
    </xf>
    <xf numFmtId="43" fontId="2" fillId="0" borderId="4" xfId="0" applyNumberFormat="1" applyFont="1" applyFill="1" applyBorder="1" applyAlignment="1">
      <alignment horizontal="center" vertical="top" wrapText="1"/>
    </xf>
    <xf numFmtId="164" fontId="2" fillId="0" borderId="6" xfId="2" applyFont="1" applyFill="1" applyBorder="1" applyAlignment="1">
      <alignment horizontal="center" vertical="top"/>
    </xf>
    <xf numFmtId="4" fontId="2" fillId="0" borderId="4" xfId="10" applyNumberFormat="1" applyFont="1" applyFill="1" applyBorder="1" applyAlignment="1" applyProtection="1">
      <alignment vertical="top"/>
      <protection locked="0"/>
    </xf>
    <xf numFmtId="0" fontId="2" fillId="0" borderId="4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 applyProtection="1">
      <alignment vertical="top"/>
      <protection locked="0"/>
    </xf>
    <xf numFmtId="4" fontId="2" fillId="0" borderId="4" xfId="11" applyNumberFormat="1" applyFont="1" applyFill="1" applyBorder="1" applyAlignment="1">
      <alignment vertical="top"/>
    </xf>
    <xf numFmtId="4" fontId="2" fillId="0" borderId="4" xfId="12" applyNumberFormat="1" applyFont="1" applyFill="1" applyBorder="1" applyAlignment="1">
      <alignment horizontal="center" vertical="top"/>
    </xf>
    <xf numFmtId="4" fontId="2" fillId="2" borderId="4" xfId="13" applyNumberFormat="1" applyFont="1" applyFill="1" applyBorder="1" applyAlignment="1" applyProtection="1">
      <alignment horizontal="right" vertical="top"/>
    </xf>
    <xf numFmtId="0" fontId="6" fillId="3" borderId="4" xfId="0" applyFont="1" applyFill="1" applyBorder="1" applyAlignment="1">
      <alignment horizontal="right" vertical="top"/>
    </xf>
    <xf numFmtId="0" fontId="6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top"/>
    </xf>
    <xf numFmtId="39" fontId="6" fillId="3" borderId="4" xfId="0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/>
    </xf>
    <xf numFmtId="4" fontId="3" fillId="2" borderId="4" xfId="0" applyNumberFormat="1" applyFont="1" applyFill="1" applyBorder="1" applyAlignment="1">
      <alignment horizontal="right" vertical="top"/>
    </xf>
    <xf numFmtId="4" fontId="2" fillId="2" borderId="4" xfId="2" applyNumberFormat="1" applyFont="1" applyFill="1" applyBorder="1" applyAlignment="1" applyProtection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/>
    </xf>
    <xf numFmtId="43" fontId="2" fillId="0" borderId="5" xfId="0" applyNumberFormat="1" applyFont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vertical="top"/>
    </xf>
    <xf numFmtId="4" fontId="2" fillId="2" borderId="5" xfId="0" applyNumberFormat="1" applyFont="1" applyFill="1" applyBorder="1" applyAlignment="1">
      <alignment vertical="top"/>
    </xf>
    <xf numFmtId="43" fontId="2" fillId="2" borderId="5" xfId="0" applyNumberFormat="1" applyFont="1" applyFill="1" applyBorder="1" applyAlignment="1">
      <alignment horizontal="right" vertical="top" wrapText="1"/>
    </xf>
    <xf numFmtId="167" fontId="2" fillId="2" borderId="4" xfId="0" applyNumberFormat="1" applyFont="1" applyFill="1" applyBorder="1" applyAlignment="1">
      <alignment vertical="top"/>
    </xf>
    <xf numFmtId="39" fontId="3" fillId="2" borderId="6" xfId="0" applyNumberFormat="1" applyFont="1" applyFill="1" applyBorder="1" applyAlignment="1">
      <alignment horizontal="right" vertical="top" wrapText="1"/>
    </xf>
    <xf numFmtId="43" fontId="2" fillId="0" borderId="4" xfId="0" applyNumberFormat="1" applyFont="1" applyFill="1" applyBorder="1" applyAlignment="1">
      <alignment horizontal="right" vertical="top" wrapText="1"/>
    </xf>
    <xf numFmtId="0" fontId="2" fillId="0" borderId="4" xfId="0" applyNumberFormat="1" applyFont="1" applyFill="1" applyBorder="1" applyAlignment="1">
      <alignment vertical="top" wrapText="1"/>
    </xf>
    <xf numFmtId="4" fontId="2" fillId="2" borderId="4" xfId="2" applyNumberFormat="1" applyFont="1" applyFill="1" applyBorder="1" applyAlignment="1">
      <alignment horizontal="right" vertical="top" wrapText="1"/>
    </xf>
    <xf numFmtId="4" fontId="2" fillId="2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horizontal="right" vertical="top" wrapText="1"/>
    </xf>
    <xf numFmtId="167" fontId="2" fillId="2" borderId="4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vertical="top"/>
    </xf>
    <xf numFmtId="4" fontId="2" fillId="2" borderId="4" xfId="1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167" fontId="2" fillId="2" borderId="4" xfId="0" applyNumberFormat="1" applyFont="1" applyFill="1" applyBorder="1" applyAlignment="1">
      <alignment horizontal="right" vertical="top" wrapText="1"/>
    </xf>
    <xf numFmtId="49" fontId="2" fillId="2" borderId="4" xfId="18" applyNumberFormat="1" applyFont="1" applyFill="1" applyBorder="1" applyAlignment="1">
      <alignment horizontal="right" vertical="top"/>
    </xf>
    <xf numFmtId="0" fontId="5" fillId="2" borderId="4" xfId="19" applyNumberFormat="1" applyFont="1" applyFill="1" applyBorder="1" applyAlignment="1">
      <alignment horizontal="right" vertical="top" wrapText="1"/>
    </xf>
    <xf numFmtId="4" fontId="12" fillId="2" borderId="4" xfId="19" applyNumberFormat="1" applyFont="1" applyFill="1" applyBorder="1" applyAlignment="1">
      <alignment horizontal="center" vertical="top" wrapText="1"/>
    </xf>
    <xf numFmtId="4" fontId="2" fillId="2" borderId="4" xfId="21" applyNumberFormat="1" applyFont="1" applyFill="1" applyBorder="1" applyAlignment="1">
      <alignment horizontal="right" vertical="top" wrapText="1"/>
    </xf>
    <xf numFmtId="4" fontId="2" fillId="2" borderId="4" xfId="21" applyNumberFormat="1" applyFont="1" applyFill="1" applyBorder="1" applyAlignment="1">
      <alignment horizontal="center" vertical="top" wrapText="1"/>
    </xf>
    <xf numFmtId="4" fontId="2" fillId="2" borderId="4" xfId="21" applyNumberFormat="1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right" vertical="top" wrapText="1"/>
    </xf>
    <xf numFmtId="172" fontId="5" fillId="2" borderId="4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top"/>
    </xf>
    <xf numFmtId="169" fontId="2" fillId="2" borderId="0" xfId="13" applyFont="1" applyFill="1" applyBorder="1" applyAlignment="1">
      <alignment horizontal="center" vertical="top"/>
    </xf>
    <xf numFmtId="173" fontId="2" fillId="2" borderId="0" xfId="13" applyNumberFormat="1" applyFont="1" applyFill="1" applyBorder="1" applyAlignment="1">
      <alignment horizontal="center" vertical="top"/>
    </xf>
    <xf numFmtId="169" fontId="2" fillId="2" borderId="0" xfId="13" applyFont="1" applyFill="1" applyBorder="1" applyAlignment="1">
      <alignment horizontal="center" vertical="top"/>
    </xf>
    <xf numFmtId="174" fontId="2" fillId="2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13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vertical="top"/>
    </xf>
    <xf numFmtId="4" fontId="2" fillId="2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vertical="top" wrapText="1"/>
    </xf>
    <xf numFmtId="169" fontId="2" fillId="2" borderId="0" xfId="13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174" fontId="5" fillId="2" borderId="0" xfId="0" applyNumberFormat="1" applyFont="1" applyFill="1" applyBorder="1" applyAlignment="1">
      <alignment horizontal="center" vertical="top"/>
    </xf>
    <xf numFmtId="174" fontId="2" fillId="2" borderId="0" xfId="0" applyNumberFormat="1" applyFont="1" applyFill="1" applyBorder="1" applyAlignment="1">
      <alignment horizontal="center" vertical="top"/>
    </xf>
    <xf numFmtId="174" fontId="0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69" fontId="0" fillId="2" borderId="0" xfId="13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4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0" fillId="2" borderId="0" xfId="0" applyFont="1" applyFill="1" applyBorder="1" applyAlignment="1">
      <alignment horizontal="center" vertical="top"/>
    </xf>
    <xf numFmtId="169" fontId="5" fillId="2" borderId="0" xfId="13" applyFont="1" applyFill="1" applyBorder="1" applyAlignment="1">
      <alignment horizontal="center" vertical="top"/>
    </xf>
  </cellXfs>
  <cellStyles count="25">
    <cellStyle name="Millares 10" xfId="1" xr:uid="{00000000-0005-0000-0000-000000000000}"/>
    <cellStyle name="Millares 11" xfId="8" xr:uid="{00000000-0005-0000-0000-000001000000}"/>
    <cellStyle name="Millares 13" xfId="10" xr:uid="{00000000-0005-0000-0000-000002000000}"/>
    <cellStyle name="Millares 3 3 2" xfId="13" xr:uid="{00000000-0005-0000-0000-000003000000}"/>
    <cellStyle name="Millares 4" xfId="22" xr:uid="{00000000-0005-0000-0000-000004000000}"/>
    <cellStyle name="Millares 5 3" xfId="2" xr:uid="{00000000-0005-0000-0000-000005000000}"/>
    <cellStyle name="Millares_estimado juana vicenta" xfId="20" xr:uid="{00000000-0005-0000-0000-000006000000}"/>
    <cellStyle name="Normal" xfId="0" builtinId="0"/>
    <cellStyle name="Normal 10 2" xfId="9" xr:uid="{00000000-0005-0000-0000-000008000000}"/>
    <cellStyle name="Normal 11 2" xfId="7" xr:uid="{00000000-0005-0000-0000-000009000000}"/>
    <cellStyle name="Normal 13 2 3" xfId="11" xr:uid="{00000000-0005-0000-0000-00000A000000}"/>
    <cellStyle name="Normal 18" xfId="12" xr:uid="{00000000-0005-0000-0000-00000B000000}"/>
    <cellStyle name="Normal 2 3" xfId="24" xr:uid="{00000000-0005-0000-0000-00000C000000}"/>
    <cellStyle name="Normal 4" xfId="14" xr:uid="{00000000-0005-0000-0000-00000D000000}"/>
    <cellStyle name="Normal 45" xfId="15" xr:uid="{00000000-0005-0000-0000-00000E000000}"/>
    <cellStyle name="Normal 5" xfId="4" xr:uid="{00000000-0005-0000-0000-00000F000000}"/>
    <cellStyle name="Normal 54" xfId="5" xr:uid="{00000000-0005-0000-0000-000010000000}"/>
    <cellStyle name="Normal_158-09 TERMINACION AC. LA GINA" xfId="3" xr:uid="{00000000-0005-0000-0000-000011000000}"/>
    <cellStyle name="Normal_50-09 EXTENSION LINEA LA CUARENTA Y CABUYA 2" xfId="17" xr:uid="{00000000-0005-0000-0000-000012000000}"/>
    <cellStyle name="Normal_502-01 alcantarillado sanitario academia de entrenamiento policial de hatilloparte b" xfId="6" xr:uid="{00000000-0005-0000-0000-000013000000}"/>
    <cellStyle name="Normal_CARCAMO SAN PEDRO" xfId="21" xr:uid="{00000000-0005-0000-0000-000014000000}"/>
    <cellStyle name="Normal_Hoja1" xfId="16" xr:uid="{00000000-0005-0000-0000-000015000000}"/>
    <cellStyle name="Normal_Presupuesto Terminaciones Edificio Mantenimiento Nave I " xfId="19" xr:uid="{00000000-0005-0000-0000-000016000000}"/>
    <cellStyle name="Normal_rec 2 al 98-05 terminacion ac. la cueva de cevicos 2da. etapa ac. mult. guanabano- cruce de maguaca parte b y guanabano como ext. al ac. la cueva de cevico 1" xfId="18" xr:uid="{00000000-0005-0000-0000-000017000000}"/>
    <cellStyle name="Porcentaje 2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1476375</xdr:colOff>
      <xdr:row>180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180</xdr:row>
      <xdr:rowOff>0</xdr:rowOff>
    </xdr:from>
    <xdr:to>
      <xdr:col>1</xdr:col>
      <xdr:colOff>1685925</xdr:colOff>
      <xdr:row>180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 bwMode="auto">
        <a:xfrm>
          <a:off x="2028825" y="4201477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142875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142875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123825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123825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66675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66675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123825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123825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66675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66675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180</xdr:row>
      <xdr:rowOff>152400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114300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142875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142875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9525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123825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123825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66675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66675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133350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123825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123825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66675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66675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2" name="Text Box 8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4" name="Text Box 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8" name="Text Box 8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0" name="Text Box 8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2" name="Text Box 8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8" name="Text Box 8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4" name="Text Box 8">
          <a:extLst>
            <a:ext uri="{FF2B5EF4-FFF2-40B4-BE49-F238E27FC236}">
              <a16:creationId xmlns:a16="http://schemas.microsoft.com/office/drawing/2014/main" id="{00000000-0008-0000-0500-0000F2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500-0000F7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60" name="Text Box 8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500-0000F9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00000000-0008-0000-0500-0000FA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1304925</xdr:colOff>
      <xdr:row>181</xdr:row>
      <xdr:rowOff>0</xdr:rowOff>
    </xdr:to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500-0000FC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500-0000FD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500-0000FE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500-0000FF02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500-000000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500-000002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500-000003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500-000004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500-000005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500-000006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500-000007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6" name="Text Box 8">
          <a:extLst>
            <a:ext uri="{FF2B5EF4-FFF2-40B4-BE49-F238E27FC236}">
              <a16:creationId xmlns:a16="http://schemas.microsoft.com/office/drawing/2014/main" id="{00000000-0008-0000-0500-000008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500-000009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00000000-0008-0000-0500-00000A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500-00000B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500-00000C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500-00000D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00000000-0008-0000-0500-00000E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500-00000F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00000000-0008-0000-0500-000010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500-000011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6" name="Text Box 8">
          <a:extLst>
            <a:ext uri="{FF2B5EF4-FFF2-40B4-BE49-F238E27FC236}">
              <a16:creationId xmlns:a16="http://schemas.microsoft.com/office/drawing/2014/main" id="{00000000-0008-0000-0500-000012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500-000013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id="{00000000-0008-0000-0500-000014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500-000015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500-000016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500-000017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500-000018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500-000019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500-00001A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500-00001B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00000000-0008-0000-0500-00001C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500-00001D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00000000-0008-0000-0500-00001E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500-00001F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00000000-0008-0000-0500-000020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500-000021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00000000-0008-0000-0500-000022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00000000-0008-0000-0500-000023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00000000-0008-0000-0500-000024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500-000025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500-000026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500-000027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00000000-0008-0000-0500-000028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500-000029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500-00002A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500-00002B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00000000-0008-0000-0500-00002C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500-00002D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00000000-0008-0000-0500-00002E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0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500-00002F030000}"/>
            </a:ext>
          </a:extLst>
        </xdr:cNvPr>
        <xdr:cNvSpPr txBox="1">
          <a:spLocks noChangeArrowheads="1"/>
        </xdr:cNvSpPr>
      </xdr:nvSpPr>
      <xdr:spPr bwMode="auto">
        <a:xfrm>
          <a:off x="1819275" y="4201477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500-00003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500-00003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500-00003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500-00003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500-00003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500-00003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500-00003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500-00003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500-000038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500-000039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500-00003A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500-00003B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500-00003C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500-00003D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500-00003E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500-00003F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500-00004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500-00004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500-00004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500-00004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500-00004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500-00004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500-00004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500-00004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500-000048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500-000049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500-00004A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500-00004B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500-00004C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500-00004D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500-00004E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500-00004F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500-00005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500-00005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500-00005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500-00005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500-00005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500-00005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500-00005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500-00005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500-000058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500-000059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500-00005A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500-00005B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500-00005C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500-00005D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500-00005E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500-00005F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500-00006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500-00006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500-00006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500-00006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500-00006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500-00006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500-00006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500-00006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500-000068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500-000069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500-00006A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500-00006B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500-00006C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500-00006D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500-00006E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500-00006F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500-000070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500-000071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500-000072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500-000073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500-000074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500-000075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500-000076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180</xdr:row>
      <xdr:rowOff>0</xdr:rowOff>
    </xdr:from>
    <xdr:to>
      <xdr:col>1</xdr:col>
      <xdr:colOff>1381125</xdr:colOff>
      <xdr:row>180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500-000077030000}"/>
            </a:ext>
          </a:extLst>
        </xdr:cNvPr>
        <xdr:cNvSpPr txBox="1">
          <a:spLocks noChangeArrowheads="1"/>
        </xdr:cNvSpPr>
      </xdr:nvSpPr>
      <xdr:spPr bwMode="auto">
        <a:xfrm>
          <a:off x="1800225" y="420147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500-00007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500-00007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500-00007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500-00007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500-00007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500-00007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500-00007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500-00007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500-000080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500-000081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500-000082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500-000083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500-000084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500-000085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500-000086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500-000087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500-00008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500-00008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500-00008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500-00008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500-00008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500-00008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500-00008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500-00008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500-000090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500-000091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500-000092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500-000093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500-000094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500-000095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500-000096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500-000097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500-00009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500-00009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500-00009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500-00009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500-00009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500-00009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500-00009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500-00009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500-0000A0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500-0000A1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500-0000A2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500-0000A3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500-0000A4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500-0000A5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500-0000A6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500-0000A7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500-0000A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500-0000A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500-0000A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500-0000A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500-0000A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500-0000A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500-0000A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500-0000A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500-0000B0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500-0000B1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500-0000B2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500-0000B3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500-0000B4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500-0000B5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500-0000B6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500-0000B7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500-0000B8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500-0000B9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500-0000BA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500-0000BB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500-0000BC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500-0000BD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500-0000BE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158</xdr:row>
      <xdr:rowOff>0</xdr:rowOff>
    </xdr:from>
    <xdr:to>
      <xdr:col>1</xdr:col>
      <xdr:colOff>1381125</xdr:colOff>
      <xdr:row>158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500-0000BF030000}"/>
            </a:ext>
          </a:extLst>
        </xdr:cNvPr>
        <xdr:cNvSpPr txBox="1">
          <a:spLocks noChangeArrowheads="1"/>
        </xdr:cNvSpPr>
      </xdr:nvSpPr>
      <xdr:spPr bwMode="auto">
        <a:xfrm>
          <a:off x="1800225" y="376428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00000000-0008-0000-0500-0000C0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104775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00000000-0008-0000-0500-0000C1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500-0000C2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500-0000C3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00000000-0008-0000-0500-0000C4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180</xdr:row>
      <xdr:rowOff>142875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00000000-0008-0000-0500-0000C5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00000000-0008-0000-0500-0000C6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76200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00000000-0008-0000-0500-0000C7030000}"/>
            </a:ext>
          </a:extLst>
        </xdr:cNvPr>
        <xdr:cNvSpPr txBox="1">
          <a:spLocks noChangeArrowheads="1"/>
        </xdr:cNvSpPr>
      </xdr:nvSpPr>
      <xdr:spPr bwMode="auto">
        <a:xfrm>
          <a:off x="1819275" y="418528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123825</xdr:rowOff>
    </xdr:from>
    <xdr:to>
      <xdr:col>1</xdr:col>
      <xdr:colOff>221035</xdr:colOff>
      <xdr:row>4</xdr:row>
      <xdr:rowOff>85017</xdr:rowOff>
    </xdr:to>
    <xdr:pic>
      <xdr:nvPicPr>
        <xdr:cNvPr id="968" name="Imagen 967">
          <a:extLst>
            <a:ext uri="{FF2B5EF4-FFF2-40B4-BE49-F238E27FC236}">
              <a16:creationId xmlns:a16="http://schemas.microsoft.com/office/drawing/2014/main" id="{00000000-0008-0000-05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640135" cy="627942"/>
        </a:xfrm>
        <a:prstGeom prst="rect">
          <a:avLst/>
        </a:prstGeom>
      </xdr:spPr>
    </xdr:pic>
    <xdr:clientData/>
  </xdr:twoCellAnchor>
  <xdr:twoCellAnchor>
    <xdr:from>
      <xdr:col>1</xdr:col>
      <xdr:colOff>388408</xdr:colOff>
      <xdr:row>183</xdr:row>
      <xdr:rowOff>134409</xdr:rowOff>
    </xdr:from>
    <xdr:to>
      <xdr:col>1</xdr:col>
      <xdr:colOff>2822575</xdr:colOff>
      <xdr:row>183</xdr:row>
      <xdr:rowOff>134409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00000000-0008-0000-0500-0000C9030000}"/>
            </a:ext>
          </a:extLst>
        </xdr:cNvPr>
        <xdr:cNvSpPr>
          <a:spLocks noChangeShapeType="1"/>
        </xdr:cNvSpPr>
      </xdr:nvSpPr>
      <xdr:spPr bwMode="auto">
        <a:xfrm>
          <a:off x="902758" y="42787359"/>
          <a:ext cx="2434167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206375</xdr:colOff>
      <xdr:row>183</xdr:row>
      <xdr:rowOff>131234</xdr:rowOff>
    </xdr:from>
    <xdr:to>
      <xdr:col>5</xdr:col>
      <xdr:colOff>739775</xdr:colOff>
      <xdr:row>183</xdr:row>
      <xdr:rowOff>131234</xdr:rowOff>
    </xdr:to>
    <xdr:sp macro="" textlink="">
      <xdr:nvSpPr>
        <xdr:cNvPr id="970" name="Line 2">
          <a:extLst>
            <a:ext uri="{FF2B5EF4-FFF2-40B4-BE49-F238E27FC236}">
              <a16:creationId xmlns:a16="http://schemas.microsoft.com/office/drawing/2014/main" id="{00000000-0008-0000-0500-0000CA030000}"/>
            </a:ext>
          </a:extLst>
        </xdr:cNvPr>
        <xdr:cNvSpPr>
          <a:spLocks noChangeShapeType="1"/>
        </xdr:cNvSpPr>
      </xdr:nvSpPr>
      <xdr:spPr bwMode="auto">
        <a:xfrm>
          <a:off x="4206875" y="42955634"/>
          <a:ext cx="2686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146435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00000000-0008-0000-0500-0000CB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136910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00000000-0008-0000-0500-0000CC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136910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00000000-0008-0000-0500-0000CD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146435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500-0000CE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146435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500-0000CF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136910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00000000-0008-0000-0500-0000D0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193</xdr:row>
      <xdr:rowOff>0</xdr:rowOff>
    </xdr:from>
    <xdr:to>
      <xdr:col>1</xdr:col>
      <xdr:colOff>3285153</xdr:colOff>
      <xdr:row>194</xdr:row>
      <xdr:rowOff>136910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00000000-0008-0000-0500-0000D1030000}"/>
            </a:ext>
          </a:extLst>
        </xdr:cNvPr>
        <xdr:cNvSpPr txBox="1">
          <a:spLocks noChangeArrowheads="1"/>
        </xdr:cNvSpPr>
      </xdr:nvSpPr>
      <xdr:spPr bwMode="auto">
        <a:xfrm>
          <a:off x="1819275" y="4460557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228600</xdr:colOff>
      <xdr:row>191</xdr:row>
      <xdr:rowOff>85725</xdr:rowOff>
    </xdr:from>
    <xdr:to>
      <xdr:col>1</xdr:col>
      <xdr:colOff>2962275</xdr:colOff>
      <xdr:row>191</xdr:row>
      <xdr:rowOff>85725</xdr:rowOff>
    </xdr:to>
    <xdr:sp macro="" textlink="">
      <xdr:nvSpPr>
        <xdr:cNvPr id="978" name="Line 4">
          <a:extLst>
            <a:ext uri="{FF2B5EF4-FFF2-40B4-BE49-F238E27FC236}">
              <a16:creationId xmlns:a16="http://schemas.microsoft.com/office/drawing/2014/main" id="{00000000-0008-0000-0500-0000D2030000}"/>
            </a:ext>
          </a:extLst>
        </xdr:cNvPr>
        <xdr:cNvSpPr>
          <a:spLocks noChangeShapeType="1"/>
        </xdr:cNvSpPr>
      </xdr:nvSpPr>
      <xdr:spPr bwMode="auto">
        <a:xfrm>
          <a:off x="742950" y="44196000"/>
          <a:ext cx="2733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191</xdr:row>
      <xdr:rowOff>104775</xdr:rowOff>
    </xdr:from>
    <xdr:to>
      <xdr:col>5</xdr:col>
      <xdr:colOff>685800</xdr:colOff>
      <xdr:row>191</xdr:row>
      <xdr:rowOff>104775</xdr:rowOff>
    </xdr:to>
    <xdr:sp macro="" textlink="">
      <xdr:nvSpPr>
        <xdr:cNvPr id="979" name="Line 4">
          <a:extLst>
            <a:ext uri="{FF2B5EF4-FFF2-40B4-BE49-F238E27FC236}">
              <a16:creationId xmlns:a16="http://schemas.microsoft.com/office/drawing/2014/main" id="{00000000-0008-0000-0500-0000D3030000}"/>
            </a:ext>
          </a:extLst>
        </xdr:cNvPr>
        <xdr:cNvSpPr>
          <a:spLocks noChangeShapeType="1"/>
        </xdr:cNvSpPr>
      </xdr:nvSpPr>
      <xdr:spPr bwMode="auto">
        <a:xfrm>
          <a:off x="3990975" y="44386500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500-0000D4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500-0000D5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500-0000D6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500-0000D7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500-0000D8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500-0000D9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500-0000DA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500-0000DB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500-0000DC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500-0000DD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500-0000DE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500-0000DF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500-0000E0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500-0000E1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500-0000E2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500-0000E3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500-0000E4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500-0000E5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0000000-0008-0000-0500-0000E6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0000000-0008-0000-0500-0000E7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00000000-0008-0000-0500-0000E8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0000000-0008-0000-0500-0000E9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0000000-0008-0000-0500-0000EA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0000000-0008-0000-0500-0000EB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00000000-0008-0000-0500-0000EC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0000000-0008-0000-0500-0000ED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0000000-0008-0000-0500-0000EE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0000000-0008-0000-0500-0000EF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500-0000F0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0000000-0008-0000-0500-0000F1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0000000-0008-0000-0500-0000F2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0000000-0008-0000-0500-0000F3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0000000-0008-0000-0500-0000F4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0000000-0008-0000-0500-0000F5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0000000-0008-0000-0500-0000F6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00000000-0008-0000-0500-0000F7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0500-0000F8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0000000-0008-0000-0500-0000F9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00000000-0008-0000-0500-0000FA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00000000-0008-0000-0500-0000FB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0000000-0008-0000-0500-0000FC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0000000-0008-0000-0500-0000FD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0000000-0008-0000-0500-0000FE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000000-0008-0000-0500-0000FF03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500-000000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0000000-0008-0000-0500-000002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500-000003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500-000004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00000000-0008-0000-0500-000005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000000-0008-0000-0500-000006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0000000-0008-0000-0500-000007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0000000-0008-0000-0500-000008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00000000-0008-0000-0500-000009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0000000-0008-0000-0500-00000A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00000000-0008-0000-0500-00000B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0000000-0008-0000-0500-00000C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00000000-0008-0000-0500-00000D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0000000-0008-0000-0500-00000E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500-00000F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500-000010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0000000-0008-0000-0500-000011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00000000-0008-0000-0500-000012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0000000-0008-0000-0500-000013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0000000-0008-0000-0500-000014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0000000-0008-0000-0500-000015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0000000-0008-0000-0500-000016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00000000-0008-0000-0500-000017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0000000-0008-0000-0500-000018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0000000-0008-0000-0500-000019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0000000-0008-0000-0500-00001A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176</xdr:row>
      <xdr:rowOff>0</xdr:rowOff>
    </xdr:from>
    <xdr:ext cx="95250" cy="142875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00000000-0008-0000-0500-00001B040000}"/>
            </a:ext>
          </a:extLst>
        </xdr:cNvPr>
        <xdr:cNvSpPr txBox="1">
          <a:spLocks noChangeArrowheads="1"/>
        </xdr:cNvSpPr>
      </xdr:nvSpPr>
      <xdr:spPr bwMode="auto">
        <a:xfrm>
          <a:off x="1800225" y="41205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175</xdr:row>
      <xdr:rowOff>133350</xdr:rowOff>
    </xdr:from>
    <xdr:ext cx="95250" cy="142875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0000000-0008-0000-0500-00001C040000}"/>
            </a:ext>
          </a:extLst>
        </xdr:cNvPr>
        <xdr:cNvSpPr txBox="1">
          <a:spLocks noChangeArrowheads="1"/>
        </xdr:cNvSpPr>
      </xdr:nvSpPr>
      <xdr:spPr bwMode="auto">
        <a:xfrm>
          <a:off x="6457950" y="41176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175</xdr:row>
      <xdr:rowOff>133350</xdr:rowOff>
    </xdr:from>
    <xdr:ext cx="95250" cy="142875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0000000-0008-0000-0500-00001D040000}"/>
            </a:ext>
          </a:extLst>
        </xdr:cNvPr>
        <xdr:cNvSpPr txBox="1">
          <a:spLocks noChangeArrowheads="1"/>
        </xdr:cNvSpPr>
      </xdr:nvSpPr>
      <xdr:spPr bwMode="auto">
        <a:xfrm>
          <a:off x="6457950" y="41176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33"/>
    <pageSetUpPr fitToPage="1"/>
  </sheetPr>
  <dimension ref="A1:F296"/>
  <sheetViews>
    <sheetView showGridLines="0" showZeros="0" tabSelected="1" view="pageBreakPreview" topLeftCell="A77" zoomScaleNormal="100" zoomScaleSheetLayoutView="100" workbookViewId="0">
      <selection activeCell="F78" sqref="F78"/>
    </sheetView>
  </sheetViews>
  <sheetFormatPr defaultColWidth="11.42578125" defaultRowHeight="12.75" x14ac:dyDescent="0.2"/>
  <cols>
    <col min="1" max="1" width="7.7109375" style="207" customWidth="1"/>
    <col min="2" max="2" width="52.28515625" style="208" customWidth="1"/>
    <col min="3" max="3" width="8.85546875" style="129" customWidth="1"/>
    <col min="4" max="4" width="5.7109375" style="208" customWidth="1"/>
    <col min="5" max="5" width="11" style="209" customWidth="1"/>
    <col min="6" max="6" width="13.42578125" style="209" customWidth="1"/>
    <col min="7" max="16384" width="11.42578125" style="103"/>
  </cols>
  <sheetData>
    <row r="1" spans="1:6" ht="14.25" x14ac:dyDescent="0.2">
      <c r="A1" s="100"/>
      <c r="B1" s="1"/>
      <c r="C1" s="101"/>
      <c r="D1" s="1"/>
      <c r="E1" s="102"/>
      <c r="F1" s="102"/>
    </row>
    <row r="2" spans="1:6" x14ac:dyDescent="0.2">
      <c r="A2" s="213" t="s">
        <v>0</v>
      </c>
      <c r="B2" s="213"/>
      <c r="C2" s="213"/>
      <c r="D2" s="213"/>
      <c r="E2" s="213"/>
      <c r="F2" s="213"/>
    </row>
    <row r="3" spans="1:6" x14ac:dyDescent="0.2">
      <c r="A3" s="213" t="s">
        <v>1</v>
      </c>
      <c r="B3" s="213"/>
      <c r="C3" s="213"/>
      <c r="D3" s="213"/>
      <c r="E3" s="213"/>
      <c r="F3" s="213"/>
    </row>
    <row r="4" spans="1:6" x14ac:dyDescent="0.2">
      <c r="A4" s="213" t="s">
        <v>2</v>
      </c>
      <c r="B4" s="213"/>
      <c r="C4" s="213"/>
      <c r="D4" s="213"/>
      <c r="E4" s="213"/>
      <c r="F4" s="213"/>
    </row>
    <row r="5" spans="1:6" x14ac:dyDescent="0.2">
      <c r="A5" s="213" t="s">
        <v>3</v>
      </c>
      <c r="B5" s="213"/>
      <c r="C5" s="213"/>
      <c r="D5" s="213"/>
      <c r="E5" s="213"/>
      <c r="F5" s="213"/>
    </row>
    <row r="6" spans="1:6" x14ac:dyDescent="0.2">
      <c r="A6" s="104"/>
      <c r="B6" s="2"/>
      <c r="C6" s="3"/>
      <c r="D6" s="4"/>
      <c r="E6" s="5"/>
      <c r="F6" s="213"/>
    </row>
    <row r="7" spans="1:6" x14ac:dyDescent="0.2">
      <c r="A7" s="7" t="s">
        <v>4</v>
      </c>
      <c r="B7" s="2"/>
      <c r="C7" s="3"/>
      <c r="D7" s="4"/>
      <c r="E7" s="5"/>
      <c r="F7" s="213"/>
    </row>
    <row r="8" spans="1:6" ht="29.25" customHeight="1" x14ac:dyDescent="0.2">
      <c r="A8" s="214" t="s">
        <v>5</v>
      </c>
      <c r="B8" s="214"/>
      <c r="C8" s="214"/>
      <c r="D8" s="214"/>
      <c r="E8" s="214"/>
      <c r="F8" s="214"/>
    </row>
    <row r="9" spans="1:6" x14ac:dyDescent="0.2">
      <c r="A9" s="7" t="s">
        <v>6</v>
      </c>
      <c r="B9" s="6"/>
      <c r="C9" s="3"/>
      <c r="D9" s="7" t="s">
        <v>7</v>
      </c>
      <c r="E9" s="8"/>
      <c r="F9" s="3"/>
    </row>
    <row r="10" spans="1:6" x14ac:dyDescent="0.2">
      <c r="A10" s="212"/>
      <c r="B10" s="212"/>
      <c r="C10" s="212"/>
      <c r="D10" s="212"/>
      <c r="E10" s="212"/>
      <c r="F10" s="212"/>
    </row>
    <row r="11" spans="1:6" x14ac:dyDescent="0.2">
      <c r="A11" s="105" t="s">
        <v>8</v>
      </c>
      <c r="B11" s="106" t="s">
        <v>9</v>
      </c>
      <c r="C11" s="107" t="s">
        <v>10</v>
      </c>
      <c r="D11" s="108" t="s">
        <v>11</v>
      </c>
      <c r="E11" s="107" t="s">
        <v>12</v>
      </c>
      <c r="F11" s="107" t="s">
        <v>13</v>
      </c>
    </row>
    <row r="12" spans="1:6" x14ac:dyDescent="0.2">
      <c r="A12" s="109"/>
      <c r="B12" s="110"/>
      <c r="C12" s="111"/>
      <c r="D12" s="112"/>
      <c r="E12" s="111"/>
      <c r="F12" s="111"/>
    </row>
    <row r="13" spans="1:6" x14ac:dyDescent="0.2">
      <c r="A13" s="113" t="s">
        <v>14</v>
      </c>
      <c r="B13" s="114" t="s">
        <v>15</v>
      </c>
      <c r="C13" s="115"/>
      <c r="D13" s="116"/>
      <c r="E13" s="117"/>
      <c r="F13" s="118"/>
    </row>
    <row r="14" spans="1:6" x14ac:dyDescent="0.2">
      <c r="A14" s="113"/>
      <c r="B14" s="114"/>
      <c r="C14" s="115"/>
      <c r="D14" s="116"/>
      <c r="E14" s="117"/>
      <c r="F14" s="118"/>
    </row>
    <row r="15" spans="1:6" x14ac:dyDescent="0.2">
      <c r="A15" s="119">
        <v>1</v>
      </c>
      <c r="B15" s="114" t="s">
        <v>16</v>
      </c>
      <c r="C15" s="115"/>
      <c r="D15" s="116"/>
      <c r="E15" s="117"/>
      <c r="F15" s="118"/>
    </row>
    <row r="16" spans="1:6" ht="25.5" x14ac:dyDescent="0.2">
      <c r="A16" s="87">
        <v>1.1000000000000001</v>
      </c>
      <c r="B16" s="120" t="s">
        <v>17</v>
      </c>
      <c r="C16" s="115">
        <v>1</v>
      </c>
      <c r="D16" s="121" t="s">
        <v>18</v>
      </c>
      <c r="E16" s="122">
        <v>7500</v>
      </c>
      <c r="F16" s="123">
        <f>ROUND(C16*E16,2)</f>
        <v>7500</v>
      </c>
    </row>
    <row r="17" spans="1:6" ht="25.5" x14ac:dyDescent="0.2">
      <c r="A17" s="87">
        <v>1.2</v>
      </c>
      <c r="B17" s="120" t="s">
        <v>19</v>
      </c>
      <c r="C17" s="115">
        <v>1</v>
      </c>
      <c r="D17" s="121" t="s">
        <v>18</v>
      </c>
      <c r="E17" s="122">
        <v>20587.969999999998</v>
      </c>
      <c r="F17" s="123">
        <f t="shared" ref="F17:F21" si="0">ROUND(C17*E17,2)</f>
        <v>20587.97</v>
      </c>
    </row>
    <row r="18" spans="1:6" ht="25.5" x14ac:dyDescent="0.2">
      <c r="A18" s="87">
        <v>1.3</v>
      </c>
      <c r="B18" s="120" t="s">
        <v>20</v>
      </c>
      <c r="C18" s="115">
        <v>1</v>
      </c>
      <c r="D18" s="121" t="s">
        <v>21</v>
      </c>
      <c r="E18" s="124">
        <v>27780.069999999996</v>
      </c>
      <c r="F18" s="123">
        <f t="shared" si="0"/>
        <v>27780.07</v>
      </c>
    </row>
    <row r="19" spans="1:6" x14ac:dyDescent="0.2">
      <c r="A19" s="87">
        <v>1.4</v>
      </c>
      <c r="B19" s="120" t="s">
        <v>22</v>
      </c>
      <c r="C19" s="115">
        <v>2</v>
      </c>
      <c r="D19" s="121" t="s">
        <v>21</v>
      </c>
      <c r="E19" s="122">
        <v>10624.829999999998</v>
      </c>
      <c r="F19" s="123">
        <f t="shared" si="0"/>
        <v>21249.66</v>
      </c>
    </row>
    <row r="20" spans="1:6" x14ac:dyDescent="0.2">
      <c r="A20" s="87">
        <v>1.5</v>
      </c>
      <c r="B20" s="120" t="s">
        <v>23</v>
      </c>
      <c r="C20" s="115">
        <v>1</v>
      </c>
      <c r="D20" s="121" t="s">
        <v>21</v>
      </c>
      <c r="E20" s="122">
        <v>2390.48</v>
      </c>
      <c r="F20" s="123">
        <f t="shared" si="0"/>
        <v>2390.48</v>
      </c>
    </row>
    <row r="21" spans="1:6" x14ac:dyDescent="0.2">
      <c r="A21" s="87">
        <v>1.6</v>
      </c>
      <c r="B21" s="120" t="s">
        <v>24</v>
      </c>
      <c r="C21" s="115">
        <v>2</v>
      </c>
      <c r="D21" s="121" t="s">
        <v>21</v>
      </c>
      <c r="E21" s="122">
        <v>650</v>
      </c>
      <c r="F21" s="123">
        <f t="shared" si="0"/>
        <v>1300</v>
      </c>
    </row>
    <row r="22" spans="1:6" x14ac:dyDescent="0.2">
      <c r="A22" s="119"/>
      <c r="B22" s="114"/>
      <c r="C22" s="115"/>
      <c r="D22" s="116"/>
      <c r="E22" s="117"/>
      <c r="F22" s="118"/>
    </row>
    <row r="23" spans="1:6" x14ac:dyDescent="0.2">
      <c r="A23" s="119"/>
      <c r="B23" s="114"/>
      <c r="C23" s="115"/>
      <c r="D23" s="116"/>
      <c r="E23" s="117"/>
      <c r="F23" s="118"/>
    </row>
    <row r="24" spans="1:6" x14ac:dyDescent="0.2">
      <c r="A24" s="22">
        <v>2</v>
      </c>
      <c r="B24" s="125" t="s">
        <v>25</v>
      </c>
      <c r="C24" s="115">
        <v>263.85000000000002</v>
      </c>
      <c r="D24" s="126" t="s">
        <v>26</v>
      </c>
      <c r="E24" s="9">
        <v>14.63</v>
      </c>
      <c r="F24" s="127">
        <f>ROUND(C24*E24,2)</f>
        <v>3860.13</v>
      </c>
    </row>
    <row r="25" spans="1:6" x14ac:dyDescent="0.2">
      <c r="A25" s="22"/>
      <c r="B25" s="128"/>
      <c r="D25" s="130"/>
      <c r="E25" s="131"/>
      <c r="F25" s="127"/>
    </row>
    <row r="26" spans="1:6" x14ac:dyDescent="0.2">
      <c r="A26" s="119">
        <v>3</v>
      </c>
      <c r="B26" s="114" t="s">
        <v>27</v>
      </c>
      <c r="C26" s="115"/>
      <c r="D26" s="116"/>
      <c r="E26" s="132"/>
      <c r="F26" s="127">
        <f>ROUND(C26*E26,2)</f>
        <v>0</v>
      </c>
    </row>
    <row r="27" spans="1:6" x14ac:dyDescent="0.2">
      <c r="A27" s="119"/>
      <c r="B27" s="114"/>
      <c r="C27" s="115"/>
      <c r="D27" s="116"/>
      <c r="E27" s="132"/>
      <c r="F27" s="127"/>
    </row>
    <row r="28" spans="1:6" x14ac:dyDescent="0.2">
      <c r="A28" s="133">
        <v>3.1</v>
      </c>
      <c r="B28" s="134" t="s">
        <v>28</v>
      </c>
      <c r="C28" s="115"/>
      <c r="D28" s="135"/>
      <c r="E28" s="136"/>
      <c r="F28" s="137"/>
    </row>
    <row r="29" spans="1:6" x14ac:dyDescent="0.2">
      <c r="A29" s="10" t="s">
        <v>29</v>
      </c>
      <c r="B29" s="138" t="s">
        <v>30</v>
      </c>
      <c r="C29" s="115">
        <v>162.53</v>
      </c>
      <c r="D29" s="135" t="s">
        <v>31</v>
      </c>
      <c r="E29" s="139">
        <v>154.52000000000001</v>
      </c>
      <c r="F29" s="137">
        <f>ROUND(C29*E29,2)</f>
        <v>25114.14</v>
      </c>
    </row>
    <row r="30" spans="1:6" ht="25.5" x14ac:dyDescent="0.2">
      <c r="A30" s="10" t="s">
        <v>32</v>
      </c>
      <c r="B30" s="138" t="s">
        <v>33</v>
      </c>
      <c r="C30" s="115">
        <v>69.66</v>
      </c>
      <c r="D30" s="135" t="s">
        <v>31</v>
      </c>
      <c r="E30" s="139">
        <v>1125.8</v>
      </c>
      <c r="F30" s="137">
        <f>ROUND(C30*E30,2)</f>
        <v>78423.23</v>
      </c>
    </row>
    <row r="31" spans="1:6" x14ac:dyDescent="0.2">
      <c r="A31" s="11">
        <v>3.2</v>
      </c>
      <c r="B31" s="16" t="s">
        <v>34</v>
      </c>
      <c r="C31" s="115">
        <v>184.7</v>
      </c>
      <c r="D31" s="116" t="s">
        <v>35</v>
      </c>
      <c r="E31" s="140">
        <v>22.5</v>
      </c>
      <c r="F31" s="127">
        <f t="shared" ref="F31:F38" si="1">ROUND(C31*E31,2)</f>
        <v>4155.75</v>
      </c>
    </row>
    <row r="32" spans="1:6" ht="25.5" x14ac:dyDescent="0.2">
      <c r="A32" s="11">
        <v>3.3</v>
      </c>
      <c r="B32" s="12" t="s">
        <v>36</v>
      </c>
      <c r="C32" s="115">
        <v>21.11</v>
      </c>
      <c r="D32" s="116" t="s">
        <v>31</v>
      </c>
      <c r="E32" s="140">
        <v>1160.3900000000001</v>
      </c>
      <c r="F32" s="127">
        <f t="shared" si="1"/>
        <v>24495.83</v>
      </c>
    </row>
    <row r="33" spans="1:6" ht="38.25" x14ac:dyDescent="0.2">
      <c r="A33" s="13">
        <v>3.4</v>
      </c>
      <c r="B33" s="12" t="s">
        <v>37</v>
      </c>
      <c r="C33" s="9">
        <v>70.11</v>
      </c>
      <c r="D33" s="141" t="s">
        <v>31</v>
      </c>
      <c r="E33" s="142">
        <v>650</v>
      </c>
      <c r="F33" s="14">
        <f t="shared" si="1"/>
        <v>45571.5</v>
      </c>
    </row>
    <row r="34" spans="1:6" ht="25.5" x14ac:dyDescent="0.2">
      <c r="A34" s="11">
        <v>3.5</v>
      </c>
      <c r="B34" s="15" t="s">
        <v>38</v>
      </c>
      <c r="C34" s="115">
        <v>194.76</v>
      </c>
      <c r="D34" s="116" t="s">
        <v>31</v>
      </c>
      <c r="E34" s="140">
        <v>183.68</v>
      </c>
      <c r="F34" s="127">
        <f t="shared" si="1"/>
        <v>35773.519999999997</v>
      </c>
    </row>
    <row r="35" spans="1:6" ht="25.5" x14ac:dyDescent="0.2">
      <c r="A35" s="11">
        <v>3.6</v>
      </c>
      <c r="B35" s="16" t="s">
        <v>39</v>
      </c>
      <c r="C35" s="115">
        <v>44.91</v>
      </c>
      <c r="D35" s="116" t="s">
        <v>31</v>
      </c>
      <c r="E35" s="140">
        <v>210</v>
      </c>
      <c r="F35" s="127">
        <f t="shared" si="1"/>
        <v>9431.1</v>
      </c>
    </row>
    <row r="36" spans="1:6" x14ac:dyDescent="0.2">
      <c r="A36" s="119"/>
      <c r="B36" s="16"/>
      <c r="C36" s="115"/>
      <c r="D36" s="116"/>
      <c r="E36" s="143"/>
      <c r="F36" s="127">
        <f t="shared" si="1"/>
        <v>0</v>
      </c>
    </row>
    <row r="37" spans="1:6" x14ac:dyDescent="0.2">
      <c r="A37" s="119">
        <v>4</v>
      </c>
      <c r="B37" s="114" t="s">
        <v>40</v>
      </c>
      <c r="C37" s="115"/>
      <c r="D37" s="116"/>
      <c r="E37" s="143"/>
      <c r="F37" s="127">
        <f t="shared" si="1"/>
        <v>0</v>
      </c>
    </row>
    <row r="38" spans="1:6" ht="25.5" x14ac:dyDescent="0.2">
      <c r="A38" s="11">
        <v>4.0999999999999996</v>
      </c>
      <c r="B38" s="16" t="s">
        <v>41</v>
      </c>
      <c r="C38" s="115">
        <v>271.77</v>
      </c>
      <c r="D38" s="116" t="s">
        <v>26</v>
      </c>
      <c r="E38" s="144">
        <v>1633.99</v>
      </c>
      <c r="F38" s="127">
        <f t="shared" si="1"/>
        <v>444069.46</v>
      </c>
    </row>
    <row r="39" spans="1:6" x14ac:dyDescent="0.2">
      <c r="A39" s="22"/>
      <c r="B39" s="128"/>
      <c r="C39" s="115"/>
      <c r="D39" s="145"/>
      <c r="E39" s="146"/>
      <c r="F39" s="127"/>
    </row>
    <row r="40" spans="1:6" x14ac:dyDescent="0.2">
      <c r="A40" s="119">
        <v>5</v>
      </c>
      <c r="B40" s="114" t="s">
        <v>42</v>
      </c>
      <c r="C40" s="115"/>
      <c r="D40" s="116"/>
      <c r="E40" s="143"/>
      <c r="F40" s="127">
        <f>ROUND(C40*E40,2)</f>
        <v>0</v>
      </c>
    </row>
    <row r="41" spans="1:6" x14ac:dyDescent="0.2">
      <c r="A41" s="11">
        <v>5.0999999999999996</v>
      </c>
      <c r="B41" s="16" t="s">
        <v>43</v>
      </c>
      <c r="C41" s="115">
        <v>271.77</v>
      </c>
      <c r="D41" s="116" t="s">
        <v>26</v>
      </c>
      <c r="E41" s="144">
        <v>39.299999999999997</v>
      </c>
      <c r="F41" s="127">
        <f>ROUND(C41*E41,2)</f>
        <v>10680.56</v>
      </c>
    </row>
    <row r="42" spans="1:6" x14ac:dyDescent="0.2">
      <c r="A42" s="22"/>
      <c r="B42" s="128"/>
      <c r="C42" s="115"/>
      <c r="D42" s="145"/>
      <c r="E42" s="146"/>
      <c r="F42" s="127"/>
    </row>
    <row r="43" spans="1:6" x14ac:dyDescent="0.2">
      <c r="A43" s="119">
        <v>6</v>
      </c>
      <c r="B43" s="17" t="s">
        <v>44</v>
      </c>
      <c r="C43" s="147"/>
      <c r="D43" s="145"/>
      <c r="E43" s="146"/>
      <c r="F43" s="127"/>
    </row>
    <row r="44" spans="1:6" ht="25.5" x14ac:dyDescent="0.2">
      <c r="A44" s="18">
        <f>A43+0.1</f>
        <v>6.1</v>
      </c>
      <c r="B44" s="19" t="s">
        <v>45</v>
      </c>
      <c r="C44" s="115">
        <v>1</v>
      </c>
      <c r="D44" s="116" t="s">
        <v>21</v>
      </c>
      <c r="E44" s="144">
        <v>28594.27</v>
      </c>
      <c r="F44" s="127">
        <f t="shared" ref="F44:F52" si="2">ROUND(C44*E44,2)</f>
        <v>28594.27</v>
      </c>
    </row>
    <row r="45" spans="1:6" ht="25.5" x14ac:dyDescent="0.2">
      <c r="A45" s="18">
        <f t="shared" ref="A45:A52" si="3">A44+0.1</f>
        <v>6.1999999999999993</v>
      </c>
      <c r="B45" s="19" t="s">
        <v>46</v>
      </c>
      <c r="C45" s="115">
        <v>1</v>
      </c>
      <c r="D45" s="116" t="s">
        <v>21</v>
      </c>
      <c r="E45" s="144">
        <v>3820.9300000000003</v>
      </c>
      <c r="F45" s="127">
        <f t="shared" si="2"/>
        <v>3820.93</v>
      </c>
    </row>
    <row r="46" spans="1:6" ht="25.5" x14ac:dyDescent="0.2">
      <c r="A46" s="18">
        <f t="shared" si="3"/>
        <v>6.2999999999999989</v>
      </c>
      <c r="B46" s="19" t="s">
        <v>47</v>
      </c>
      <c r="C46" s="115">
        <v>1</v>
      </c>
      <c r="D46" s="116" t="s">
        <v>21</v>
      </c>
      <c r="E46" s="144">
        <v>3950.73</v>
      </c>
      <c r="F46" s="127">
        <f t="shared" si="2"/>
        <v>3950.73</v>
      </c>
    </row>
    <row r="47" spans="1:6" ht="25.5" x14ac:dyDescent="0.2">
      <c r="A47" s="18">
        <f t="shared" si="3"/>
        <v>6.3999999999999986</v>
      </c>
      <c r="B47" s="19" t="s">
        <v>48</v>
      </c>
      <c r="C47" s="115">
        <v>1</v>
      </c>
      <c r="D47" s="116" t="s">
        <v>21</v>
      </c>
      <c r="E47" s="144">
        <v>5054.03</v>
      </c>
      <c r="F47" s="127">
        <f t="shared" si="2"/>
        <v>5054.03</v>
      </c>
    </row>
    <row r="48" spans="1:6" ht="25.5" x14ac:dyDescent="0.2">
      <c r="A48" s="18">
        <f t="shared" si="3"/>
        <v>6.4999999999999982</v>
      </c>
      <c r="B48" s="148" t="s">
        <v>49</v>
      </c>
      <c r="C48" s="115">
        <v>1</v>
      </c>
      <c r="D48" s="116" t="s">
        <v>21</v>
      </c>
      <c r="E48" s="144">
        <v>2769.55</v>
      </c>
      <c r="F48" s="127">
        <f t="shared" si="2"/>
        <v>2769.55</v>
      </c>
    </row>
    <row r="49" spans="1:6" x14ac:dyDescent="0.2">
      <c r="A49" s="18">
        <f t="shared" si="3"/>
        <v>6.5999999999999979</v>
      </c>
      <c r="B49" s="120" t="s">
        <v>50</v>
      </c>
      <c r="C49" s="115">
        <v>2</v>
      </c>
      <c r="D49" s="116" t="s">
        <v>21</v>
      </c>
      <c r="E49" s="144">
        <v>1384.48</v>
      </c>
      <c r="F49" s="127">
        <f t="shared" si="2"/>
        <v>2768.96</v>
      </c>
    </row>
    <row r="50" spans="1:6" x14ac:dyDescent="0.2">
      <c r="A50" s="18">
        <f t="shared" si="3"/>
        <v>6.6999999999999975</v>
      </c>
      <c r="B50" s="120" t="s">
        <v>51</v>
      </c>
      <c r="C50" s="115">
        <v>1</v>
      </c>
      <c r="D50" s="116" t="s">
        <v>21</v>
      </c>
      <c r="E50" s="144">
        <v>1566.25</v>
      </c>
      <c r="F50" s="127">
        <f t="shared" si="2"/>
        <v>1566.25</v>
      </c>
    </row>
    <row r="51" spans="1:6" x14ac:dyDescent="0.2">
      <c r="A51" s="18">
        <f t="shared" si="3"/>
        <v>6.7999999999999972</v>
      </c>
      <c r="B51" s="120" t="s">
        <v>23</v>
      </c>
      <c r="C51" s="115">
        <v>10</v>
      </c>
      <c r="D51" s="116" t="s">
        <v>21</v>
      </c>
      <c r="E51" s="144">
        <v>2390.48</v>
      </c>
      <c r="F51" s="127">
        <f t="shared" si="2"/>
        <v>23904.799999999999</v>
      </c>
    </row>
    <row r="52" spans="1:6" x14ac:dyDescent="0.2">
      <c r="A52" s="18">
        <f t="shared" si="3"/>
        <v>6.8999999999999968</v>
      </c>
      <c r="B52" s="120" t="s">
        <v>22</v>
      </c>
      <c r="C52" s="115">
        <v>2</v>
      </c>
      <c r="D52" s="116" t="s">
        <v>21</v>
      </c>
      <c r="E52" s="144">
        <v>10024.83</v>
      </c>
      <c r="F52" s="127">
        <f t="shared" si="2"/>
        <v>20049.66</v>
      </c>
    </row>
    <row r="53" spans="1:6" x14ac:dyDescent="0.2">
      <c r="A53" s="20">
        <v>6.1</v>
      </c>
      <c r="B53" s="21" t="s">
        <v>24</v>
      </c>
      <c r="C53" s="149">
        <v>5</v>
      </c>
      <c r="D53" s="150" t="s">
        <v>21</v>
      </c>
      <c r="E53" s="151">
        <v>1200</v>
      </c>
      <c r="F53" s="152">
        <f>ROUND(C53*E53,2)</f>
        <v>6000</v>
      </c>
    </row>
    <row r="54" spans="1:6" x14ac:dyDescent="0.2">
      <c r="A54" s="18"/>
      <c r="B54" s="19"/>
      <c r="C54" s="115"/>
      <c r="D54" s="116"/>
      <c r="E54" s="144"/>
      <c r="F54" s="127"/>
    </row>
    <row r="55" spans="1:6" x14ac:dyDescent="0.2">
      <c r="A55" s="22">
        <v>7</v>
      </c>
      <c r="B55" s="23" t="s">
        <v>52</v>
      </c>
      <c r="C55" s="115"/>
      <c r="D55" s="116"/>
      <c r="E55" s="144"/>
      <c r="F55" s="127"/>
    </row>
    <row r="56" spans="1:6" ht="51" x14ac:dyDescent="0.2">
      <c r="A56" s="18">
        <v>7.1</v>
      </c>
      <c r="B56" s="15" t="s">
        <v>53</v>
      </c>
      <c r="C56" s="115">
        <v>1</v>
      </c>
      <c r="D56" s="116" t="s">
        <v>21</v>
      </c>
      <c r="E56" s="137">
        <v>46696.74</v>
      </c>
      <c r="F56" s="127">
        <f t="shared" ref="F56:F57" si="4">ROUND(C56*E56,2)</f>
        <v>46696.74</v>
      </c>
    </row>
    <row r="57" spans="1:6" ht="25.5" x14ac:dyDescent="0.2">
      <c r="A57" s="18">
        <v>7.2</v>
      </c>
      <c r="B57" s="16" t="s">
        <v>54</v>
      </c>
      <c r="C57" s="115">
        <v>1</v>
      </c>
      <c r="D57" s="116" t="s">
        <v>21</v>
      </c>
      <c r="E57" s="45">
        <v>3500</v>
      </c>
      <c r="F57" s="127">
        <f t="shared" si="4"/>
        <v>3500</v>
      </c>
    </row>
    <row r="58" spans="1:6" x14ac:dyDescent="0.2">
      <c r="A58" s="22"/>
      <c r="B58" s="148"/>
      <c r="C58" s="147"/>
      <c r="D58" s="145"/>
      <c r="E58" s="146"/>
      <c r="F58" s="127"/>
    </row>
    <row r="59" spans="1:6" x14ac:dyDescent="0.2">
      <c r="A59" s="153">
        <v>8</v>
      </c>
      <c r="B59" s="17" t="s">
        <v>55</v>
      </c>
      <c r="C59" s="147"/>
      <c r="D59" s="145"/>
      <c r="E59" s="146"/>
      <c r="F59" s="127"/>
    </row>
    <row r="60" spans="1:6" x14ac:dyDescent="0.2">
      <c r="A60" s="18">
        <v>8.1</v>
      </c>
      <c r="B60" s="16" t="s">
        <v>56</v>
      </c>
      <c r="C60" s="115">
        <v>271.77</v>
      </c>
      <c r="D60" s="116" t="s">
        <v>26</v>
      </c>
      <c r="E60" s="144">
        <v>16.760000000000002</v>
      </c>
      <c r="F60" s="127">
        <f>ROUND(C60*E60,2)</f>
        <v>4554.87</v>
      </c>
    </row>
    <row r="61" spans="1:6" x14ac:dyDescent="0.2">
      <c r="A61" s="18"/>
      <c r="B61" s="16"/>
      <c r="C61" s="115"/>
      <c r="D61" s="116"/>
      <c r="E61" s="144"/>
      <c r="F61" s="127"/>
    </row>
    <row r="62" spans="1:6" ht="25.5" x14ac:dyDescent="0.2">
      <c r="A62" s="24">
        <v>9</v>
      </c>
      <c r="B62" s="154" t="s">
        <v>57</v>
      </c>
      <c r="C62" s="115"/>
      <c r="D62" s="116"/>
      <c r="E62" s="144"/>
      <c r="F62" s="127"/>
    </row>
    <row r="63" spans="1:6" x14ac:dyDescent="0.2">
      <c r="A63" s="25">
        <f>A62+0.1</f>
        <v>9.1</v>
      </c>
      <c r="B63" s="155" t="s">
        <v>58</v>
      </c>
      <c r="C63" s="115">
        <v>527.70000000000005</v>
      </c>
      <c r="D63" s="156" t="s">
        <v>26</v>
      </c>
      <c r="E63" s="26">
        <v>74.5</v>
      </c>
      <c r="F63" s="27">
        <f>ROUND(C63*E63,2)</f>
        <v>39313.65</v>
      </c>
    </row>
    <row r="64" spans="1:6" x14ac:dyDescent="0.2">
      <c r="A64" s="25">
        <f t="shared" ref="A64:A71" si="5">A63+0.1</f>
        <v>9.1999999999999993</v>
      </c>
      <c r="B64" s="155" t="s">
        <v>59</v>
      </c>
      <c r="C64" s="115">
        <v>197.89</v>
      </c>
      <c r="D64" s="156" t="s">
        <v>35</v>
      </c>
      <c r="E64" s="26">
        <v>41</v>
      </c>
      <c r="F64" s="27">
        <f t="shared" ref="F64:F65" si="6">ROUND(C64*E64,2)</f>
        <v>8113.49</v>
      </c>
    </row>
    <row r="65" spans="1:6" ht="25.5" x14ac:dyDescent="0.2">
      <c r="A65" s="25">
        <f t="shared" si="5"/>
        <v>9.2999999999999989</v>
      </c>
      <c r="B65" s="157" t="s">
        <v>60</v>
      </c>
      <c r="C65" s="115">
        <v>13.85</v>
      </c>
      <c r="D65" s="156" t="s">
        <v>31</v>
      </c>
      <c r="E65" s="26">
        <v>210</v>
      </c>
      <c r="F65" s="27">
        <f t="shared" si="6"/>
        <v>2908.5</v>
      </c>
    </row>
    <row r="66" spans="1:6" ht="25.5" x14ac:dyDescent="0.2">
      <c r="A66" s="25">
        <f t="shared" si="5"/>
        <v>9.3999999999999986</v>
      </c>
      <c r="B66" s="158" t="s">
        <v>61</v>
      </c>
      <c r="C66" s="115">
        <v>39.58</v>
      </c>
      <c r="D66" s="28" t="s">
        <v>31</v>
      </c>
      <c r="E66" s="159">
        <v>154.52000000000001</v>
      </c>
      <c r="F66" s="27">
        <f>ROUND(E66*C66,2)</f>
        <v>6115.9</v>
      </c>
    </row>
    <row r="67" spans="1:6" ht="25.5" x14ac:dyDescent="0.2">
      <c r="A67" s="25">
        <f t="shared" si="5"/>
        <v>9.4999999999999982</v>
      </c>
      <c r="B67" s="157" t="s">
        <v>62</v>
      </c>
      <c r="C67" s="115">
        <v>51.45</v>
      </c>
      <c r="D67" s="28" t="s">
        <v>31</v>
      </c>
      <c r="E67" s="159">
        <v>210</v>
      </c>
      <c r="F67" s="27">
        <f t="shared" ref="F67:F72" si="7">ROUND(E67*C67,2)</f>
        <v>10804.5</v>
      </c>
    </row>
    <row r="68" spans="1:6" x14ac:dyDescent="0.2">
      <c r="A68" s="25">
        <f t="shared" si="5"/>
        <v>9.5999999999999979</v>
      </c>
      <c r="B68" s="158" t="s">
        <v>63</v>
      </c>
      <c r="C68" s="115">
        <v>47.49</v>
      </c>
      <c r="D68" s="28" t="s">
        <v>31</v>
      </c>
      <c r="E68" s="159">
        <v>750</v>
      </c>
      <c r="F68" s="27">
        <f t="shared" si="7"/>
        <v>35617.5</v>
      </c>
    </row>
    <row r="69" spans="1:6" ht="25.5" x14ac:dyDescent="0.2">
      <c r="A69" s="25">
        <f t="shared" si="5"/>
        <v>9.6999999999999975</v>
      </c>
      <c r="B69" s="157" t="s">
        <v>64</v>
      </c>
      <c r="C69" s="115">
        <v>45.12</v>
      </c>
      <c r="D69" s="160" t="s">
        <v>31</v>
      </c>
      <c r="E69" s="159">
        <v>183.68</v>
      </c>
      <c r="F69" s="27">
        <f t="shared" si="7"/>
        <v>8287.64</v>
      </c>
    </row>
    <row r="70" spans="1:6" x14ac:dyDescent="0.2">
      <c r="A70" s="25">
        <f t="shared" si="5"/>
        <v>9.7999999999999972</v>
      </c>
      <c r="B70" s="29" t="s">
        <v>65</v>
      </c>
      <c r="C70" s="115">
        <v>197.89</v>
      </c>
      <c r="D70" s="160" t="s">
        <v>35</v>
      </c>
      <c r="E70" s="161">
        <v>116.79</v>
      </c>
      <c r="F70" s="27">
        <f t="shared" si="7"/>
        <v>23111.57</v>
      </c>
    </row>
    <row r="71" spans="1:6" ht="25.5" x14ac:dyDescent="0.2">
      <c r="A71" s="25">
        <f t="shared" si="5"/>
        <v>9.8999999999999968</v>
      </c>
      <c r="B71" s="162" t="s">
        <v>66</v>
      </c>
      <c r="C71" s="115">
        <v>197.89</v>
      </c>
      <c r="D71" s="28" t="s">
        <v>35</v>
      </c>
      <c r="E71" s="163">
        <v>773.49</v>
      </c>
      <c r="F71" s="27">
        <f t="shared" si="7"/>
        <v>153065.94</v>
      </c>
    </row>
    <row r="72" spans="1:6" ht="25.5" x14ac:dyDescent="0.2">
      <c r="A72" s="30">
        <v>9.1</v>
      </c>
      <c r="B72" s="31" t="s">
        <v>67</v>
      </c>
      <c r="C72" s="164">
        <v>123.68</v>
      </c>
      <c r="D72" s="165" t="s">
        <v>68</v>
      </c>
      <c r="E72" s="159">
        <v>27.49</v>
      </c>
      <c r="F72" s="27">
        <f t="shared" si="7"/>
        <v>3399.96</v>
      </c>
    </row>
    <row r="73" spans="1:6" x14ac:dyDescent="0.2">
      <c r="A73" s="22"/>
      <c r="B73" s="128"/>
      <c r="C73" s="115"/>
      <c r="D73" s="145"/>
      <c r="E73" s="146"/>
      <c r="F73" s="127"/>
    </row>
    <row r="74" spans="1:6" ht="38.25" x14ac:dyDescent="0.2">
      <c r="A74" s="32">
        <v>10</v>
      </c>
      <c r="B74" s="34" t="s">
        <v>69</v>
      </c>
      <c r="C74" s="115">
        <v>263.85000000000002</v>
      </c>
      <c r="D74" s="135" t="s">
        <v>26</v>
      </c>
      <c r="E74" s="166">
        <v>25</v>
      </c>
      <c r="F74" s="137">
        <f>+ROUND(C74*E74,2)</f>
        <v>6596.25</v>
      </c>
    </row>
    <row r="75" spans="1:6" ht="63.75" x14ac:dyDescent="0.2">
      <c r="A75" s="32">
        <v>11</v>
      </c>
      <c r="B75" s="34" t="s">
        <v>70</v>
      </c>
      <c r="C75" s="115">
        <v>263.85000000000002</v>
      </c>
      <c r="D75" s="135" t="s">
        <v>26</v>
      </c>
      <c r="E75" s="166">
        <v>23.11</v>
      </c>
      <c r="F75" s="137">
        <f>+ROUND(C75*E75,2)</f>
        <v>6097.57</v>
      </c>
    </row>
    <row r="76" spans="1:6" ht="38.25" x14ac:dyDescent="0.2">
      <c r="A76" s="33">
        <v>12</v>
      </c>
      <c r="B76" s="34" t="s">
        <v>71</v>
      </c>
      <c r="C76" s="115">
        <v>263.85000000000002</v>
      </c>
      <c r="D76" s="135" t="s">
        <v>26</v>
      </c>
      <c r="E76" s="166">
        <v>21.75</v>
      </c>
      <c r="F76" s="137">
        <f>+ROUND(C76*E76,2)</f>
        <v>5738.74</v>
      </c>
    </row>
    <row r="77" spans="1:6" x14ac:dyDescent="0.2">
      <c r="A77" s="167"/>
      <c r="B77" s="168" t="s">
        <v>72</v>
      </c>
      <c r="C77" s="169"/>
      <c r="D77" s="169"/>
      <c r="E77" s="169"/>
      <c r="F77" s="170">
        <f>SUM(F16:F76)</f>
        <v>1224785.4000000004</v>
      </c>
    </row>
    <row r="78" spans="1:6" x14ac:dyDescent="0.2">
      <c r="A78" s="22"/>
      <c r="B78" s="128"/>
      <c r="C78" s="146"/>
      <c r="D78" s="145"/>
      <c r="E78" s="146"/>
      <c r="F78" s="146"/>
    </row>
    <row r="79" spans="1:6" x14ac:dyDescent="0.2">
      <c r="A79" s="113" t="s">
        <v>73</v>
      </c>
      <c r="B79" s="114" t="s">
        <v>74</v>
      </c>
      <c r="C79" s="50"/>
      <c r="D79" s="116"/>
      <c r="E79" s="117"/>
      <c r="F79" s="118"/>
    </row>
    <row r="80" spans="1:6" x14ac:dyDescent="0.2">
      <c r="A80" s="119"/>
      <c r="B80" s="114"/>
      <c r="C80" s="50"/>
      <c r="D80" s="116"/>
      <c r="E80" s="117"/>
      <c r="F80" s="118"/>
    </row>
    <row r="81" spans="1:6" x14ac:dyDescent="0.2">
      <c r="A81" s="22">
        <v>1</v>
      </c>
      <c r="B81" s="171" t="s">
        <v>25</v>
      </c>
      <c r="C81" s="172">
        <v>3681.0900000000006</v>
      </c>
      <c r="D81" s="126" t="s">
        <v>26</v>
      </c>
      <c r="E81" s="9">
        <v>14.63</v>
      </c>
      <c r="F81" s="127">
        <f>ROUND(C81*E81,2)</f>
        <v>53854.35</v>
      </c>
    </row>
    <row r="82" spans="1:6" x14ac:dyDescent="0.2">
      <c r="A82" s="22"/>
      <c r="B82" s="128"/>
      <c r="C82" s="130"/>
      <c r="D82" s="130"/>
      <c r="E82" s="131"/>
      <c r="F82" s="127">
        <f>ROUND(C82*E82,2)</f>
        <v>0</v>
      </c>
    </row>
    <row r="83" spans="1:6" x14ac:dyDescent="0.2">
      <c r="A83" s="119">
        <v>2</v>
      </c>
      <c r="B83" s="114" t="s">
        <v>27</v>
      </c>
      <c r="C83" s="50"/>
      <c r="D83" s="116"/>
      <c r="E83" s="132"/>
      <c r="F83" s="127">
        <f>ROUND(C83*E83,2)</f>
        <v>0</v>
      </c>
    </row>
    <row r="84" spans="1:6" x14ac:dyDescent="0.2">
      <c r="A84" s="119"/>
      <c r="B84" s="114"/>
      <c r="C84" s="50"/>
      <c r="D84" s="116"/>
      <c r="E84" s="132"/>
      <c r="F84" s="127"/>
    </row>
    <row r="85" spans="1:6" x14ac:dyDescent="0.2">
      <c r="A85" s="133">
        <v>2.1</v>
      </c>
      <c r="B85" s="134" t="s">
        <v>75</v>
      </c>
      <c r="C85" s="173"/>
      <c r="D85" s="135"/>
      <c r="E85" s="136"/>
      <c r="F85" s="137"/>
    </row>
    <row r="86" spans="1:6" x14ac:dyDescent="0.2">
      <c r="A86" s="10" t="s">
        <v>76</v>
      </c>
      <c r="B86" s="138" t="s">
        <v>30</v>
      </c>
      <c r="C86" s="172">
        <v>2027.61</v>
      </c>
      <c r="D86" s="135" t="s">
        <v>31</v>
      </c>
      <c r="E86" s="139">
        <v>154.52000000000001</v>
      </c>
      <c r="F86" s="137">
        <f>+ROUND(C86*E86,2)</f>
        <v>313306.3</v>
      </c>
    </row>
    <row r="87" spans="1:6" ht="25.5" x14ac:dyDescent="0.2">
      <c r="A87" s="10" t="s">
        <v>77</v>
      </c>
      <c r="B87" s="138" t="s">
        <v>33</v>
      </c>
      <c r="C87" s="172">
        <v>868.97</v>
      </c>
      <c r="D87" s="135" t="s">
        <v>31</v>
      </c>
      <c r="E87" s="139">
        <v>1125.8</v>
      </c>
      <c r="F87" s="137">
        <f>+ROUND(C87*E87,2)</f>
        <v>978286.43</v>
      </c>
    </row>
    <row r="88" spans="1:6" x14ac:dyDescent="0.2">
      <c r="A88" s="11">
        <v>2.2000000000000002</v>
      </c>
      <c r="B88" s="16" t="s">
        <v>34</v>
      </c>
      <c r="C88" s="172">
        <v>2775.74</v>
      </c>
      <c r="D88" s="116" t="s">
        <v>35</v>
      </c>
      <c r="E88" s="140">
        <v>22.5</v>
      </c>
      <c r="F88" s="127">
        <f t="shared" ref="F88:F96" si="8">ROUND(C88*E88,2)</f>
        <v>62454.15</v>
      </c>
    </row>
    <row r="89" spans="1:6" ht="25.5" x14ac:dyDescent="0.2">
      <c r="A89" s="35">
        <v>2.2999999999999998</v>
      </c>
      <c r="B89" s="36" t="s">
        <v>36</v>
      </c>
      <c r="C89" s="174">
        <v>277.57</v>
      </c>
      <c r="D89" s="150" t="s">
        <v>31</v>
      </c>
      <c r="E89" s="175">
        <v>1160.3900000000001</v>
      </c>
      <c r="F89" s="152">
        <f t="shared" si="8"/>
        <v>322089.45</v>
      </c>
    </row>
    <row r="90" spans="1:6" ht="38.25" x14ac:dyDescent="0.2">
      <c r="A90" s="13">
        <v>2.4</v>
      </c>
      <c r="B90" s="12" t="s">
        <v>37</v>
      </c>
      <c r="C90" s="9">
        <v>885.02</v>
      </c>
      <c r="D90" s="141" t="s">
        <v>31</v>
      </c>
      <c r="E90" s="142">
        <v>650</v>
      </c>
      <c r="F90" s="14">
        <f t="shared" si="8"/>
        <v>575263</v>
      </c>
    </row>
    <row r="91" spans="1:6" ht="25.5" x14ac:dyDescent="0.2">
      <c r="A91" s="11">
        <v>2.5</v>
      </c>
      <c r="B91" s="16" t="s">
        <v>38</v>
      </c>
      <c r="C91" s="172">
        <v>2458.38</v>
      </c>
      <c r="D91" s="116" t="s">
        <v>31</v>
      </c>
      <c r="E91" s="140">
        <v>183.68</v>
      </c>
      <c r="F91" s="127">
        <f t="shared" si="8"/>
        <v>451555.24</v>
      </c>
    </row>
    <row r="92" spans="1:6" ht="25.5" x14ac:dyDescent="0.2">
      <c r="A92" s="11">
        <v>2.6</v>
      </c>
      <c r="B92" s="16" t="s">
        <v>78</v>
      </c>
      <c r="C92" s="172">
        <v>525.84</v>
      </c>
      <c r="D92" s="116" t="s">
        <v>31</v>
      </c>
      <c r="E92" s="140">
        <v>210</v>
      </c>
      <c r="F92" s="127">
        <f>ROUND(C92*E92,2)</f>
        <v>110426.4</v>
      </c>
    </row>
    <row r="93" spans="1:6" x14ac:dyDescent="0.2">
      <c r="A93" s="119"/>
      <c r="B93" s="16"/>
      <c r="C93" s="50"/>
      <c r="D93" s="116"/>
      <c r="E93" s="143"/>
      <c r="F93" s="127">
        <f t="shared" si="8"/>
        <v>0</v>
      </c>
    </row>
    <row r="94" spans="1:6" x14ac:dyDescent="0.2">
      <c r="A94" s="119">
        <v>3</v>
      </c>
      <c r="B94" s="114" t="s">
        <v>79</v>
      </c>
      <c r="C94" s="50"/>
      <c r="D94" s="116"/>
      <c r="E94" s="143"/>
      <c r="F94" s="127">
        <f t="shared" si="8"/>
        <v>0</v>
      </c>
    </row>
    <row r="95" spans="1:6" ht="25.5" x14ac:dyDescent="0.2">
      <c r="A95" s="11">
        <v>3.1</v>
      </c>
      <c r="B95" s="16" t="s">
        <v>80</v>
      </c>
      <c r="C95" s="50">
        <v>1183.0674000000001</v>
      </c>
      <c r="D95" s="116" t="s">
        <v>26</v>
      </c>
      <c r="E95" s="143">
        <v>790.67</v>
      </c>
      <c r="F95" s="127">
        <f t="shared" si="8"/>
        <v>935415.9</v>
      </c>
    </row>
    <row r="96" spans="1:6" ht="25.5" x14ac:dyDescent="0.2">
      <c r="A96" s="11">
        <v>3.2</v>
      </c>
      <c r="B96" s="16" t="s">
        <v>81</v>
      </c>
      <c r="C96" s="50">
        <v>2861.5793999999996</v>
      </c>
      <c r="D96" s="116" t="s">
        <v>26</v>
      </c>
      <c r="E96" s="143">
        <v>469.53</v>
      </c>
      <c r="F96" s="127">
        <f t="shared" si="8"/>
        <v>1343597.38</v>
      </c>
    </row>
    <row r="97" spans="1:6" x14ac:dyDescent="0.2">
      <c r="A97" s="119"/>
      <c r="B97" s="16"/>
      <c r="C97" s="50"/>
      <c r="D97" s="116"/>
      <c r="E97" s="143"/>
      <c r="F97" s="127"/>
    </row>
    <row r="98" spans="1:6" x14ac:dyDescent="0.2">
      <c r="A98" s="119">
        <v>4</v>
      </c>
      <c r="B98" s="114" t="s">
        <v>82</v>
      </c>
      <c r="C98" s="50"/>
      <c r="D98" s="116"/>
      <c r="E98" s="143"/>
      <c r="F98" s="127">
        <f t="shared" ref="F98:F131" si="9">ROUND(C98*E98,2)</f>
        <v>0</v>
      </c>
    </row>
    <row r="99" spans="1:6" x14ac:dyDescent="0.2">
      <c r="A99" s="11">
        <v>4.0999999999999996</v>
      </c>
      <c r="B99" s="16" t="s">
        <v>83</v>
      </c>
      <c r="C99" s="50">
        <v>1183.07</v>
      </c>
      <c r="D99" s="116" t="s">
        <v>26</v>
      </c>
      <c r="E99" s="143">
        <v>32.270000000000003</v>
      </c>
      <c r="F99" s="127">
        <f t="shared" si="9"/>
        <v>38177.67</v>
      </c>
    </row>
    <row r="100" spans="1:6" x14ac:dyDescent="0.2">
      <c r="A100" s="11">
        <v>4.2</v>
      </c>
      <c r="B100" s="16" t="s">
        <v>84</v>
      </c>
      <c r="C100" s="50">
        <v>2861.58</v>
      </c>
      <c r="D100" s="116" t="s">
        <v>26</v>
      </c>
      <c r="E100" s="143">
        <v>27.98</v>
      </c>
      <c r="F100" s="127">
        <f t="shared" si="9"/>
        <v>80067.009999999995</v>
      </c>
    </row>
    <row r="101" spans="1:6" x14ac:dyDescent="0.2">
      <c r="A101" s="11"/>
      <c r="B101" s="16"/>
      <c r="C101" s="50"/>
      <c r="D101" s="116"/>
      <c r="E101" s="143"/>
      <c r="F101" s="127">
        <f t="shared" si="9"/>
        <v>0</v>
      </c>
    </row>
    <row r="102" spans="1:6" x14ac:dyDescent="0.2">
      <c r="A102" s="119">
        <v>5</v>
      </c>
      <c r="B102" s="114" t="s">
        <v>85</v>
      </c>
      <c r="C102" s="50"/>
      <c r="D102" s="116"/>
      <c r="E102" s="143"/>
      <c r="F102" s="127">
        <f t="shared" si="9"/>
        <v>0</v>
      </c>
    </row>
    <row r="103" spans="1:6" ht="25.5" x14ac:dyDescent="0.2">
      <c r="A103" s="11">
        <f>A102+0.1</f>
        <v>5.0999999999999996</v>
      </c>
      <c r="B103" s="19" t="s">
        <v>86</v>
      </c>
      <c r="C103" s="176">
        <v>1</v>
      </c>
      <c r="D103" s="116" t="s">
        <v>21</v>
      </c>
      <c r="E103" s="143">
        <v>1190.24</v>
      </c>
      <c r="F103" s="127">
        <f t="shared" si="9"/>
        <v>1190.24</v>
      </c>
    </row>
    <row r="104" spans="1:6" ht="25.5" x14ac:dyDescent="0.2">
      <c r="A104" s="11">
        <f t="shared" ref="A104:A111" si="10">A103+0.1</f>
        <v>5.1999999999999993</v>
      </c>
      <c r="B104" s="19" t="s">
        <v>87</v>
      </c>
      <c r="C104" s="176">
        <v>1</v>
      </c>
      <c r="D104" s="116" t="s">
        <v>21</v>
      </c>
      <c r="E104" s="143">
        <v>1190.24</v>
      </c>
      <c r="F104" s="127">
        <f t="shared" si="9"/>
        <v>1190.24</v>
      </c>
    </row>
    <row r="105" spans="1:6" ht="25.5" x14ac:dyDescent="0.2">
      <c r="A105" s="11">
        <f t="shared" si="10"/>
        <v>5.2999999999999989</v>
      </c>
      <c r="B105" s="19" t="s">
        <v>88</v>
      </c>
      <c r="C105" s="176">
        <v>3</v>
      </c>
      <c r="D105" s="116" t="s">
        <v>21</v>
      </c>
      <c r="E105" s="143">
        <v>1190.24</v>
      </c>
      <c r="F105" s="127">
        <f t="shared" si="9"/>
        <v>3570.72</v>
      </c>
    </row>
    <row r="106" spans="1:6" ht="25.5" x14ac:dyDescent="0.2">
      <c r="A106" s="11">
        <f t="shared" si="10"/>
        <v>5.3999999999999986</v>
      </c>
      <c r="B106" s="19" t="s">
        <v>89</v>
      </c>
      <c r="C106" s="176">
        <v>1</v>
      </c>
      <c r="D106" s="116" t="s">
        <v>21</v>
      </c>
      <c r="E106" s="143">
        <v>1320.04</v>
      </c>
      <c r="F106" s="127">
        <f t="shared" si="9"/>
        <v>1320.04</v>
      </c>
    </row>
    <row r="107" spans="1:6" ht="25.5" x14ac:dyDescent="0.2">
      <c r="A107" s="11">
        <f t="shared" si="10"/>
        <v>5.4999999999999982</v>
      </c>
      <c r="B107" s="19" t="s">
        <v>90</v>
      </c>
      <c r="C107" s="176">
        <v>2</v>
      </c>
      <c r="D107" s="116" t="s">
        <v>21</v>
      </c>
      <c r="E107" s="143">
        <v>1320.04</v>
      </c>
      <c r="F107" s="127">
        <f t="shared" si="9"/>
        <v>2640.08</v>
      </c>
    </row>
    <row r="108" spans="1:6" ht="25.5" x14ac:dyDescent="0.2">
      <c r="A108" s="11">
        <f t="shared" si="10"/>
        <v>5.5999999999999979</v>
      </c>
      <c r="B108" s="19" t="s">
        <v>91</v>
      </c>
      <c r="C108" s="176">
        <v>1</v>
      </c>
      <c r="D108" s="116" t="s">
        <v>21</v>
      </c>
      <c r="E108" s="143">
        <v>1320.02</v>
      </c>
      <c r="F108" s="127">
        <f t="shared" si="9"/>
        <v>1320.02</v>
      </c>
    </row>
    <row r="109" spans="1:6" ht="25.5" x14ac:dyDescent="0.2">
      <c r="A109" s="11">
        <f t="shared" si="10"/>
        <v>5.6999999999999975</v>
      </c>
      <c r="B109" s="19" t="s">
        <v>92</v>
      </c>
      <c r="C109" s="176">
        <v>2</v>
      </c>
      <c r="D109" s="116" t="s">
        <v>21</v>
      </c>
      <c r="E109" s="143">
        <v>1644.54</v>
      </c>
      <c r="F109" s="127">
        <f t="shared" si="9"/>
        <v>3289.08</v>
      </c>
    </row>
    <row r="110" spans="1:6" ht="25.5" x14ac:dyDescent="0.2">
      <c r="A110" s="11">
        <f t="shared" si="10"/>
        <v>5.7999999999999972</v>
      </c>
      <c r="B110" s="19" t="s">
        <v>93</v>
      </c>
      <c r="C110" s="176">
        <v>2</v>
      </c>
      <c r="D110" s="116" t="s">
        <v>21</v>
      </c>
      <c r="E110" s="143">
        <v>1644.54</v>
      </c>
      <c r="F110" s="127">
        <f t="shared" si="9"/>
        <v>3289.08</v>
      </c>
    </row>
    <row r="111" spans="1:6" ht="25.5" x14ac:dyDescent="0.2">
      <c r="A111" s="11">
        <f t="shared" si="10"/>
        <v>5.8999999999999968</v>
      </c>
      <c r="B111" s="19" t="s">
        <v>94</v>
      </c>
      <c r="C111" s="176">
        <v>3</v>
      </c>
      <c r="D111" s="116" t="s">
        <v>21</v>
      </c>
      <c r="E111" s="143">
        <v>1644.54</v>
      </c>
      <c r="F111" s="127">
        <f t="shared" si="9"/>
        <v>4933.62</v>
      </c>
    </row>
    <row r="112" spans="1:6" ht="25.5" x14ac:dyDescent="0.2">
      <c r="A112" s="37">
        <v>5.0999999999999996</v>
      </c>
      <c r="B112" s="19" t="s">
        <v>95</v>
      </c>
      <c r="C112" s="176">
        <v>1</v>
      </c>
      <c r="D112" s="116" t="s">
        <v>21</v>
      </c>
      <c r="E112" s="143">
        <v>1665.04</v>
      </c>
      <c r="F112" s="127">
        <f t="shared" si="9"/>
        <v>1665.04</v>
      </c>
    </row>
    <row r="113" spans="1:6" ht="25.5" x14ac:dyDescent="0.2">
      <c r="A113" s="37">
        <v>5.0999999999999996</v>
      </c>
      <c r="B113" s="19" t="s">
        <v>96</v>
      </c>
      <c r="C113" s="176">
        <v>1</v>
      </c>
      <c r="D113" s="116" t="s">
        <v>21</v>
      </c>
      <c r="E113" s="143">
        <v>1665.04</v>
      </c>
      <c r="F113" s="127">
        <f t="shared" si="9"/>
        <v>1665.04</v>
      </c>
    </row>
    <row r="114" spans="1:6" ht="25.5" x14ac:dyDescent="0.2">
      <c r="A114" s="38">
        <v>5.1100000000000003</v>
      </c>
      <c r="B114" s="19" t="s">
        <v>97</v>
      </c>
      <c r="C114" s="176">
        <v>2</v>
      </c>
      <c r="D114" s="116" t="s">
        <v>21</v>
      </c>
      <c r="E114" s="143">
        <v>1665.04</v>
      </c>
      <c r="F114" s="127">
        <f t="shared" si="9"/>
        <v>3330.08</v>
      </c>
    </row>
    <row r="115" spans="1:6" ht="25.5" x14ac:dyDescent="0.2">
      <c r="A115" s="11">
        <v>5.12</v>
      </c>
      <c r="B115" s="19" t="s">
        <v>98</v>
      </c>
      <c r="C115" s="176">
        <v>3</v>
      </c>
      <c r="D115" s="116" t="s">
        <v>21</v>
      </c>
      <c r="E115" s="143">
        <v>1665.04</v>
      </c>
      <c r="F115" s="127">
        <f t="shared" si="9"/>
        <v>4995.12</v>
      </c>
    </row>
    <row r="116" spans="1:6" ht="25.5" x14ac:dyDescent="0.2">
      <c r="A116" s="11">
        <v>5.13</v>
      </c>
      <c r="B116" s="19" t="s">
        <v>99</v>
      </c>
      <c r="C116" s="176">
        <v>3</v>
      </c>
      <c r="D116" s="116" t="s">
        <v>21</v>
      </c>
      <c r="E116" s="143">
        <v>1665.04</v>
      </c>
      <c r="F116" s="127">
        <f t="shared" si="9"/>
        <v>4995.12</v>
      </c>
    </row>
    <row r="117" spans="1:6" ht="25.5" x14ac:dyDescent="0.2">
      <c r="A117" s="11">
        <v>5.14</v>
      </c>
      <c r="B117" s="19" t="s">
        <v>100</v>
      </c>
      <c r="C117" s="176">
        <v>1</v>
      </c>
      <c r="D117" s="116" t="s">
        <v>21</v>
      </c>
      <c r="E117" s="143">
        <v>2963.05</v>
      </c>
      <c r="F117" s="127">
        <f t="shared" si="9"/>
        <v>2963.05</v>
      </c>
    </row>
    <row r="118" spans="1:6" ht="25.5" x14ac:dyDescent="0.2">
      <c r="A118" s="11">
        <v>5.15</v>
      </c>
      <c r="B118" s="19" t="s">
        <v>101</v>
      </c>
      <c r="C118" s="176">
        <v>8</v>
      </c>
      <c r="D118" s="116" t="s">
        <v>21</v>
      </c>
      <c r="E118" s="143">
        <v>1964.04</v>
      </c>
      <c r="F118" s="127">
        <f t="shared" si="9"/>
        <v>15712.32</v>
      </c>
    </row>
    <row r="119" spans="1:6" ht="25.5" x14ac:dyDescent="0.2">
      <c r="A119" s="11"/>
      <c r="B119" s="19" t="s">
        <v>102</v>
      </c>
      <c r="C119" s="176">
        <v>1</v>
      </c>
      <c r="D119" s="116" t="s">
        <v>21</v>
      </c>
      <c r="E119" s="143">
        <v>2573.64</v>
      </c>
      <c r="F119" s="127">
        <f t="shared" si="9"/>
        <v>2573.64</v>
      </c>
    </row>
    <row r="120" spans="1:6" ht="25.5" x14ac:dyDescent="0.2">
      <c r="A120" s="11">
        <v>5.16</v>
      </c>
      <c r="B120" s="120" t="s">
        <v>103</v>
      </c>
      <c r="C120" s="176">
        <v>3</v>
      </c>
      <c r="D120" s="116" t="s">
        <v>21</v>
      </c>
      <c r="E120" s="143">
        <v>1449.38</v>
      </c>
      <c r="F120" s="127">
        <f t="shared" si="9"/>
        <v>4348.1400000000003</v>
      </c>
    </row>
    <row r="121" spans="1:6" ht="25.5" x14ac:dyDescent="0.2">
      <c r="A121" s="35">
        <v>5.17</v>
      </c>
      <c r="B121" s="21" t="s">
        <v>104</v>
      </c>
      <c r="C121" s="177">
        <v>4</v>
      </c>
      <c r="D121" s="150" t="s">
        <v>21</v>
      </c>
      <c r="E121" s="178">
        <v>1514.74</v>
      </c>
      <c r="F121" s="152">
        <f t="shared" si="9"/>
        <v>6058.96</v>
      </c>
    </row>
    <row r="122" spans="1:6" ht="25.5" x14ac:dyDescent="0.2">
      <c r="A122" s="11">
        <v>5.18</v>
      </c>
      <c r="B122" s="19" t="s">
        <v>105</v>
      </c>
      <c r="C122" s="176">
        <v>9</v>
      </c>
      <c r="D122" s="116" t="s">
        <v>21</v>
      </c>
      <c r="E122" s="143">
        <v>2054.4499999999998</v>
      </c>
      <c r="F122" s="127">
        <f t="shared" si="9"/>
        <v>18490.05</v>
      </c>
    </row>
    <row r="123" spans="1:6" ht="25.5" x14ac:dyDescent="0.2">
      <c r="A123" s="11">
        <v>5.19</v>
      </c>
      <c r="B123" s="19" t="s">
        <v>106</v>
      </c>
      <c r="C123" s="176">
        <v>1</v>
      </c>
      <c r="D123" s="116" t="s">
        <v>21</v>
      </c>
      <c r="E123" s="143">
        <v>2249.15</v>
      </c>
      <c r="F123" s="127">
        <f t="shared" si="9"/>
        <v>2249.15</v>
      </c>
    </row>
    <row r="124" spans="1:6" x14ac:dyDescent="0.2">
      <c r="A124" s="37">
        <v>5.2</v>
      </c>
      <c r="B124" s="19" t="s">
        <v>50</v>
      </c>
      <c r="C124" s="176">
        <v>73</v>
      </c>
      <c r="D124" s="116" t="s">
        <v>21</v>
      </c>
      <c r="E124" s="143">
        <v>1384.48</v>
      </c>
      <c r="F124" s="127">
        <f t="shared" si="9"/>
        <v>101067.04</v>
      </c>
    </row>
    <row r="125" spans="1:6" x14ac:dyDescent="0.2">
      <c r="A125" s="37">
        <v>5.21</v>
      </c>
      <c r="B125" s="19" t="s">
        <v>51</v>
      </c>
      <c r="C125" s="176">
        <v>32</v>
      </c>
      <c r="D125" s="116" t="s">
        <v>21</v>
      </c>
      <c r="E125" s="143">
        <v>1566.25</v>
      </c>
      <c r="F125" s="127">
        <f t="shared" si="9"/>
        <v>50120</v>
      </c>
    </row>
    <row r="126" spans="1:6" x14ac:dyDescent="0.2">
      <c r="A126" s="37">
        <v>5.22</v>
      </c>
      <c r="B126" s="34" t="s">
        <v>107</v>
      </c>
      <c r="C126" s="176">
        <v>53</v>
      </c>
      <c r="D126" s="116" t="s">
        <v>21</v>
      </c>
      <c r="E126" s="179">
        <v>650</v>
      </c>
      <c r="F126" s="127">
        <f t="shared" si="9"/>
        <v>34450</v>
      </c>
    </row>
    <row r="127" spans="1:6" x14ac:dyDescent="0.2">
      <c r="A127" s="11"/>
      <c r="B127" s="34"/>
      <c r="C127" s="50"/>
      <c r="D127" s="116"/>
      <c r="E127" s="179"/>
      <c r="F127" s="180"/>
    </row>
    <row r="128" spans="1:6" x14ac:dyDescent="0.2">
      <c r="A128" s="92">
        <v>6</v>
      </c>
      <c r="B128" s="39" t="s">
        <v>108</v>
      </c>
      <c r="C128" s="40"/>
      <c r="D128" s="41"/>
      <c r="E128" s="42"/>
      <c r="F128" s="43"/>
    </row>
    <row r="129" spans="1:6" ht="51" x14ac:dyDescent="0.2">
      <c r="A129" s="44">
        <v>6.1</v>
      </c>
      <c r="B129" s="15" t="s">
        <v>109</v>
      </c>
      <c r="C129" s="40">
        <v>2</v>
      </c>
      <c r="D129" s="41" t="s">
        <v>21</v>
      </c>
      <c r="E129" s="137">
        <v>34444.57</v>
      </c>
      <c r="F129" s="40">
        <f>ROUND(C129*E129,2)</f>
        <v>68889.14</v>
      </c>
    </row>
    <row r="130" spans="1:6" ht="25.5" x14ac:dyDescent="0.2">
      <c r="A130" s="44">
        <v>6.2</v>
      </c>
      <c r="B130" s="16" t="s">
        <v>54</v>
      </c>
      <c r="C130" s="40">
        <v>2</v>
      </c>
      <c r="D130" s="41" t="s">
        <v>21</v>
      </c>
      <c r="E130" s="45">
        <v>3500</v>
      </c>
      <c r="F130" s="40">
        <f>ROUND(C130*E130,2)</f>
        <v>7000</v>
      </c>
    </row>
    <row r="131" spans="1:6" x14ac:dyDescent="0.2">
      <c r="A131" s="11"/>
      <c r="B131" s="16"/>
      <c r="C131" s="50"/>
      <c r="D131" s="116"/>
      <c r="E131" s="181"/>
      <c r="F131" s="127">
        <f t="shared" si="9"/>
        <v>0</v>
      </c>
    </row>
    <row r="132" spans="1:6" x14ac:dyDescent="0.2">
      <c r="A132" s="119">
        <v>7</v>
      </c>
      <c r="B132" s="182" t="s">
        <v>110</v>
      </c>
      <c r="C132" s="50">
        <v>2</v>
      </c>
      <c r="D132" s="116" t="s">
        <v>21</v>
      </c>
      <c r="E132" s="143">
        <v>152242.64000000001</v>
      </c>
      <c r="F132" s="127">
        <f>ROUND(C132*E132,2)</f>
        <v>304485.28000000003</v>
      </c>
    </row>
    <row r="133" spans="1:6" x14ac:dyDescent="0.2">
      <c r="A133" s="11"/>
      <c r="B133" s="16"/>
      <c r="C133" s="50"/>
      <c r="D133" s="116"/>
      <c r="E133" s="181"/>
      <c r="F133" s="127"/>
    </row>
    <row r="134" spans="1:6" x14ac:dyDescent="0.2">
      <c r="A134" s="153">
        <v>8</v>
      </c>
      <c r="B134" s="17" t="s">
        <v>111</v>
      </c>
      <c r="C134" s="183"/>
      <c r="D134" s="184"/>
      <c r="E134" s="185"/>
      <c r="F134" s="137">
        <f>+ROUND(C134*E134,2)</f>
        <v>0</v>
      </c>
    </row>
    <row r="135" spans="1:6" x14ac:dyDescent="0.2">
      <c r="A135" s="46">
        <f>A134+0.1</f>
        <v>8.1</v>
      </c>
      <c r="B135" s="34" t="s">
        <v>112</v>
      </c>
      <c r="C135" s="183">
        <v>250</v>
      </c>
      <c r="D135" s="186" t="s">
        <v>113</v>
      </c>
      <c r="E135" s="183">
        <v>193.36</v>
      </c>
      <c r="F135" s="137">
        <f t="shared" ref="F135:F148" si="11">+ROUND(C135*E135,2)</f>
        <v>48340</v>
      </c>
    </row>
    <row r="136" spans="1:6" ht="25.5" x14ac:dyDescent="0.2">
      <c r="A136" s="46">
        <f t="shared" ref="A136:A143" si="12">A135+0.1</f>
        <v>8.1999999999999993</v>
      </c>
      <c r="B136" s="34" t="s">
        <v>114</v>
      </c>
      <c r="C136" s="183">
        <v>1500</v>
      </c>
      <c r="D136" s="41" t="s">
        <v>26</v>
      </c>
      <c r="E136" s="183">
        <v>28.32</v>
      </c>
      <c r="F136" s="137">
        <f t="shared" si="11"/>
        <v>42480</v>
      </c>
    </row>
    <row r="137" spans="1:6" x14ac:dyDescent="0.2">
      <c r="A137" s="46">
        <f t="shared" si="12"/>
        <v>8.2999999999999989</v>
      </c>
      <c r="B137" s="34" t="s">
        <v>115</v>
      </c>
      <c r="C137" s="183">
        <v>290</v>
      </c>
      <c r="D137" s="41" t="s">
        <v>113</v>
      </c>
      <c r="E137" s="183">
        <v>53.1</v>
      </c>
      <c r="F137" s="137">
        <f t="shared" si="11"/>
        <v>15399</v>
      </c>
    </row>
    <row r="138" spans="1:6" x14ac:dyDescent="0.2">
      <c r="A138" s="46">
        <f t="shared" si="12"/>
        <v>8.3999999999999986</v>
      </c>
      <c r="B138" s="34" t="s">
        <v>116</v>
      </c>
      <c r="C138" s="183">
        <v>290</v>
      </c>
      <c r="D138" s="41" t="s">
        <v>113</v>
      </c>
      <c r="E138" s="183">
        <v>53.1</v>
      </c>
      <c r="F138" s="137">
        <f t="shared" si="11"/>
        <v>15399</v>
      </c>
    </row>
    <row r="139" spans="1:6" x14ac:dyDescent="0.2">
      <c r="A139" s="46">
        <f t="shared" si="12"/>
        <v>8.4999999999999982</v>
      </c>
      <c r="B139" s="19" t="s">
        <v>117</v>
      </c>
      <c r="C139" s="183">
        <v>290</v>
      </c>
      <c r="D139" s="41" t="s">
        <v>113</v>
      </c>
      <c r="E139" s="183">
        <v>256</v>
      </c>
      <c r="F139" s="137">
        <f t="shared" si="11"/>
        <v>74240</v>
      </c>
    </row>
    <row r="140" spans="1:6" x14ac:dyDescent="0.2">
      <c r="A140" s="46">
        <f t="shared" si="12"/>
        <v>8.5999999999999979</v>
      </c>
      <c r="B140" s="19" t="s">
        <v>118</v>
      </c>
      <c r="C140" s="183">
        <v>290</v>
      </c>
      <c r="D140" s="41" t="s">
        <v>113</v>
      </c>
      <c r="E140" s="183">
        <v>386</v>
      </c>
      <c r="F140" s="137">
        <f t="shared" si="11"/>
        <v>111940</v>
      </c>
    </row>
    <row r="141" spans="1:6" x14ac:dyDescent="0.2">
      <c r="A141" s="46">
        <f t="shared" si="12"/>
        <v>8.6999999999999975</v>
      </c>
      <c r="B141" s="19" t="s">
        <v>119</v>
      </c>
      <c r="C141" s="183">
        <v>290</v>
      </c>
      <c r="D141" s="41" t="s">
        <v>113</v>
      </c>
      <c r="E141" s="183">
        <v>1374</v>
      </c>
      <c r="F141" s="137">
        <f t="shared" si="11"/>
        <v>398460</v>
      </c>
    </row>
    <row r="142" spans="1:6" x14ac:dyDescent="0.2">
      <c r="A142" s="46">
        <f t="shared" si="12"/>
        <v>8.7999999999999972</v>
      </c>
      <c r="B142" s="19" t="s">
        <v>120</v>
      </c>
      <c r="C142" s="183">
        <v>290</v>
      </c>
      <c r="D142" s="41" t="s">
        <v>26</v>
      </c>
      <c r="E142" s="183">
        <v>32.06</v>
      </c>
      <c r="F142" s="137">
        <f t="shared" si="11"/>
        <v>9297.4</v>
      </c>
    </row>
    <row r="143" spans="1:6" x14ac:dyDescent="0.2">
      <c r="A143" s="46">
        <f t="shared" si="12"/>
        <v>8.8999999999999968</v>
      </c>
      <c r="B143" s="19" t="s">
        <v>121</v>
      </c>
      <c r="C143" s="183">
        <v>290</v>
      </c>
      <c r="D143" s="41" t="s">
        <v>113</v>
      </c>
      <c r="E143" s="183">
        <v>200</v>
      </c>
      <c r="F143" s="137">
        <f t="shared" si="11"/>
        <v>58000</v>
      </c>
    </row>
    <row r="144" spans="1:6" x14ac:dyDescent="0.2">
      <c r="A144" s="47">
        <v>8.1</v>
      </c>
      <c r="B144" s="19" t="s">
        <v>122</v>
      </c>
      <c r="C144" s="183">
        <v>290</v>
      </c>
      <c r="D144" s="41" t="s">
        <v>113</v>
      </c>
      <c r="E144" s="183">
        <v>15</v>
      </c>
      <c r="F144" s="137">
        <f t="shared" si="11"/>
        <v>4350</v>
      </c>
    </row>
    <row r="145" spans="1:6" x14ac:dyDescent="0.2">
      <c r="A145" s="47">
        <v>8.11</v>
      </c>
      <c r="B145" s="19" t="s">
        <v>123</v>
      </c>
      <c r="C145" s="183">
        <v>290</v>
      </c>
      <c r="D145" s="41" t="s">
        <v>113</v>
      </c>
      <c r="E145" s="183">
        <v>4.92</v>
      </c>
      <c r="F145" s="137">
        <f t="shared" si="11"/>
        <v>1426.8</v>
      </c>
    </row>
    <row r="146" spans="1:6" x14ac:dyDescent="0.2">
      <c r="A146" s="47">
        <v>8.1199999999999992</v>
      </c>
      <c r="B146" s="19" t="s">
        <v>124</v>
      </c>
      <c r="C146" s="183">
        <v>495</v>
      </c>
      <c r="D146" s="41" t="s">
        <v>31</v>
      </c>
      <c r="E146" s="183">
        <v>528</v>
      </c>
      <c r="F146" s="137">
        <f t="shared" si="11"/>
        <v>261360</v>
      </c>
    </row>
    <row r="147" spans="1:6" x14ac:dyDescent="0.2">
      <c r="A147" s="47">
        <v>8.1300000000000008</v>
      </c>
      <c r="B147" s="19" t="s">
        <v>125</v>
      </c>
      <c r="C147" s="183">
        <v>290</v>
      </c>
      <c r="D147" s="41" t="s">
        <v>113</v>
      </c>
      <c r="E147" s="183">
        <v>300</v>
      </c>
      <c r="F147" s="137">
        <f t="shared" si="11"/>
        <v>87000</v>
      </c>
    </row>
    <row r="148" spans="1:6" ht="8.25" customHeight="1" x14ac:dyDescent="0.2">
      <c r="A148" s="46"/>
      <c r="B148" s="48"/>
      <c r="C148" s="183"/>
      <c r="D148" s="184"/>
      <c r="E148" s="185"/>
      <c r="F148" s="137">
        <f t="shared" si="11"/>
        <v>0</v>
      </c>
    </row>
    <row r="149" spans="1:6" x14ac:dyDescent="0.2">
      <c r="A149" s="54">
        <v>9</v>
      </c>
      <c r="B149" s="49" t="s">
        <v>126</v>
      </c>
      <c r="C149" s="50"/>
      <c r="D149" s="51"/>
      <c r="E149" s="52"/>
      <c r="F149" s="127">
        <f>ROUND(C149*E149,2)</f>
        <v>0</v>
      </c>
    </row>
    <row r="150" spans="1:6" x14ac:dyDescent="0.2">
      <c r="A150" s="46">
        <f t="shared" ref="A150:A151" si="13">A149+0.1</f>
        <v>9.1</v>
      </c>
      <c r="B150" s="16" t="s">
        <v>127</v>
      </c>
      <c r="C150" s="176">
        <v>1183.07</v>
      </c>
      <c r="D150" s="51" t="s">
        <v>26</v>
      </c>
      <c r="E150" s="53">
        <v>10.01</v>
      </c>
      <c r="F150" s="127">
        <f t="shared" ref="F150:F151" si="14">ROUND(C150*E150,2)</f>
        <v>11842.53</v>
      </c>
    </row>
    <row r="151" spans="1:6" x14ac:dyDescent="0.2">
      <c r="A151" s="46">
        <f t="shared" si="13"/>
        <v>9.1999999999999993</v>
      </c>
      <c r="B151" s="16" t="s">
        <v>128</v>
      </c>
      <c r="C151" s="176">
        <v>2861.58</v>
      </c>
      <c r="D151" s="51" t="s">
        <v>26</v>
      </c>
      <c r="E151" s="53">
        <v>7.64</v>
      </c>
      <c r="F151" s="127">
        <f t="shared" si="14"/>
        <v>21862.47</v>
      </c>
    </row>
    <row r="152" spans="1:6" ht="3.75" customHeight="1" x14ac:dyDescent="0.2">
      <c r="A152" s="11"/>
      <c r="B152" s="19"/>
      <c r="C152" s="176"/>
      <c r="D152" s="41"/>
      <c r="E152" s="187"/>
      <c r="F152" s="127"/>
    </row>
    <row r="153" spans="1:6" ht="38.25" x14ac:dyDescent="0.2">
      <c r="A153" s="54">
        <v>12</v>
      </c>
      <c r="B153" s="55" t="s">
        <v>71</v>
      </c>
      <c r="C153" s="188">
        <v>1</v>
      </c>
      <c r="D153" s="189" t="s">
        <v>113</v>
      </c>
      <c r="E153" s="190">
        <v>25000</v>
      </c>
      <c r="F153" s="40">
        <f>ROUND(C153*E153,2)</f>
        <v>25000</v>
      </c>
    </row>
    <row r="154" spans="1:6" x14ac:dyDescent="0.2">
      <c r="A154" s="167"/>
      <c r="B154" s="168" t="s">
        <v>129</v>
      </c>
      <c r="C154" s="169"/>
      <c r="D154" s="169"/>
      <c r="E154" s="169"/>
      <c r="F154" s="170">
        <f>SUM(F81:F153)</f>
        <v>7108690.7699999996</v>
      </c>
    </row>
    <row r="155" spans="1:6" x14ac:dyDescent="0.2">
      <c r="A155" s="191"/>
      <c r="B155" s="56"/>
      <c r="C155" s="57"/>
      <c r="D155" s="58"/>
      <c r="E155" s="59"/>
      <c r="F155" s="60"/>
    </row>
    <row r="156" spans="1:6" x14ac:dyDescent="0.2">
      <c r="A156" s="192" t="s">
        <v>130</v>
      </c>
      <c r="B156" s="61" t="s">
        <v>131</v>
      </c>
      <c r="C156" s="62"/>
      <c r="D156" s="63"/>
      <c r="E156" s="64"/>
      <c r="F156" s="64">
        <f>C156*E156</f>
        <v>0</v>
      </c>
    </row>
    <row r="157" spans="1:6" ht="38.25" x14ac:dyDescent="0.2">
      <c r="A157" s="65">
        <v>1</v>
      </c>
      <c r="B157" s="66" t="s">
        <v>132</v>
      </c>
      <c r="C157" s="62">
        <v>8</v>
      </c>
      <c r="D157" s="193" t="s">
        <v>133</v>
      </c>
      <c r="E157" s="64">
        <v>49500</v>
      </c>
      <c r="F157" s="70">
        <f>ROUND((C157*E157),2)</f>
        <v>396000</v>
      </c>
    </row>
    <row r="158" spans="1:6" x14ac:dyDescent="0.2">
      <c r="A158" s="65"/>
      <c r="B158" s="66"/>
      <c r="C158" s="62"/>
      <c r="D158" s="193"/>
      <c r="E158" s="64"/>
      <c r="F158" s="70"/>
    </row>
    <row r="159" spans="1:6" ht="63.75" x14ac:dyDescent="0.2">
      <c r="A159" s="67">
        <v>2</v>
      </c>
      <c r="B159" s="19" t="s">
        <v>134</v>
      </c>
      <c r="C159" s="194">
        <v>1</v>
      </c>
      <c r="D159" s="195" t="s">
        <v>21</v>
      </c>
      <c r="E159" s="196">
        <v>43500</v>
      </c>
      <c r="F159" s="70">
        <f>ROUND((C159*E159),2)</f>
        <v>43500</v>
      </c>
    </row>
    <row r="160" spans="1:6" x14ac:dyDescent="0.2">
      <c r="A160" s="81"/>
      <c r="B160" s="68" t="s">
        <v>135</v>
      </c>
      <c r="C160" s="68"/>
      <c r="D160" s="68"/>
      <c r="E160" s="68"/>
      <c r="F160" s="170">
        <f>SUBTOTAL(9,F157:F159)</f>
        <v>439500</v>
      </c>
    </row>
    <row r="161" spans="1:6" x14ac:dyDescent="0.2">
      <c r="A161" s="87"/>
      <c r="B161" s="69"/>
      <c r="C161" s="70"/>
      <c r="D161" s="71"/>
      <c r="E161" s="72"/>
      <c r="F161" s="72"/>
    </row>
    <row r="162" spans="1:6" x14ac:dyDescent="0.2">
      <c r="A162" s="74"/>
      <c r="B162" s="73" t="s">
        <v>136</v>
      </c>
      <c r="C162" s="74"/>
      <c r="D162" s="75"/>
      <c r="E162" s="76"/>
      <c r="F162" s="77">
        <f>F77+F154+F160</f>
        <v>8772976.1699999999</v>
      </c>
    </row>
    <row r="163" spans="1:6" x14ac:dyDescent="0.2">
      <c r="A163" s="197"/>
      <c r="B163" s="78" t="s">
        <v>136</v>
      </c>
      <c r="C163" s="79"/>
      <c r="D163" s="80"/>
      <c r="E163" s="81">
        <v>0</v>
      </c>
      <c r="F163" s="81">
        <f>F162</f>
        <v>8772976.1699999999</v>
      </c>
    </row>
    <row r="164" spans="1:6" x14ac:dyDescent="0.2">
      <c r="A164" s="87"/>
      <c r="B164" s="69"/>
      <c r="C164" s="70"/>
      <c r="D164" s="71"/>
      <c r="E164" s="72"/>
      <c r="F164" s="82"/>
    </row>
    <row r="165" spans="1:6" x14ac:dyDescent="0.2">
      <c r="A165" s="87"/>
      <c r="B165" s="69" t="s">
        <v>137</v>
      </c>
      <c r="C165" s="70"/>
      <c r="D165" s="71"/>
      <c r="E165" s="72"/>
      <c r="F165" s="72"/>
    </row>
    <row r="166" spans="1:6" x14ac:dyDescent="0.2">
      <c r="A166" s="65"/>
      <c r="B166" s="83" t="s">
        <v>138</v>
      </c>
      <c r="C166" s="84">
        <v>0.1</v>
      </c>
      <c r="D166" s="63"/>
      <c r="E166" s="64"/>
      <c r="F166" s="64">
        <f t="shared" ref="F166:F172" si="15">ROUND(($F$163*C166),2)</f>
        <v>877297.62</v>
      </c>
    </row>
    <row r="167" spans="1:6" x14ac:dyDescent="0.2">
      <c r="A167" s="65"/>
      <c r="B167" s="83" t="s">
        <v>139</v>
      </c>
      <c r="C167" s="84">
        <v>0.03</v>
      </c>
      <c r="D167" s="63"/>
      <c r="E167" s="64"/>
      <c r="F167" s="64">
        <f t="shared" si="15"/>
        <v>263189.28999999998</v>
      </c>
    </row>
    <row r="168" spans="1:6" x14ac:dyDescent="0.2">
      <c r="A168" s="65"/>
      <c r="B168" s="83" t="s">
        <v>140</v>
      </c>
      <c r="C168" s="84">
        <v>0.04</v>
      </c>
      <c r="D168" s="63"/>
      <c r="E168" s="64"/>
      <c r="F168" s="64">
        <f t="shared" si="15"/>
        <v>350919.05</v>
      </c>
    </row>
    <row r="169" spans="1:6" x14ac:dyDescent="0.2">
      <c r="A169" s="65"/>
      <c r="B169" s="85" t="s">
        <v>141</v>
      </c>
      <c r="C169" s="84">
        <v>0.05</v>
      </c>
      <c r="D169" s="63"/>
      <c r="E169" s="64"/>
      <c r="F169" s="64">
        <f t="shared" si="15"/>
        <v>438648.81</v>
      </c>
    </row>
    <row r="170" spans="1:6" x14ac:dyDescent="0.2">
      <c r="A170" s="65"/>
      <c r="B170" s="83" t="s">
        <v>142</v>
      </c>
      <c r="C170" s="84">
        <v>0.04</v>
      </c>
      <c r="D170" s="63"/>
      <c r="E170" s="64"/>
      <c r="F170" s="64">
        <f t="shared" si="15"/>
        <v>350919.05</v>
      </c>
    </row>
    <row r="171" spans="1:6" x14ac:dyDescent="0.2">
      <c r="A171" s="65"/>
      <c r="B171" s="83" t="s">
        <v>143</v>
      </c>
      <c r="C171" s="84">
        <v>0.01</v>
      </c>
      <c r="D171" s="63"/>
      <c r="E171" s="64"/>
      <c r="F171" s="64">
        <f t="shared" si="15"/>
        <v>87729.76</v>
      </c>
    </row>
    <row r="172" spans="1:6" x14ac:dyDescent="0.2">
      <c r="A172" s="65"/>
      <c r="B172" s="85" t="s">
        <v>144</v>
      </c>
      <c r="C172" s="86">
        <v>1E-3</v>
      </c>
      <c r="D172" s="63"/>
      <c r="E172" s="64"/>
      <c r="F172" s="64">
        <f t="shared" si="15"/>
        <v>8772.98</v>
      </c>
    </row>
    <row r="173" spans="1:6" x14ac:dyDescent="0.2">
      <c r="A173" s="65"/>
      <c r="B173" s="87" t="s">
        <v>145</v>
      </c>
      <c r="C173" s="86">
        <v>0.18</v>
      </c>
      <c r="D173" s="63"/>
      <c r="E173" s="64"/>
      <c r="F173" s="64">
        <f>ROUND(($F$166*C173),2)</f>
        <v>157913.57</v>
      </c>
    </row>
    <row r="174" spans="1:6" x14ac:dyDescent="0.2">
      <c r="A174" s="65"/>
      <c r="B174" s="87" t="s">
        <v>146</v>
      </c>
      <c r="C174" s="86">
        <v>0.1</v>
      </c>
      <c r="D174" s="63"/>
      <c r="E174" s="64"/>
      <c r="F174" s="64">
        <f>ROUND(($F$163*C174),2)</f>
        <v>877297.62</v>
      </c>
    </row>
    <row r="175" spans="1:6" x14ac:dyDescent="0.2">
      <c r="A175" s="65"/>
      <c r="B175" s="87" t="s">
        <v>147</v>
      </c>
      <c r="C175" s="88">
        <v>0.05</v>
      </c>
      <c r="D175" s="63"/>
      <c r="E175" s="64"/>
      <c r="F175" s="64">
        <f>ROUND(($F$163*C175),2)</f>
        <v>438648.81</v>
      </c>
    </row>
    <row r="176" spans="1:6" x14ac:dyDescent="0.2">
      <c r="A176" s="65"/>
      <c r="B176" s="44" t="s">
        <v>148</v>
      </c>
      <c r="C176" s="89">
        <v>1.4999999999999999E-2</v>
      </c>
      <c r="D176" s="63"/>
      <c r="E176" s="64"/>
      <c r="F176" s="64">
        <f>ROUND(($F$163*C176),2)</f>
        <v>131594.64000000001</v>
      </c>
    </row>
    <row r="177" spans="1:6" x14ac:dyDescent="0.2">
      <c r="A177" s="65"/>
      <c r="B177" s="83"/>
      <c r="C177" s="88"/>
      <c r="D177" s="63"/>
      <c r="E177" s="64"/>
      <c r="F177" s="64"/>
    </row>
    <row r="178" spans="1:6" x14ac:dyDescent="0.2">
      <c r="A178" s="87"/>
      <c r="B178" s="69" t="s">
        <v>149</v>
      </c>
      <c r="C178" s="88"/>
      <c r="D178" s="90"/>
      <c r="E178" s="9"/>
      <c r="F178" s="91">
        <f>SUM(F166:F175)</f>
        <v>3851336.5599999996</v>
      </c>
    </row>
    <row r="179" spans="1:6" x14ac:dyDescent="0.2">
      <c r="A179" s="92"/>
      <c r="B179" s="92"/>
      <c r="C179" s="93"/>
      <c r="D179" s="198"/>
      <c r="E179" s="94"/>
      <c r="F179" s="94"/>
    </row>
    <row r="180" spans="1:6" x14ac:dyDescent="0.2">
      <c r="A180" s="199"/>
      <c r="B180" s="95" t="s">
        <v>150</v>
      </c>
      <c r="C180" s="96"/>
      <c r="D180" s="97"/>
      <c r="E180" s="98"/>
      <c r="F180" s="99">
        <f>F178+F163</f>
        <v>12624312.73</v>
      </c>
    </row>
    <row r="181" spans="1:6" x14ac:dyDescent="0.2">
      <c r="C181" s="222"/>
      <c r="D181" s="223"/>
      <c r="E181" s="224"/>
      <c r="F181" s="224"/>
    </row>
    <row r="182" spans="1:6" x14ac:dyDescent="0.2">
      <c r="A182" s="216" t="s">
        <v>152</v>
      </c>
      <c r="B182" s="215"/>
      <c r="C182" s="221" t="s">
        <v>155</v>
      </c>
      <c r="D182" s="221"/>
      <c r="E182" s="221"/>
      <c r="F182" s="221"/>
    </row>
    <row r="183" spans="1:6" x14ac:dyDescent="0.2">
      <c r="A183" s="202"/>
      <c r="B183" s="220"/>
      <c r="C183" s="203"/>
      <c r="D183" s="203"/>
      <c r="E183" s="203"/>
      <c r="F183" s="203"/>
    </row>
    <row r="184" spans="1:6" x14ac:dyDescent="0.2">
      <c r="A184" s="202"/>
      <c r="B184" s="220"/>
      <c r="C184" s="203"/>
      <c r="D184" s="203"/>
      <c r="E184" s="203"/>
      <c r="F184" s="203"/>
    </row>
    <row r="185" spans="1:6" x14ac:dyDescent="0.2">
      <c r="A185" s="217" t="s">
        <v>153</v>
      </c>
      <c r="B185" s="217"/>
      <c r="C185" s="217" t="s">
        <v>156</v>
      </c>
      <c r="D185" s="217"/>
      <c r="E185" s="217"/>
      <c r="F185" s="217"/>
    </row>
    <row r="186" spans="1:6" x14ac:dyDescent="0.2">
      <c r="A186" s="219" t="s">
        <v>154</v>
      </c>
      <c r="B186" s="218"/>
      <c r="C186" s="211" t="s">
        <v>151</v>
      </c>
      <c r="D186" s="211"/>
      <c r="E186" s="211"/>
      <c r="F186" s="211"/>
    </row>
    <row r="187" spans="1:6" x14ac:dyDescent="0.2">
      <c r="A187" s="202"/>
      <c r="B187" s="204"/>
      <c r="C187" s="201"/>
      <c r="D187" s="201"/>
      <c r="E187" s="201"/>
      <c r="F187" s="201"/>
    </row>
    <row r="188" spans="1:6" x14ac:dyDescent="0.2">
      <c r="A188" s="202"/>
      <c r="B188" s="204"/>
      <c r="C188" s="201"/>
      <c r="D188" s="201"/>
      <c r="E188" s="201"/>
      <c r="F188" s="201"/>
    </row>
    <row r="189" spans="1:6" x14ac:dyDescent="0.2">
      <c r="A189" s="202"/>
      <c r="B189" s="204"/>
      <c r="C189" s="201"/>
      <c r="D189" s="201"/>
      <c r="E189" s="201"/>
      <c r="F189" s="201"/>
    </row>
    <row r="190" spans="1:6" x14ac:dyDescent="0.2">
      <c r="A190" s="226" t="s">
        <v>159</v>
      </c>
      <c r="B190" s="225"/>
      <c r="C190" s="221" t="s">
        <v>160</v>
      </c>
      <c r="D190" s="221"/>
      <c r="E190" s="221"/>
      <c r="F190" s="221"/>
    </row>
    <row r="191" spans="1:6" x14ac:dyDescent="0.2">
      <c r="A191" s="202"/>
      <c r="B191" s="220"/>
      <c r="C191" s="203"/>
      <c r="D191" s="203"/>
      <c r="E191" s="203"/>
      <c r="F191" s="203"/>
    </row>
    <row r="192" spans="1:6" x14ac:dyDescent="0.2">
      <c r="A192" s="202"/>
      <c r="B192" s="220"/>
      <c r="C192" s="203"/>
      <c r="D192" s="203"/>
      <c r="E192" s="203"/>
      <c r="F192" s="203"/>
    </row>
    <row r="193" spans="1:6" x14ac:dyDescent="0.2">
      <c r="A193" s="213" t="s">
        <v>157</v>
      </c>
      <c r="B193" s="213"/>
      <c r="C193" s="227" t="s">
        <v>161</v>
      </c>
      <c r="D193" s="227"/>
      <c r="E193" s="227"/>
      <c r="F193" s="227"/>
    </row>
    <row r="194" spans="1:6" x14ac:dyDescent="0.2">
      <c r="A194" s="219" t="s">
        <v>158</v>
      </c>
      <c r="B194" s="219"/>
      <c r="C194" s="221" t="s">
        <v>162</v>
      </c>
      <c r="D194" s="211"/>
      <c r="E194" s="211"/>
      <c r="F194" s="211"/>
    </row>
    <row r="195" spans="1:6" x14ac:dyDescent="0.2">
      <c r="A195" s="200"/>
      <c r="B195" s="200"/>
      <c r="C195" s="205"/>
      <c r="D195" s="205"/>
      <c r="E195" s="206"/>
      <c r="F195" s="206"/>
    </row>
    <row r="208" spans="1:6" s="207" customFormat="1" ht="15.75" customHeight="1" x14ac:dyDescent="0.2">
      <c r="B208" s="208"/>
      <c r="C208" s="129"/>
      <c r="D208" s="208"/>
      <c r="E208" s="209"/>
      <c r="F208" s="209"/>
    </row>
    <row r="269" spans="2:6" s="207" customFormat="1" ht="7.5" customHeight="1" x14ac:dyDescent="0.2">
      <c r="B269" s="208"/>
      <c r="C269" s="129"/>
      <c r="D269" s="208"/>
      <c r="E269" s="209"/>
      <c r="F269" s="209"/>
    </row>
    <row r="275" spans="2:6" s="207" customFormat="1" ht="9" customHeight="1" x14ac:dyDescent="0.2">
      <c r="B275" s="208"/>
      <c r="C275" s="129"/>
      <c r="D275" s="208"/>
      <c r="E275" s="209"/>
      <c r="F275" s="209"/>
    </row>
    <row r="295" spans="1:6" s="210" customFormat="1" ht="13.5" customHeight="1" x14ac:dyDescent="0.2">
      <c r="A295" s="207"/>
      <c r="B295" s="208"/>
      <c r="C295" s="129"/>
      <c r="D295" s="208"/>
      <c r="E295" s="209"/>
      <c r="F295" s="209"/>
    </row>
    <row r="296" spans="1:6" s="210" customFormat="1" ht="13.5" customHeight="1" x14ac:dyDescent="0.2">
      <c r="A296" s="207"/>
      <c r="B296" s="208"/>
      <c r="C296" s="129"/>
      <c r="D296" s="208"/>
      <c r="E296" s="209"/>
      <c r="F296" s="209"/>
    </row>
  </sheetData>
  <autoFilter ref="A11:F159" xr:uid="{00000000-0009-0000-0000-000000000000}"/>
  <mergeCells count="19">
    <mergeCell ref="A182:B182"/>
    <mergeCell ref="C182:F182"/>
    <mergeCell ref="C185:F185"/>
    <mergeCell ref="A190:B190"/>
    <mergeCell ref="C190:F190"/>
    <mergeCell ref="A10:F10"/>
    <mergeCell ref="A2:F2"/>
    <mergeCell ref="A3:F3"/>
    <mergeCell ref="A4:F4"/>
    <mergeCell ref="A5:F5"/>
    <mergeCell ref="F6:F7"/>
    <mergeCell ref="A8:F8"/>
    <mergeCell ref="A194:B194"/>
    <mergeCell ref="A185:B185"/>
    <mergeCell ref="A186:B186"/>
    <mergeCell ref="C186:F186"/>
    <mergeCell ref="A193:B193"/>
    <mergeCell ref="C193:F193"/>
    <mergeCell ref="C194:F194"/>
  </mergeCells>
  <dataValidations count="1">
    <dataValidation type="list" allowBlank="1" showInputMessage="1" showErrorMessage="1" sqref="B9:B10 B1:B7" xr:uid="{00000000-0002-0000-0000-000000000000}">
      <formula1>$B$1:$B$12</formula1>
    </dataValidation>
  </dataValidations>
  <printOptions horizontalCentered="1"/>
  <pageMargins left="0.19685039370078741" right="0.19685039370078741" top="0.19685039370078741" bottom="0.19685039370078741" header="0.31496062992125984" footer="0"/>
  <pageSetup fitToHeight="0" orientation="portrait" r:id="rId1"/>
  <headerFooter alignWithMargins="0">
    <oddFooter>&amp;C&amp;9Página &amp;P de &amp;N</oddFooter>
  </headerFooter>
  <rowBreaks count="4" manualBreakCount="4">
    <brk id="75" max="5" man="1"/>
    <brk id="89" max="5" man="1"/>
    <brk id="117" max="5" man="1"/>
    <brk id="1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VILLA GUERRERO (LOTE 4)</vt:lpstr>
      <vt:lpstr>'VILLA GUERRERO (LOTE 4)'!Print_Area</vt:lpstr>
      <vt:lpstr>'VILLA GUERRERO (LOTE 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2021-09-29T13:54:04Z</cp:lastPrinted>
  <dcterms:created xsi:type="dcterms:W3CDTF">2021-09-16T14:18:16Z</dcterms:created>
  <dcterms:modified xsi:type="dcterms:W3CDTF">2021-09-29T14:09:11Z</dcterms:modified>
</cp:coreProperties>
</file>