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6\Seybo\2021\029-2021\"/>
    </mc:Choice>
  </mc:AlternateContent>
  <xr:revisionPtr revIDLastSave="0" documentId="13_ncr:1_{D2241C7E-C92B-4624-B808-8C15BF2B866E}" xr6:coauthVersionLast="47" xr6:coauthVersionMax="47" xr10:uidLastSave="{00000000-0000-0000-0000-000000000000}"/>
  <bookViews>
    <workbookView xWindow="-120" yWindow="-120" windowWidth="20730" windowHeight="11160" tabRatio="733" xr2:uid="{00000000-000D-0000-FFFF-FFFF00000000}"/>
  </bookViews>
  <sheets>
    <sheet name="LOMA DEL CHIVO" sheetId="6" r:id="rId1"/>
  </sheets>
  <definedNames>
    <definedName name="_xlnm._FilterDatabase" localSheetId="0" hidden="1">'LOMA DEL CHIVO'!$A$11:$F$179</definedName>
    <definedName name="_xlnm.Print_Area" localSheetId="0">'LOMA DEL CHIVO'!$A$1:$F$220</definedName>
    <definedName name="_xlnm.Print_Titles" localSheetId="0">'LOMA DEL CHIVO'!$1:$11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1" i="6" l="1"/>
  <c r="F149" i="6" l="1"/>
  <c r="F150" i="6"/>
  <c r="F174" i="6" l="1"/>
  <c r="F173" i="6"/>
  <c r="F170" i="6"/>
  <c r="F169" i="6"/>
  <c r="F168" i="6"/>
  <c r="F167" i="6"/>
  <c r="F166" i="6"/>
  <c r="F163" i="6"/>
  <c r="F162" i="6"/>
  <c r="F161" i="6"/>
  <c r="F160" i="6"/>
  <c r="F159" i="6"/>
  <c r="F156" i="6"/>
  <c r="F175" i="6" l="1"/>
  <c r="F179" i="6" l="1"/>
  <c r="F182" i="6" s="1"/>
  <c r="F60" i="6" l="1"/>
  <c r="F61" i="6"/>
  <c r="F62" i="6"/>
  <c r="F119" i="6"/>
  <c r="F120" i="6"/>
  <c r="F121" i="6"/>
  <c r="F140" i="6" l="1"/>
  <c r="F141" i="6"/>
  <c r="F144" i="6"/>
  <c r="F146" i="6"/>
  <c r="F114" i="6" l="1"/>
  <c r="F115" i="6"/>
  <c r="F116" i="6"/>
  <c r="F117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8" i="6" l="1"/>
  <c r="F48" i="6"/>
  <c r="F49" i="6"/>
  <c r="F50" i="6"/>
  <c r="F51" i="6"/>
  <c r="F52" i="6"/>
  <c r="F53" i="6"/>
  <c r="F54" i="6"/>
  <c r="F55" i="6"/>
  <c r="F44" i="6"/>
  <c r="F45" i="6"/>
  <c r="F46" i="6"/>
  <c r="F38" i="6"/>
  <c r="F39" i="6"/>
  <c r="F40" i="6"/>
  <c r="F41" i="6"/>
  <c r="F42" i="6"/>
  <c r="F148" i="6" l="1"/>
  <c r="F147" i="6"/>
  <c r="F142" i="6"/>
  <c r="F143" i="6" l="1"/>
  <c r="F96" i="6"/>
  <c r="F92" i="6"/>
  <c r="F88" i="6"/>
  <c r="F83" i="6"/>
  <c r="F84" i="6"/>
  <c r="F87" i="6"/>
  <c r="F91" i="6"/>
  <c r="F94" i="6"/>
  <c r="F95" i="6"/>
  <c r="F99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5" i="6"/>
  <c r="F136" i="6"/>
  <c r="F137" i="6"/>
  <c r="F17" i="6"/>
  <c r="F21" i="6"/>
  <c r="F22" i="6"/>
  <c r="F23" i="6"/>
  <c r="F24" i="6"/>
  <c r="F134" i="6" l="1"/>
  <c r="F82" i="6"/>
  <c r="F90" i="6"/>
  <c r="F97" i="6"/>
  <c r="F93" i="6"/>
  <c r="F101" i="6"/>
  <c r="F139" i="6"/>
  <c r="F89" i="6"/>
  <c r="F138" i="6"/>
  <c r="F100" i="6" l="1"/>
  <c r="F151" i="6" s="1"/>
  <c r="F18" i="6" l="1"/>
  <c r="F19" i="6" l="1"/>
  <c r="F20" i="6"/>
  <c r="F59" i="6"/>
  <c r="F58" i="6"/>
  <c r="F47" i="6" l="1"/>
  <c r="F43" i="6"/>
  <c r="F16" i="6" l="1"/>
  <c r="F66" i="6" l="1"/>
  <c r="F36" i="6"/>
  <c r="F33" i="6" l="1"/>
  <c r="F32" i="6"/>
  <c r="F15" i="6" l="1"/>
  <c r="F34" i="6"/>
  <c r="F25" i="6" l="1"/>
  <c r="F37" i="6"/>
  <c r="F26" i="6"/>
  <c r="F75" i="6"/>
  <c r="F29" i="6"/>
  <c r="F71" i="6"/>
  <c r="F27" i="6"/>
  <c r="F64" i="6"/>
  <c r="F67" i="6"/>
  <c r="F28" i="6" l="1"/>
  <c r="F31" i="6"/>
  <c r="F30" i="6"/>
  <c r="F68" i="6"/>
  <c r="F69" i="6"/>
  <c r="F76" i="6" l="1"/>
  <c r="F70" i="6"/>
  <c r="F77" i="6" l="1"/>
  <c r="F73" i="6"/>
  <c r="F72" i="6"/>
  <c r="F177" i="6"/>
  <c r="F78" i="6" l="1"/>
  <c r="F184" i="6" s="1"/>
  <c r="F185" i="6" l="1"/>
  <c r="F196" i="6" s="1"/>
  <c r="F191" i="6" l="1"/>
  <c r="F197" i="6"/>
  <c r="F192" i="6"/>
  <c r="F194" i="6"/>
  <c r="F189" i="6"/>
  <c r="F198" i="6"/>
  <c r="F190" i="6"/>
  <c r="F188" i="6"/>
  <c r="F195" i="6" s="1"/>
  <c r="F193" i="6"/>
  <c r="F199" i="6" l="1"/>
  <c r="F201" i="6" s="1"/>
</calcChain>
</file>

<file path=xl/sharedStrings.xml><?xml version="1.0" encoding="utf-8"?>
<sst xmlns="http://schemas.openxmlformats.org/spreadsheetml/2006/main" count="292" uniqueCount="178">
  <si>
    <t>CANTIDAD</t>
  </si>
  <si>
    <t>D E S C R I P C I O N</t>
  </si>
  <si>
    <t>P.U. (RD$)</t>
  </si>
  <si>
    <t>PART.</t>
  </si>
  <si>
    <t>VALOR (RD$)</t>
  </si>
  <si>
    <t>M</t>
  </si>
  <si>
    <t>U</t>
  </si>
  <si>
    <t>UND.</t>
  </si>
  <si>
    <t>MOVIMIENTO DE TIERRA</t>
  </si>
  <si>
    <t>M3</t>
  </si>
  <si>
    <t>M2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</si>
  <si>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</si>
  <si>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</si>
  <si>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</si>
  <si>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</si>
  <si>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REPLANTEO</t>
  </si>
  <si>
    <t>RELLENO COMPACTADO C/EQUIPO EN CAPAS DE 0.20 M</t>
  </si>
  <si>
    <t>SUMINISTRO DE TUBERIA:</t>
  </si>
  <si>
    <t>DE Ø 4"  PVC SDR-26  C/ J.G.</t>
  </si>
  <si>
    <t>DE Ø 3"  PVC SDR-26  C/ J.G.</t>
  </si>
  <si>
    <t>COLOCACION DE TUBERIA:</t>
  </si>
  <si>
    <t>SUMINISTRO Y COLOCACION DE PIEZAS ESPECIALES</t>
  </si>
  <si>
    <t>PRUEBA HIDROSTATICA</t>
  </si>
  <si>
    <t xml:space="preserve">EXCAVACION MATERIAL COMPACTO C/EQUIPO </t>
  </si>
  <si>
    <t xml:space="preserve">IMPRIMACCION SENCILLA </t>
  </si>
  <si>
    <t>M3/KM</t>
  </si>
  <si>
    <t>SUB-TOTAL GENERAL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</si>
  <si>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</si>
  <si>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</si>
  <si>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</si>
  <si>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</si>
  <si>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</si>
  <si>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</si>
  <si>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</si>
  <si>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CODIA</t>
  </si>
  <si>
    <t>OPERACION Y MANTENIMIENTO INAPA</t>
  </si>
  <si>
    <t>IMPREVISTOS</t>
  </si>
  <si>
    <t>TOTAL GASTOS INDIRECTOS</t>
  </si>
  <si>
    <t xml:space="preserve">TOTAL A EJECUTAR </t>
  </si>
  <si>
    <t>2.1.1</t>
  </si>
  <si>
    <t>2.1.2</t>
  </si>
  <si>
    <t>COLLARIN EN POLIETILENO Ø3" (ABRAZADERA)</t>
  </si>
  <si>
    <t>UD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</si>
  <si>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</si>
  <si>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</si>
  <si>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</si>
  <si>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</si>
  <si>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</si>
  <si>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</si>
  <si>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TUBERIA 1/2"  SCH 40 PVC LONGITUD PROMEDIO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</si>
  <si>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</si>
  <si>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</si>
  <si>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</si>
  <si>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</si>
  <si>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</si>
  <si>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>CONTROL Y MANEJO DE TRANSITO ( INCLUYE USO DE LETREROS, USO DE DE CONOS REFRACTARIOS Y HOMBRES CON BANDEROLAS)</t>
  </si>
  <si>
    <t xml:space="preserve">SEÑALIZACION, CONTROL Y SEGURIDAD EN LA OBRA  (INCLUYE PASARELAS, LETREROS PEQUEÑOS CON BASE EN ANGULARES, POSTES PARA CINTAS REFRACTARIA, MECHONES, BARRERAS DE PELIGRO NARANJA </t>
  </si>
  <si>
    <t xml:space="preserve">NIVELACION EN ZANJA </t>
  </si>
  <si>
    <t>INSTITUTO NACIONAL DE AGUAS POTABLES Y ALCANTARILLADOS</t>
  </si>
  <si>
    <t>***INAPA***</t>
  </si>
  <si>
    <t>DIRECCION DE INGENIERIA</t>
  </si>
  <si>
    <t>DEPARTAMENTO DE COSTOS Y PRESUPUESTOS</t>
  </si>
  <si>
    <t>Zona : VI</t>
  </si>
  <si>
    <t xml:space="preserve">LINEA DE CONDUCCION </t>
  </si>
  <si>
    <t>PRUEBAS HIDROSTATICAS EN TUBERIAS DE</t>
  </si>
  <si>
    <t>RELLENO COMPACTADO C/COMPACTADOR MECANICO EN CAPA DE 0.20M. DE ESPESOR</t>
  </si>
  <si>
    <t>SUMINISTRO  DE MATERIAL PARA BASE</t>
  </si>
  <si>
    <t xml:space="preserve">BOTE DE MATERIAL CON CAMION D= 5 KM (INCLUYE ESPARCIMIENTO) </t>
  </si>
  <si>
    <t xml:space="preserve">                    PREPARADO POR:</t>
  </si>
  <si>
    <t xml:space="preserve">                                                    REVISADO POR :</t>
  </si>
  <si>
    <t xml:space="preserve">                             </t>
  </si>
  <si>
    <t xml:space="preserve">ING. DEPTO.  DE COSTOS Y PRESUPUESTOS </t>
  </si>
  <si>
    <t xml:space="preserve">             SOMETIDO POR :</t>
  </si>
  <si>
    <t xml:space="preserve">                                                    VISTO BUENO :</t>
  </si>
  <si>
    <t xml:space="preserve">                ING. SONIA E. RODRIGUEZ R.</t>
  </si>
  <si>
    <t xml:space="preserve">     ING. JOSÉ MANUEL AYBAR OVALLE</t>
  </si>
  <si>
    <t xml:space="preserve">        ENC. DEPTO. DE COSTOS Y PRESUPUESTOS </t>
  </si>
  <si>
    <t xml:space="preserve">             DIRECTOR DE INGENIERIA</t>
  </si>
  <si>
    <t xml:space="preserve">Ubicación: PROV. EL SEIBO </t>
  </si>
  <si>
    <t>A</t>
  </si>
  <si>
    <t xml:space="preserve">ANCLAJE PARA PIEZAS SEGÚN DETALLE </t>
  </si>
  <si>
    <t xml:space="preserve">JUNTA MECANICA TIPO DRESSER DE Ø6" 150 PSI </t>
  </si>
  <si>
    <t>3.1.1</t>
  </si>
  <si>
    <t>3.1.2</t>
  </si>
  <si>
    <t>SUMINISTRO Y COLOCACION ASIENTO DE ARENA (INCLUYE ACARREO INTERNO)</t>
  </si>
  <si>
    <t>DE Ø 6"  PVC SDR-26  C/ J.G.+3% PERDIDA</t>
  </si>
  <si>
    <t>DE Ø 6"  PVC SDR-26  C/ J.G. + 3% PÉRDIDA POR CAMPANA</t>
  </si>
  <si>
    <t>COLOCACION DE TUBERIA</t>
  </si>
  <si>
    <t>SUMINISTRO DE TUBERIA</t>
  </si>
  <si>
    <t xml:space="preserve">CODO 6" X 70° ACERO SCH-40 C/PROTECCION ANTICORROSIVA </t>
  </si>
  <si>
    <t xml:space="preserve">CODO 6" X 80° ACERO SCH-40 C/PROTECCION ANTICORROSIVA </t>
  </si>
  <si>
    <t xml:space="preserve">CODO 6" X 15° ACERO SCH-40 C/PROTECCION ANTICORROSIVA </t>
  </si>
  <si>
    <t xml:space="preserve">TEE 6" X 4" ACERO SCH-40 C/PROTECCION ANTICORROSIVA </t>
  </si>
  <si>
    <t xml:space="preserve">TEE 6" X 3" ACERO SCH-40 C/PROTECCION ANTICORROSIVA </t>
  </si>
  <si>
    <t xml:space="preserve">JUNTA MECANICA TIPO DRESSER DE Ø4" 150 PSI </t>
  </si>
  <si>
    <t xml:space="preserve">JUNTA MECANICA TIPO DRESSER DE Ø3" 150 PSI </t>
  </si>
  <si>
    <t>SUMINISTRO Y COLOCACIÓN DE VÁLVULAS</t>
  </si>
  <si>
    <t>SUMINISTRO Y COLOCACIÓN DE PIEZAS ESPECIALES</t>
  </si>
  <si>
    <t>CAJA TELESCOPICA P/VALVULAS (INCL. BASE Y TAPA DE H.S.)</t>
  </si>
  <si>
    <t>SUB-TOTAL A</t>
  </si>
  <si>
    <t>B</t>
  </si>
  <si>
    <t>DE Ø 4"  PVC SDR-26  C/ J.G. +2% PÉRDIDA POR CAMPANA</t>
  </si>
  <si>
    <t>DE Ø 3"  PVC SDR-26  C/ J.G. + 2% PÉRDIDA POR CAMPANA</t>
  </si>
  <si>
    <t>SUB-TOTAL  B</t>
  </si>
  <si>
    <t>EXCAVACION CON CLASIFICACION: (871.89 M3)</t>
  </si>
  <si>
    <t>SUMINISTRO DE MATERIAL DE MINA</t>
  </si>
  <si>
    <t xml:space="preserve">CODO 6" X 35° ACERO SCH-40 C/PROTECCION ANTICORROSIVA </t>
  </si>
  <si>
    <t xml:space="preserve">CODO 6" X 55° ACERO SCH-40 C/PROTECCION ANTICORROSIVA </t>
  </si>
  <si>
    <t xml:space="preserve">CODO 6" X 45° ACERO SCH-40 C/PROTECCION ANTICORROSIVA </t>
  </si>
  <si>
    <t xml:space="preserve">CODO 6" X 22° ACERO SCH-40 C/PROTECCION ANTICORROSIVA </t>
  </si>
  <si>
    <t xml:space="preserve">CODO 6" X 90° ACERO SCH-40 C/PROTECCION ANTICORROSIVA </t>
  </si>
  <si>
    <t xml:space="preserve">CODO 6" X 20° ACERO SCH-40 C/PROTECCION ANTICORROSIVA </t>
  </si>
  <si>
    <t xml:space="preserve">REDUCCIÓN 6" X 3" ACERO SCH-40 C/PROTECCION ANTICORROSIVA </t>
  </si>
  <si>
    <t xml:space="preserve">CORTE DE 2"  </t>
  </si>
  <si>
    <t xml:space="preserve">EXTRACCION CARPETA ASFALTICA  </t>
  </si>
  <si>
    <t xml:space="preserve">BOTE DE MATERIAL DEMOLIDO C/CAMION D= 5 KM (INCLUYE ESPARCIMIEMTO Y CARGUIO EN BOTADERO) </t>
  </si>
  <si>
    <t xml:space="preserve">LIMPIEZA CONTINUA Y  FINAL (OBREROS, CAMION  Y HERRAMIENTAS MENORES) </t>
  </si>
  <si>
    <t xml:space="preserve">CODO 4" X 90° ACERO SCH-80 C/PROTECCION ANTICORROSIVA </t>
  </si>
  <si>
    <t xml:space="preserve">REDUCCIÓN 4" X 3" ACERO SCH-80 C/PROTECCION ANTICORROSIVA </t>
  </si>
  <si>
    <t xml:space="preserve">TEE 4" X 3" ACERO SCH-80 C/PROTECCION ANTICORROSIVA </t>
  </si>
  <si>
    <t xml:space="preserve">TEE 4" X 4" ACERO SCH-80 C/PROTECCION ANTICORROSIVA </t>
  </si>
  <si>
    <t xml:space="preserve">CRUZ 4" X 4" ACERO SCH-80 C/PROTECCION ANTICORROSIVA </t>
  </si>
  <si>
    <t xml:space="preserve">TAPON DE Ø3" ACERO SCH-80 C/PROTECCION ANTICORROSIVA </t>
  </si>
  <si>
    <t>CORTE CARPETA ASFALTICA  L=300 M</t>
  </si>
  <si>
    <t xml:space="preserve">CODO 3" X 25° ACERO SCH-80 C/PROTECCION ANTICORROSIVA </t>
  </si>
  <si>
    <t>DIA</t>
  </si>
  <si>
    <t>D</t>
  </si>
  <si>
    <t>SUB-TOTAL D</t>
  </si>
  <si>
    <t>CONTEN</t>
  </si>
  <si>
    <t>REPOSICION DE:</t>
  </si>
  <si>
    <t>ACERA DE 0.80 M</t>
  </si>
  <si>
    <t>PAVIMENTO 300 M</t>
  </si>
  <si>
    <t>BOTE DE MATERIAL DEMOLIDO CON CAMION D=5 KM</t>
  </si>
  <si>
    <t>MEDIDA DE COMPENSACION AMBIENTAL</t>
  </si>
  <si>
    <t xml:space="preserve">                ING. JOHANNY MERCEDES V</t>
  </si>
  <si>
    <t xml:space="preserve">          ING. DEPTO. COSTOS Y PRESUPUESTOS  </t>
  </si>
  <si>
    <t xml:space="preserve">SUMINISTRO Y COLOCACION ASIENTO DE ARENA </t>
  </si>
  <si>
    <t xml:space="preserve"> ITBIS A HONORARIOS PROFESIONALES (LEY 07-2007)</t>
  </si>
  <si>
    <t>REPOSICION Y COLOCACION DE  ASFALTO 2" (INCLUYE RIEGO DE ADHERENCIA)</t>
  </si>
  <si>
    <t>TRANSPORTE DE ASFALTO DISTANCIA APROXIMADA 10 KM</t>
  </si>
  <si>
    <t>EXCAVACION CON CLASIFICACION (1,243.22) M3</t>
  </si>
  <si>
    <t xml:space="preserve">             ING. MAYRASSIS BELLO</t>
  </si>
  <si>
    <t xml:space="preserve">MATERIAL COMPACTO C/EQUIPO 70% </t>
  </si>
  <si>
    <t xml:space="preserve">MATERIAL ROCA DURA C/EQUIPO 30% (INCLUYE EXTRACCION DE ROCA)  </t>
  </si>
  <si>
    <t>REPARACION DE SERVICIOS EXISTENTES</t>
  </si>
  <si>
    <t>USO BOMBAS DE ACHIQUE</t>
  </si>
  <si>
    <t>ACHIQUE Ø3" (5,5 HP)</t>
  </si>
  <si>
    <t>HR</t>
  </si>
  <si>
    <t>SUMINISTRO TUBERIAS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</si>
  <si>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</si>
  <si>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</si>
  <si>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</si>
  <si>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</si>
  <si>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</si>
  <si>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SUMINISTRO DE:</t>
  </si>
  <si>
    <t>COUPLING  Ø1/2" PVC</t>
  </si>
  <si>
    <t>COUPLING 3/4" PVC</t>
  </si>
  <si>
    <t>COUPLING 1" PVC</t>
  </si>
  <si>
    <t>COUPLING Ø2" PVC</t>
  </si>
  <si>
    <t>JUNTA MECANICA TIPO DRESSER 3" 150 PSI</t>
  </si>
  <si>
    <t xml:space="preserve">MANO DE OBRA </t>
  </si>
  <si>
    <t>MAESTRO PLOMERO (1H)</t>
  </si>
  <si>
    <t>PEON (2H)</t>
  </si>
  <si>
    <t>C</t>
  </si>
  <si>
    <t>SUB-TOTAL C</t>
  </si>
  <si>
    <t xml:space="preserve">DEMOLICION DE: </t>
  </si>
  <si>
    <t>LIMPIEZA FINAL</t>
  </si>
  <si>
    <t xml:space="preserve">HIDRANTE Ø6" X 4" PLATILLADO (COLOCADO EN TUBERIA DE Ø6") </t>
  </si>
  <si>
    <t xml:space="preserve">HIDRANTE Ø6" X 4" PLATILLADO (COLOCADO EN TUBERIA DE Ø4") </t>
  </si>
  <si>
    <t xml:space="preserve">VALVULA DE COMPUERTA Ø6" H.F. PLATILLADA COMPLETA 150 PSI  (INCL. VALVULA PLATILLADA, TORNILLOS,  JUNTA DE GOMA,  NIPLE PLATILLADO, JUNTA MECANICA TIPO DRESSER ) </t>
  </si>
  <si>
    <t xml:space="preserve">VALVULA DE COMPUERTA Ø4" H.F. PLATILLADA COMPLETA 150 PSI  (INCL. VALVULA PLATILLADA, TORNILLOS,  JUNTA DE GOMA,  NIPLE PLATILLADO, JUNTA MECANICA TIPO DRESSER ) </t>
  </si>
  <si>
    <t xml:space="preserve">VALVULA DE COMPUERTA Ø3" H.F. PLATILLADA COMPLETA 150 PSI  (INCL. VALVULA PLATILLADA, TORNILLOS,  JUNTA DE GOMA,  NIPLE PLATILLADO, JUNTA MECANICA TIPO DRESSER ) </t>
  </si>
  <si>
    <t>Presupuesto No.: 173 d/f 22/10/2020</t>
  </si>
  <si>
    <t xml:space="preserve">REDES DE DISTRIBUCION </t>
  </si>
  <si>
    <t xml:space="preserve">BOTE DE MATERIAL CON CAMION D= 5 KM (INCLUYE ESPARCIMIENTO EN BOTADERO) </t>
  </si>
  <si>
    <t xml:space="preserve">BOTE DE MATERIAL CON CAMION D= 5 KM (INCLUYE EXPARCIMIENTO EN BOTADERO) </t>
  </si>
  <si>
    <t>ACOMETIDAS URBANAS Ø3" (300 UNIDADES)</t>
  </si>
  <si>
    <t>Obra: LÍNEA DE CONDUCCIÓN Y REDES LOMA DEL CHIVO (SECTOR COLINAS DON GUILLERMO) COMPRENDIDA ENTRE LOS NUDOS 1, 13, 19, 21 Y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</si>
</sst>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General_)"/>
    <numFmt numFmtId="169" formatCode="_-* #,##0.00_-;\-* #,##0.00_-;_-* &quot;-&quot;??_-;_-@_-"/>
    <numFmt numFmtId="170" formatCode="0.000"/>
    <numFmt numFmtId="171" formatCode="&quot;$&quot;#,##0.00;\-&quot;$&quot;#,##0.00"/>
    <numFmt numFmtId="172" formatCode="&quot;$&quot;#,##0.00;[Red]\-&quot;$&quot;#,##0.00"/>
    <numFmt numFmtId="173" formatCode="_-* #,##0.00\ _P_t_s_-;\-* #,##0.00\ _P_t_s_-;_-* &quot;-&quot;??\ _P_t_s_-;_-@_-"/>
    <numFmt numFmtId="174" formatCode="#,##0.00;[Red]#,##0.00"/>
    <numFmt numFmtId="175" formatCode="#,##0;\-#,##0"/>
    <numFmt numFmtId="176" formatCode="#,##0.0;\-#,##0.0"/>
    <numFmt numFmtId="177" formatCode="0.0%"/>
    <numFmt numFmtId="178" formatCode="#,##0.00;\-#,##0.00"/>
    <numFmt numFmtId="179" formatCode="_-* #,##0.0\ _€_-;\-* #,##0.0\ _€_-;_-* &quot;-&quot;??\ _€_-;_-@_-"/>
    <numFmt numFmtId="180" formatCode="#."/>
    <numFmt numFmtId="181" formatCode="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39" fontId="8" fillId="0" borderId="0"/>
    <xf numFmtId="9" fontId="4" fillId="0" borderId="0" applyFont="0" applyFill="0" applyBorder="0" applyAlignment="0" applyProtection="0"/>
    <xf numFmtId="39" fontId="8" fillId="0" borderId="0"/>
    <xf numFmtId="17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39" fontId="8" fillId="0" borderId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0" fontId="2" fillId="0" borderId="0" applyFont="0" applyFill="0" applyBorder="0" applyAlignment="0" applyProtection="0"/>
  </cellStyleXfs>
  <cellXfs count="292">
    <xf numFmtId="0" fontId="0" fillId="0" borderId="0" xfId="0"/>
    <xf numFmtId="49" fontId="3" fillId="3" borderId="1" xfId="26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4" fontId="2" fillId="3" borderId="1" xfId="27" applyNumberFormat="1" applyFont="1" applyFill="1" applyBorder="1" applyAlignment="1">
      <alignment horizontal="right" vertical="top" wrapText="1"/>
    </xf>
    <xf numFmtId="4" fontId="2" fillId="3" borderId="0" xfId="27" applyNumberFormat="1" applyFont="1" applyFill="1" applyBorder="1" applyAlignment="1">
      <alignment horizontal="right" vertical="top" wrapText="1"/>
    </xf>
    <xf numFmtId="10" fontId="2" fillId="3" borderId="1" xfId="0" applyNumberFormat="1" applyFont="1" applyFill="1" applyBorder="1" applyAlignment="1">
      <alignment horizontal="right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174" fontId="2" fillId="3" borderId="1" xfId="26" applyNumberFormat="1" applyFont="1" applyFill="1" applyBorder="1" applyAlignment="1">
      <alignment horizontal="center" vertical="top"/>
    </xf>
    <xf numFmtId="4" fontId="2" fillId="3" borderId="1" xfId="26" applyNumberFormat="1" applyFont="1" applyFill="1" applyBorder="1" applyAlignment="1">
      <alignment horizontal="center" vertical="top"/>
    </xf>
    <xf numFmtId="4" fontId="2" fillId="3" borderId="1" xfId="26" applyNumberFormat="1" applyFont="1" applyFill="1" applyBorder="1" applyAlignment="1">
      <alignment horizontal="right" vertical="top"/>
    </xf>
    <xf numFmtId="4" fontId="3" fillId="3" borderId="1" xfId="26" applyNumberFormat="1" applyFont="1" applyFill="1" applyBorder="1" applyAlignment="1">
      <alignment horizontal="right" vertical="top"/>
    </xf>
    <xf numFmtId="4" fontId="2" fillId="3" borderId="1" xfId="29" applyNumberFormat="1" applyFont="1" applyFill="1" applyBorder="1" applyAlignment="1">
      <alignment horizontal="center" vertical="top" wrapText="1"/>
    </xf>
    <xf numFmtId="4" fontId="2" fillId="3" borderId="1" xfId="29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4" fontId="2" fillId="3" borderId="1" xfId="27" applyNumberFormat="1" applyFont="1" applyFill="1" applyBorder="1" applyAlignment="1">
      <alignment horizontal="center" vertical="top" wrapText="1"/>
    </xf>
    <xf numFmtId="4" fontId="3" fillId="3" borderId="1" xfId="27" applyNumberFormat="1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43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wrapText="1"/>
    </xf>
    <xf numFmtId="0" fontId="2" fillId="3" borderId="1" xfId="29" applyFont="1" applyFill="1" applyBorder="1" applyAlignment="1">
      <alignment horizontal="right" vertical="top" wrapText="1"/>
    </xf>
    <xf numFmtId="10" fontId="2" fillId="3" borderId="1" xfId="38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10" fontId="2" fillId="3" borderId="1" xfId="0" applyNumberFormat="1" applyFont="1" applyFill="1" applyBorder="1" applyAlignment="1" applyProtection="1">
      <alignment horizontal="right" vertical="top" wrapText="1"/>
      <protection locked="0"/>
    </xf>
    <xf numFmtId="167" fontId="2" fillId="3" borderId="1" xfId="4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  <xf numFmtId="177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/>
    <xf numFmtId="4" fontId="3" fillId="3" borderId="1" xfId="0" applyNumberFormat="1" applyFont="1" applyFill="1" applyBorder="1" applyAlignment="1">
      <alignment vertical="top"/>
    </xf>
    <xf numFmtId="0" fontId="2" fillId="3" borderId="1" xfId="40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horizontal="center" vertical="center"/>
    </xf>
    <xf numFmtId="39" fontId="2" fillId="3" borderId="1" xfId="41" applyFont="1" applyFill="1" applyBorder="1" applyAlignment="1">
      <alignment horizontal="left" vertical="top" wrapText="1"/>
    </xf>
    <xf numFmtId="43" fontId="2" fillId="3" borderId="0" xfId="36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right" vertical="top" wrapText="1"/>
    </xf>
    <xf numFmtId="43" fontId="2" fillId="3" borderId="0" xfId="36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right" vertical="center"/>
    </xf>
    <xf numFmtId="175" fontId="3" fillId="3" borderId="1" xfId="0" applyNumberFormat="1" applyFont="1" applyFill="1" applyBorder="1" applyAlignment="1" applyProtection="1">
      <alignment horizontal="right" vertical="center" wrapText="1"/>
    </xf>
    <xf numFmtId="176" fontId="2" fillId="3" borderId="1" xfId="0" applyNumberFormat="1" applyFont="1" applyFill="1" applyBorder="1" applyAlignment="1" applyProtection="1">
      <alignment horizontal="right" vertical="center" wrapText="1"/>
    </xf>
    <xf numFmtId="49" fontId="2" fillId="3" borderId="1" xfId="26" applyNumberFormat="1" applyFont="1" applyFill="1" applyBorder="1" applyAlignment="1">
      <alignment horizontal="right" vertical="center"/>
    </xf>
    <xf numFmtId="0" fontId="2" fillId="3" borderId="1" xfId="29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43" fontId="2" fillId="3" borderId="1" xfId="36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9" fontId="3" fillId="3" borderId="1" xfId="24" applyNumberFormat="1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vertical="top"/>
    </xf>
    <xf numFmtId="0" fontId="7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right" wrapText="1"/>
    </xf>
    <xf numFmtId="4" fontId="7" fillId="3" borderId="2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right" wrapText="1"/>
    </xf>
    <xf numFmtId="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vertical="center" wrapText="1"/>
    </xf>
    <xf numFmtId="43" fontId="6" fillId="3" borderId="1" xfId="0" applyNumberFormat="1" applyFont="1" applyFill="1" applyBorder="1" applyAlignment="1">
      <alignment horizontal="center"/>
    </xf>
    <xf numFmtId="43" fontId="14" fillId="3" borderId="1" xfId="0" applyNumberFormat="1" applyFont="1" applyFill="1" applyBorder="1" applyAlignment="1">
      <alignment vertical="center"/>
    </xf>
    <xf numFmtId="39" fontId="6" fillId="3" borderId="1" xfId="0" applyNumberFormat="1" applyFont="1" applyFill="1" applyBorder="1" applyAlignment="1">
      <alignment vertical="center"/>
    </xf>
    <xf numFmtId="39" fontId="6" fillId="3" borderId="1" xfId="0" applyNumberFormat="1" applyFont="1" applyFill="1" applyBorder="1" applyAlignment="1">
      <alignment horizontal="right" vertical="center" wrapText="1"/>
    </xf>
    <xf numFmtId="176" fontId="3" fillId="3" borderId="1" xfId="37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NumberFormat="1" applyFont="1" applyFill="1" applyBorder="1" applyAlignment="1">
      <alignment vertical="center" wrapText="1"/>
    </xf>
    <xf numFmtId="43" fontId="6" fillId="3" borderId="1" xfId="0" applyNumberFormat="1" applyFont="1" applyFill="1" applyBorder="1" applyAlignment="1">
      <alignment horizontal="center" vertical="center"/>
    </xf>
    <xf numFmtId="0" fontId="2" fillId="3" borderId="1" xfId="43" applyFont="1" applyFill="1" applyBorder="1" applyAlignment="1">
      <alignment horizontal="left" vertical="center" wrapText="1"/>
    </xf>
    <xf numFmtId="43" fontId="2" fillId="3" borderId="1" xfId="0" applyNumberFormat="1" applyFont="1" applyFill="1" applyBorder="1" applyAlignment="1">
      <alignment horizontal="center" vertical="center" wrapText="1"/>
    </xf>
    <xf numFmtId="0" fontId="3" fillId="3" borderId="1" xfId="39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center" vertical="center" wrapText="1"/>
    </xf>
    <xf numFmtId="175" fontId="3" fillId="3" borderId="1" xfId="0" applyNumberFormat="1" applyFont="1" applyFill="1" applyBorder="1" applyAlignment="1" applyProtection="1">
      <alignment horizontal="right" vertical="center"/>
    </xf>
    <xf numFmtId="4" fontId="2" fillId="3" borderId="1" xfId="14" applyNumberFormat="1" applyFont="1" applyFill="1" applyBorder="1" applyAlignment="1">
      <alignment horizontal="center" vertical="center"/>
    </xf>
    <xf numFmtId="4" fontId="2" fillId="3" borderId="1" xfId="14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vertical="center"/>
    </xf>
    <xf numFmtId="4" fontId="2" fillId="3" borderId="1" xfId="14" applyNumberFormat="1" applyFont="1" applyFill="1" applyBorder="1" applyAlignment="1" applyProtection="1">
      <alignment horizontal="right" vertical="center" wrapText="1"/>
    </xf>
    <xf numFmtId="176" fontId="2" fillId="3" borderId="1" xfId="0" applyNumberFormat="1" applyFont="1" applyFill="1" applyBorder="1" applyAlignment="1" applyProtection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right" wrapText="1"/>
    </xf>
    <xf numFmtId="0" fontId="0" fillId="3" borderId="0" xfId="0" applyFill="1"/>
    <xf numFmtId="4" fontId="4" fillId="3" borderId="0" xfId="0" applyNumberFormat="1" applyFont="1" applyFill="1" applyAlignment="1">
      <alignment horizontal="right" wrapText="1"/>
    </xf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/>
    <xf numFmtId="43" fontId="2" fillId="3" borderId="5" xfId="36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Alignment="1">
      <alignment vertical="center"/>
    </xf>
    <xf numFmtId="43" fontId="2" fillId="0" borderId="0" xfId="14" applyNumberFormat="1" applyFont="1" applyFill="1" applyBorder="1" applyAlignment="1">
      <alignment horizontal="right" vertical="top"/>
    </xf>
    <xf numFmtId="174" fontId="2" fillId="0" borderId="0" xfId="0" applyNumberFormat="1" applyFont="1" applyFill="1" applyBorder="1" applyAlignment="1">
      <alignment horizontal="center" vertical="top"/>
    </xf>
    <xf numFmtId="43" fontId="3" fillId="0" borderId="0" xfId="14" applyNumberFormat="1" applyFont="1" applyFill="1" applyBorder="1" applyAlignment="1">
      <alignment vertical="top"/>
    </xf>
    <xf numFmtId="2" fontId="2" fillId="0" borderId="0" xfId="19" applyNumberFormat="1" applyFont="1" applyFill="1" applyBorder="1" applyAlignment="1">
      <alignment horizontal="left" vertical="top"/>
    </xf>
    <xf numFmtId="0" fontId="2" fillId="0" borderId="0" xfId="19" applyFont="1" applyFill="1" applyBorder="1" applyAlignment="1">
      <alignment horizontal="left" vertical="top"/>
    </xf>
    <xf numFmtId="0" fontId="2" fillId="0" borderId="0" xfId="19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right" vertical="top"/>
    </xf>
    <xf numFmtId="176" fontId="2" fillId="3" borderId="1" xfId="37" applyNumberFormat="1" applyFont="1" applyFill="1" applyBorder="1" applyAlignment="1" applyProtection="1">
      <alignment horizontal="right" vertical="top"/>
    </xf>
    <xf numFmtId="0" fontId="6" fillId="3" borderId="1" xfId="0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/>
    <xf numFmtId="39" fontId="7" fillId="4" borderId="1" xfId="0" applyNumberFormat="1" applyFont="1" applyFill="1" applyBorder="1" applyAlignment="1">
      <alignment vertical="center" wrapText="1"/>
    </xf>
    <xf numFmtId="4" fontId="2" fillId="4" borderId="5" xfId="27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top" wrapText="1"/>
    </xf>
    <xf numFmtId="4" fontId="2" fillId="4" borderId="5" xfId="27" applyNumberFormat="1" applyFont="1" applyFill="1" applyBorder="1" applyAlignment="1">
      <alignment horizontal="right" vertical="top" wrapText="1"/>
    </xf>
    <xf numFmtId="4" fontId="2" fillId="4" borderId="5" xfId="27" applyNumberFormat="1" applyFont="1" applyFill="1" applyBorder="1" applyAlignment="1">
      <alignment horizontal="center" vertical="top" wrapText="1"/>
    </xf>
    <xf numFmtId="4" fontId="3" fillId="4" borderId="5" xfId="27" applyNumberFormat="1" applyFont="1" applyFill="1" applyBorder="1" applyAlignment="1">
      <alignment horizontal="right" vertical="top" wrapText="1"/>
    </xf>
    <xf numFmtId="4" fontId="3" fillId="4" borderId="5" xfId="31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top" wrapText="1"/>
    </xf>
    <xf numFmtId="4" fontId="2" fillId="4" borderId="1" xfId="27" applyNumberFormat="1" applyFont="1" applyFill="1" applyBorder="1" applyAlignment="1">
      <alignment horizontal="right" vertical="top" wrapText="1"/>
    </xf>
    <xf numFmtId="4" fontId="2" fillId="4" borderId="1" xfId="27" applyNumberFormat="1" applyFont="1" applyFill="1" applyBorder="1" applyAlignment="1">
      <alignment horizontal="center" vertical="top" wrapText="1"/>
    </xf>
    <xf numFmtId="4" fontId="3" fillId="4" borderId="1" xfId="27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top" wrapText="1"/>
    </xf>
    <xf numFmtId="10" fontId="2" fillId="4" borderId="5" xfId="0" applyNumberFormat="1" applyFont="1" applyFill="1" applyBorder="1" applyAlignment="1">
      <alignment horizontal="right" vertical="top" wrapText="1"/>
    </xf>
    <xf numFmtId="10" fontId="2" fillId="4" borderId="5" xfId="0" applyNumberFormat="1" applyFont="1" applyFill="1" applyBorder="1" applyAlignment="1">
      <alignment horizontal="center" vertical="top" wrapText="1"/>
    </xf>
    <xf numFmtId="167" fontId="2" fillId="4" borderId="5" xfId="4" applyFont="1" applyFill="1" applyBorder="1" applyAlignment="1">
      <alignment horizontal="right" vertical="top" wrapText="1"/>
    </xf>
    <xf numFmtId="4" fontId="3" fillId="4" borderId="5" xfId="0" applyNumberFormat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top"/>
    </xf>
    <xf numFmtId="0" fontId="2" fillId="0" borderId="0" xfId="0" applyFont="1" applyFill="1" applyBorder="1"/>
    <xf numFmtId="169" fontId="2" fillId="3" borderId="0" xfId="34" applyFont="1" applyFill="1" applyBorder="1" applyAlignment="1">
      <alignment horizontal="center" vertical="center"/>
    </xf>
    <xf numFmtId="179" fontId="2" fillId="3" borderId="0" xfId="34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168" fontId="2" fillId="3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2" fillId="0" borderId="0" xfId="34" applyNumberFormat="1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vertical="center" wrapText="1"/>
    </xf>
    <xf numFmtId="43" fontId="2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justify" vertical="top" wrapText="1"/>
    </xf>
    <xf numFmtId="43" fontId="13" fillId="3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right" wrapText="1"/>
    </xf>
    <xf numFmtId="4" fontId="13" fillId="3" borderId="1" xfId="14" applyNumberFormat="1" applyFont="1" applyFill="1" applyBorder="1" applyAlignment="1" applyProtection="1">
      <alignment horizontal="right" vertical="center" wrapText="1"/>
      <protection locked="0"/>
    </xf>
    <xf numFmtId="0" fontId="7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right" vertical="center" wrapText="1"/>
    </xf>
    <xf numFmtId="0" fontId="13" fillId="3" borderId="0" xfId="0" applyFont="1" applyFill="1" applyBorder="1"/>
    <xf numFmtId="2" fontId="2" fillId="3" borderId="1" xfId="0" applyNumberFormat="1" applyFont="1" applyFill="1" applyBorder="1" applyAlignment="1">
      <alignment horizontal="right" vertical="top"/>
    </xf>
    <xf numFmtId="39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/>
    <xf numFmtId="0" fontId="2" fillId="3" borderId="0" xfId="0" applyFont="1" applyFill="1" applyBorder="1"/>
    <xf numFmtId="37" fontId="3" fillId="3" borderId="1" xfId="45" applyNumberFormat="1" applyFont="1" applyFill="1" applyBorder="1" applyAlignment="1">
      <alignment horizontal="right" vertical="top"/>
    </xf>
    <xf numFmtId="0" fontId="3" fillId="3" borderId="0" xfId="45" applyFont="1" applyFill="1" applyBorder="1" applyAlignment="1">
      <alignment horizontal="left" wrapText="1"/>
    </xf>
    <xf numFmtId="43" fontId="2" fillId="3" borderId="4" xfId="36" applyFont="1" applyFill="1" applyBorder="1" applyAlignment="1">
      <alignment vertical="top"/>
    </xf>
    <xf numFmtId="43" fontId="2" fillId="3" borderId="4" xfId="36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right"/>
    </xf>
    <xf numFmtId="0" fontId="2" fillId="3" borderId="4" xfId="45" applyFont="1" applyFill="1" applyBorder="1" applyAlignment="1">
      <alignment horizontal="left"/>
    </xf>
    <xf numFmtId="43" fontId="2" fillId="3" borderId="1" xfId="36" applyFont="1" applyFill="1" applyBorder="1" applyAlignment="1" applyProtection="1">
      <alignment horizontal="right" vertical="center"/>
    </xf>
    <xf numFmtId="43" fontId="2" fillId="3" borderId="4" xfId="36" applyFont="1" applyFill="1" applyBorder="1" applyAlignment="1">
      <alignment horizontal="center"/>
    </xf>
    <xf numFmtId="0" fontId="2" fillId="3" borderId="1" xfId="0" applyFont="1" applyFill="1" applyBorder="1" applyAlignment="1">
      <alignment horizontal="right" vertical="center"/>
    </xf>
    <xf numFmtId="0" fontId="2" fillId="3" borderId="4" xfId="45" applyFont="1" applyFill="1" applyBorder="1" applyAlignment="1">
      <alignment horizontal="left" wrapText="1"/>
    </xf>
    <xf numFmtId="43" fontId="2" fillId="3" borderId="4" xfId="36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 applyProtection="1">
      <alignment horizontal="right" vertical="top"/>
    </xf>
    <xf numFmtId="4" fontId="2" fillId="3" borderId="1" xfId="0" applyNumberFormat="1" applyFont="1" applyFill="1" applyBorder="1" applyAlignment="1">
      <alignment horizontal="center"/>
    </xf>
    <xf numFmtId="0" fontId="2" fillId="3" borderId="1" xfId="15" applyFont="1" applyFill="1" applyBorder="1" applyAlignment="1">
      <alignment vertical="top" wrapText="1"/>
    </xf>
    <xf numFmtId="4" fontId="2" fillId="3" borderId="1" xfId="15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0" fillId="4" borderId="0" xfId="0" applyFill="1"/>
    <xf numFmtId="4" fontId="2" fillId="3" borderId="1" xfId="34" applyNumberFormat="1" applyFont="1" applyFill="1" applyBorder="1" applyAlignment="1" applyProtection="1">
      <alignment vertical="top"/>
    </xf>
    <xf numFmtId="174" fontId="13" fillId="3" borderId="1" xfId="0" applyNumberFormat="1" applyFont="1" applyFill="1" applyBorder="1" applyAlignment="1">
      <alignment vertical="top" wrapText="1"/>
    </xf>
    <xf numFmtId="174" fontId="2" fillId="3" borderId="1" xfId="0" applyNumberFormat="1" applyFont="1" applyFill="1" applyBorder="1" applyAlignment="1">
      <alignment vertical="top" wrapText="1"/>
    </xf>
    <xf numFmtId="0" fontId="2" fillId="3" borderId="1" xfId="29" applyFont="1" applyFill="1" applyBorder="1" applyAlignment="1">
      <alignment vertical="top" wrapText="1"/>
    </xf>
    <xf numFmtId="4" fontId="2" fillId="3" borderId="1" xfId="29" applyNumberFormat="1" applyFont="1" applyFill="1" applyBorder="1" applyAlignment="1">
      <alignment horizontal="right" vertical="center" wrapText="1"/>
    </xf>
    <xf numFmtId="4" fontId="12" fillId="3" borderId="1" xfId="29" applyNumberFormat="1" applyFont="1" applyFill="1" applyBorder="1" applyAlignment="1">
      <alignment horizontal="center" vertical="center" wrapText="1"/>
    </xf>
    <xf numFmtId="4" fontId="2" fillId="3" borderId="1" xfId="29" applyNumberFormat="1" applyFont="1" applyFill="1" applyBorder="1" applyAlignment="1">
      <alignment vertical="center" wrapText="1"/>
    </xf>
    <xf numFmtId="4" fontId="2" fillId="3" borderId="1" xfId="27" applyNumberFormat="1" applyFont="1" applyFill="1" applyBorder="1" applyAlignment="1">
      <alignment horizontal="right" vertical="center" wrapText="1"/>
    </xf>
    <xf numFmtId="4" fontId="2" fillId="3" borderId="1" xfId="32" applyNumberFormat="1" applyFont="1" applyFill="1" applyBorder="1" applyAlignment="1">
      <alignment horizontal="right" vertical="center" wrapText="1"/>
    </xf>
    <xf numFmtId="4" fontId="2" fillId="3" borderId="1" xfId="32" applyNumberFormat="1" applyFont="1" applyFill="1" applyBorder="1" applyAlignment="1">
      <alignment horizontal="center" vertical="center" wrapText="1"/>
    </xf>
    <xf numFmtId="4" fontId="2" fillId="3" borderId="1" xfId="32" applyNumberFormat="1" applyFont="1" applyFill="1" applyBorder="1" applyAlignment="1">
      <alignment vertical="center" wrapText="1"/>
    </xf>
    <xf numFmtId="4" fontId="3" fillId="4" borderId="1" xfId="27" applyNumberFormat="1" applyFont="1" applyFill="1" applyBorder="1" applyAlignment="1">
      <alignment horizontal="right" vertical="center" wrapText="1"/>
    </xf>
    <xf numFmtId="4" fontId="3" fillId="4" borderId="1" xfId="27" applyNumberFormat="1" applyFont="1" applyFill="1" applyBorder="1" applyAlignment="1">
      <alignment horizontal="center" vertical="top" wrapText="1"/>
    </xf>
    <xf numFmtId="4" fontId="0" fillId="3" borderId="0" xfId="0" applyNumberFormat="1" applyFill="1"/>
    <xf numFmtId="176" fontId="2" fillId="3" borderId="1" xfId="0" applyNumberFormat="1" applyFont="1" applyFill="1" applyBorder="1" applyAlignment="1" applyProtection="1">
      <alignment horizontal="right" vertical="top"/>
    </xf>
    <xf numFmtId="174" fontId="2" fillId="3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 applyProtection="1">
      <alignment horizontal="right" vertical="top"/>
    </xf>
    <xf numFmtId="0" fontId="3" fillId="3" borderId="1" xfId="29" applyFont="1" applyFill="1" applyBorder="1" applyAlignment="1">
      <alignment vertical="top" wrapText="1"/>
    </xf>
    <xf numFmtId="0" fontId="3" fillId="3" borderId="1" xfId="29" applyNumberFormat="1" applyFont="1" applyFill="1" applyBorder="1" applyAlignment="1">
      <alignment horizontal="right" vertical="center" wrapText="1"/>
    </xf>
    <xf numFmtId="4" fontId="2" fillId="3" borderId="1" xfId="29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vertical="top"/>
    </xf>
    <xf numFmtId="0" fontId="2" fillId="3" borderId="1" xfId="0" applyNumberFormat="1" applyFont="1" applyFill="1" applyBorder="1" applyAlignment="1">
      <alignment vertical="top"/>
    </xf>
    <xf numFmtId="4" fontId="2" fillId="3" borderId="1" xfId="14" applyNumberFormat="1" applyFont="1" applyFill="1" applyBorder="1" applyAlignment="1" applyProtection="1">
      <alignment horizontal="right" vertical="center" wrapText="1"/>
      <protection locked="0"/>
    </xf>
    <xf numFmtId="2" fontId="2" fillId="3" borderId="1" xfId="0" applyNumberFormat="1" applyFont="1" applyFill="1" applyBorder="1" applyAlignment="1">
      <alignment horizontal="right" wrapText="1"/>
    </xf>
    <xf numFmtId="4" fontId="2" fillId="3" borderId="1" xfId="44" applyNumberFormat="1" applyFont="1" applyFill="1" applyBorder="1" applyAlignment="1">
      <alignment vertical="center"/>
    </xf>
    <xf numFmtId="4" fontId="13" fillId="3" borderId="1" xfId="0" applyNumberFormat="1" applyFont="1" applyFill="1" applyBorder="1" applyProtection="1">
      <protection locked="0"/>
    </xf>
    <xf numFmtId="39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6" applyNumberFormat="1" applyFont="1" applyFill="1" applyBorder="1" applyAlignment="1" applyProtection="1">
      <protection locked="0"/>
    </xf>
    <xf numFmtId="4" fontId="2" fillId="3" borderId="1" xfId="35" applyNumberFormat="1" applyFont="1" applyFill="1" applyBorder="1" applyAlignment="1" applyProtection="1">
      <alignment horizontal="right" wrapText="1"/>
      <protection locked="0"/>
    </xf>
    <xf numFmtId="4" fontId="2" fillId="3" borderId="1" xfId="6" applyNumberFormat="1" applyFont="1" applyFill="1" applyBorder="1" applyAlignment="1" applyProtection="1">
      <alignment vertical="center"/>
      <protection locked="0"/>
    </xf>
    <xf numFmtId="4" fontId="2" fillId="3" borderId="1" xfId="35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0" applyNumberFormat="1" applyFont="1" applyFill="1" applyBorder="1" applyAlignment="1" applyProtection="1">
      <alignment vertical="center"/>
      <protection locked="0"/>
    </xf>
    <xf numFmtId="39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43" fontId="2" fillId="3" borderId="1" xfId="36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>
      <alignment horizontal="right" wrapText="1"/>
    </xf>
    <xf numFmtId="4" fontId="6" fillId="3" borderId="1" xfId="0" applyNumberFormat="1" applyFont="1" applyFill="1" applyBorder="1" applyAlignment="1">
      <alignment horizontal="right" wrapText="1"/>
    </xf>
    <xf numFmtId="4" fontId="2" fillId="3" borderId="1" xfId="34" applyNumberFormat="1" applyFont="1" applyFill="1" applyBorder="1" applyAlignment="1" applyProtection="1">
      <alignment horizontal="right" vertical="center"/>
    </xf>
    <xf numFmtId="0" fontId="2" fillId="3" borderId="1" xfId="29" applyNumberFormat="1" applyFont="1" applyFill="1" applyBorder="1" applyAlignment="1">
      <alignment horizontal="right" vertical="top" wrapText="1"/>
    </xf>
    <xf numFmtId="181" fontId="2" fillId="3" borderId="1" xfId="19" applyNumberFormat="1" applyFont="1" applyFill="1" applyBorder="1" applyAlignment="1">
      <alignment horizontal="right" vertical="top"/>
    </xf>
    <xf numFmtId="43" fontId="2" fillId="3" borderId="1" xfId="36" applyFont="1" applyFill="1" applyBorder="1" applyAlignment="1" applyProtection="1">
      <alignment horizontal="right"/>
      <protection locked="0"/>
    </xf>
    <xf numFmtId="0" fontId="17" fillId="3" borderId="1" xfId="0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vertical="top"/>
    </xf>
    <xf numFmtId="4" fontId="2" fillId="3" borderId="1" xfId="0" applyNumberFormat="1" applyFont="1" applyFill="1" applyBorder="1" applyAlignment="1">
      <alignment horizontal="center" vertical="top"/>
    </xf>
    <xf numFmtId="0" fontId="16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3" fillId="3" borderId="1" xfId="29" applyNumberFormat="1" applyFont="1" applyFill="1" applyBorder="1" applyAlignment="1">
      <alignment horizontal="right" vertical="top"/>
    </xf>
    <xf numFmtId="4" fontId="2" fillId="3" borderId="1" xfId="29" applyNumberFormat="1" applyFont="1" applyFill="1" applyBorder="1" applyAlignment="1">
      <alignment vertical="top"/>
    </xf>
    <xf numFmtId="4" fontId="2" fillId="3" borderId="1" xfId="29" applyNumberFormat="1" applyFont="1" applyFill="1" applyBorder="1" applyAlignment="1">
      <alignment horizontal="center" vertical="top"/>
    </xf>
    <xf numFmtId="167" fontId="2" fillId="3" borderId="1" xfId="46" applyFont="1" applyFill="1" applyBorder="1" applyAlignment="1">
      <alignment vertical="top"/>
    </xf>
    <xf numFmtId="176" fontId="2" fillId="3" borderId="1" xfId="0" applyNumberFormat="1" applyFont="1" applyFill="1" applyBorder="1" applyAlignment="1">
      <alignment horizontal="right" vertical="top"/>
    </xf>
    <xf numFmtId="0" fontId="2" fillId="3" borderId="1" xfId="0" applyNumberFormat="1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horizontal="right" vertical="top"/>
    </xf>
    <xf numFmtId="174" fontId="2" fillId="3" borderId="1" xfId="14" applyNumberFormat="1" applyFont="1" applyFill="1" applyBorder="1" applyAlignment="1" applyProtection="1">
      <alignment horizontal="right" vertical="top" wrapText="1"/>
      <protection locked="0"/>
    </xf>
    <xf numFmtId="4" fontId="2" fillId="3" borderId="1" xfId="47" applyNumberFormat="1" applyFont="1" applyFill="1" applyBorder="1" applyAlignment="1">
      <alignment vertical="top"/>
    </xf>
    <xf numFmtId="175" fontId="3" fillId="3" borderId="1" xfId="0" applyNumberFormat="1" applyFont="1" applyFill="1" applyBorder="1" applyAlignment="1">
      <alignment horizontal="right" vertical="top"/>
    </xf>
    <xf numFmtId="0" fontId="3" fillId="3" borderId="1" xfId="0" applyNumberFormat="1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center" vertical="top"/>
    </xf>
    <xf numFmtId="174" fontId="3" fillId="3" borderId="1" xfId="14" applyNumberFormat="1" applyFont="1" applyFill="1" applyBorder="1" applyAlignment="1" applyProtection="1">
      <alignment horizontal="right" vertical="top" wrapText="1"/>
      <protection locked="0"/>
    </xf>
    <xf numFmtId="176" fontId="2" fillId="5" borderId="1" xfId="0" applyNumberFormat="1" applyFont="1" applyFill="1" applyBorder="1" applyAlignment="1" applyProtection="1">
      <alignment horizontal="right" vertical="top"/>
    </xf>
    <xf numFmtId="0" fontId="3" fillId="5" borderId="1" xfId="39" applyFont="1" applyFill="1" applyBorder="1" applyAlignment="1">
      <alignment horizontal="center" vertical="top" wrapText="1"/>
    </xf>
    <xf numFmtId="4" fontId="6" fillId="5" borderId="1" xfId="14" applyNumberFormat="1" applyFont="1" applyFill="1" applyBorder="1" applyAlignment="1">
      <alignment horizontal="right" vertical="top" wrapText="1"/>
    </xf>
    <xf numFmtId="4" fontId="6" fillId="5" borderId="1" xfId="14" applyNumberFormat="1" applyFont="1" applyFill="1" applyBorder="1" applyAlignment="1">
      <alignment horizontal="center" vertical="top"/>
    </xf>
    <xf numFmtId="4" fontId="2" fillId="5" borderId="1" xfId="14" applyNumberFormat="1" applyFont="1" applyFill="1" applyBorder="1" applyAlignment="1">
      <alignment horizontal="right" vertical="top" wrapText="1"/>
    </xf>
    <xf numFmtId="4" fontId="3" fillId="5" borderId="1" xfId="14" applyNumberFormat="1" applyFont="1" applyFill="1" applyBorder="1" applyAlignment="1">
      <alignment horizontal="right" vertical="top" wrapText="1"/>
    </xf>
    <xf numFmtId="0" fontId="3" fillId="3" borderId="1" xfId="39" applyFont="1" applyFill="1" applyBorder="1" applyAlignment="1">
      <alignment horizontal="center" vertical="top" wrapText="1"/>
    </xf>
    <xf numFmtId="4" fontId="6" fillId="3" borderId="1" xfId="14" applyNumberFormat="1" applyFont="1" applyFill="1" applyBorder="1" applyAlignment="1">
      <alignment horizontal="right" vertical="top" wrapText="1"/>
    </xf>
    <xf numFmtId="4" fontId="6" fillId="3" borderId="1" xfId="14" applyNumberFormat="1" applyFont="1" applyFill="1" applyBorder="1" applyAlignment="1">
      <alignment horizontal="center" vertical="top"/>
    </xf>
    <xf numFmtId="4" fontId="2" fillId="3" borderId="1" xfId="14" applyNumberFormat="1" applyFont="1" applyFill="1" applyBorder="1" applyAlignment="1">
      <alignment horizontal="right" vertical="top" wrapText="1"/>
    </xf>
    <xf numFmtId="4" fontId="3" fillId="3" borderId="1" xfId="14" applyNumberFormat="1" applyFont="1" applyFill="1" applyBorder="1" applyAlignment="1">
      <alignment horizontal="right" vertical="top" wrapText="1"/>
    </xf>
    <xf numFmtId="175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5" xfId="0" applyFont="1" applyFill="1" applyBorder="1" applyAlignment="1">
      <alignment vertical="top" wrapText="1"/>
    </xf>
    <xf numFmtId="4" fontId="2" fillId="3" borderId="5" xfId="0" applyNumberFormat="1" applyFont="1" applyFill="1" applyBorder="1" applyAlignment="1">
      <alignment vertical="center"/>
    </xf>
    <xf numFmtId="43" fontId="2" fillId="3" borderId="5" xfId="0" applyNumberFormat="1" applyFont="1" applyFill="1" applyBorder="1" applyAlignment="1">
      <alignment horizontal="center" vertical="center"/>
    </xf>
    <xf numFmtId="43" fontId="2" fillId="3" borderId="5" xfId="0" applyNumberFormat="1" applyFont="1" applyFill="1" applyBorder="1" applyAlignment="1">
      <alignment horizontal="right" vertical="center" wrapText="1"/>
    </xf>
    <xf numFmtId="39" fontId="6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top"/>
    </xf>
    <xf numFmtId="43" fontId="2" fillId="3" borderId="5" xfId="0" applyNumberFormat="1" applyFont="1" applyFill="1" applyBorder="1" applyAlignment="1">
      <alignment horizontal="center" vertical="center" wrapText="1"/>
    </xf>
    <xf numFmtId="39" fontId="2" fillId="3" borderId="5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 applyProtection="1">
      <alignment horizontal="right" wrapText="1"/>
      <protection locked="0"/>
    </xf>
    <xf numFmtId="0" fontId="7" fillId="4" borderId="5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/>
    <xf numFmtId="39" fontId="7" fillId="4" borderId="5" xfId="0" applyNumberFormat="1" applyFont="1" applyFill="1" applyBorder="1" applyAlignment="1">
      <alignment vertical="center" wrapText="1"/>
    </xf>
    <xf numFmtId="2" fontId="6" fillId="3" borderId="5" xfId="0" applyNumberFormat="1" applyFont="1" applyFill="1" applyBorder="1" applyAlignment="1">
      <alignment horizontal="right" vertical="center" wrapText="1"/>
    </xf>
    <xf numFmtId="43" fontId="2" fillId="3" borderId="5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 vertical="top"/>
    </xf>
    <xf numFmtId="10" fontId="2" fillId="3" borderId="1" xfId="19" applyNumberFormat="1" applyFont="1" applyFill="1" applyBorder="1" applyAlignment="1">
      <alignment vertical="top"/>
    </xf>
    <xf numFmtId="0" fontId="16" fillId="3" borderId="5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4" fontId="2" fillId="3" borderId="5" xfId="0" applyNumberFormat="1" applyFont="1" applyFill="1" applyBorder="1" applyAlignment="1">
      <alignment vertical="top"/>
    </xf>
    <xf numFmtId="0" fontId="2" fillId="3" borderId="4" xfId="0" applyFont="1" applyFill="1" applyBorder="1"/>
    <xf numFmtId="0" fontId="0" fillId="3" borderId="4" xfId="0" applyFill="1" applyBorder="1"/>
    <xf numFmtId="168" fontId="2" fillId="3" borderId="0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/>
    </xf>
    <xf numFmtId="169" fontId="2" fillId="3" borderId="0" xfId="34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169" fontId="2" fillId="3" borderId="0" xfId="34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left" vertical="center" wrapText="1"/>
    </xf>
  </cellXfs>
  <cellStyles count="50">
    <cellStyle name="Comma" xfId="4" builtinId="3"/>
    <cellStyle name="Comma 2" xfId="1" xr:uid="{00000000-0005-0000-0000-000000000000}"/>
    <cellStyle name="Comma 3" xfId="2" xr:uid="{00000000-0005-0000-0000-000001000000}"/>
    <cellStyle name="Euro" xfId="3" xr:uid="{00000000-0005-0000-0000-000003000000}"/>
    <cellStyle name="Millares 10" xfId="36" xr:uid="{00000000-0005-0000-0000-000005000000}"/>
    <cellStyle name="Millares 10 2" xfId="48" xr:uid="{00000000-0005-0000-0000-000006000000}"/>
    <cellStyle name="Millares 11" xfId="5" xr:uid="{00000000-0005-0000-0000-000007000000}"/>
    <cellStyle name="Millares 13" xfId="6" xr:uid="{00000000-0005-0000-0000-000008000000}"/>
    <cellStyle name="Millares 2" xfId="7" xr:uid="{00000000-0005-0000-0000-000009000000}"/>
    <cellStyle name="Millares 2 2" xfId="8" xr:uid="{00000000-0005-0000-0000-00000A000000}"/>
    <cellStyle name="Millares 2 2 2" xfId="9" xr:uid="{00000000-0005-0000-0000-00000B000000}"/>
    <cellStyle name="Millares 2 2 2 2" xfId="46" xr:uid="{00000000-0005-0000-0000-00000C000000}"/>
    <cellStyle name="Millares 2 3" xfId="10" xr:uid="{00000000-0005-0000-0000-00000D000000}"/>
    <cellStyle name="Millares 2 4" xfId="33" xr:uid="{00000000-0005-0000-0000-00000E000000}"/>
    <cellStyle name="Millares 2 4 2" xfId="42" xr:uid="{00000000-0005-0000-0000-00000F000000}"/>
    <cellStyle name="Millares 2_XXXCopia de Pres. elab. no. 24-12  Terrm. ampliacion Ac. Monte Plata" xfId="11" xr:uid="{00000000-0005-0000-0000-000010000000}"/>
    <cellStyle name="Millares 3 3" xfId="30" xr:uid="{00000000-0005-0000-0000-000011000000}"/>
    <cellStyle name="Millares 3 3 2" xfId="34" xr:uid="{00000000-0005-0000-0000-000012000000}"/>
    <cellStyle name="Millares 3_111-12 ac neyba zona alta" xfId="12" xr:uid="{00000000-0005-0000-0000-000013000000}"/>
    <cellStyle name="Millares 4" xfId="31" xr:uid="{00000000-0005-0000-0000-000014000000}"/>
    <cellStyle name="Millares 4 2" xfId="13" xr:uid="{00000000-0005-0000-0000-000015000000}"/>
    <cellStyle name="Millares 4 2 2" xfId="47" xr:uid="{00000000-0005-0000-0000-000016000000}"/>
    <cellStyle name="Millares 5 3" xfId="14" xr:uid="{00000000-0005-0000-0000-000017000000}"/>
    <cellStyle name="Millares 5 3 2" xfId="28" xr:uid="{00000000-0005-0000-0000-000018000000}"/>
    <cellStyle name="Millares 8" xfId="49" xr:uid="{00000000-0005-0000-0000-000019000000}"/>
    <cellStyle name="Millares_estimado juana vicenta" xfId="27" xr:uid="{00000000-0005-0000-0000-00001A000000}"/>
    <cellStyle name="Millares_NUEVO FORMATO DE PRESUPUESTOS" xfId="35" xr:uid="{00000000-0005-0000-0000-00001B000000}"/>
    <cellStyle name="Normal" xfId="0" builtinId="0"/>
    <cellStyle name="Normal 10" xfId="15" xr:uid="{00000000-0005-0000-0000-00001D000000}"/>
    <cellStyle name="Normal 11 2" xfId="45" xr:uid="{00000000-0005-0000-0000-00001E000000}"/>
    <cellStyle name="Normal 13 2" xfId="16" xr:uid="{00000000-0005-0000-0000-00001F000000}"/>
    <cellStyle name="Normal 2" xfId="17" xr:uid="{00000000-0005-0000-0000-000020000000}"/>
    <cellStyle name="Normal 2 2 2" xfId="18" xr:uid="{00000000-0005-0000-0000-000021000000}"/>
    <cellStyle name="Normal 2 3" xfId="19" xr:uid="{00000000-0005-0000-0000-000022000000}"/>
    <cellStyle name="Normal 2 5" xfId="20" xr:uid="{00000000-0005-0000-0000-000023000000}"/>
    <cellStyle name="Normal 2_ANALISIS REC 3" xfId="21" xr:uid="{00000000-0005-0000-0000-000024000000}"/>
    <cellStyle name="Normal 3" xfId="22" xr:uid="{00000000-0005-0000-0000-000025000000}"/>
    <cellStyle name="Normal 4" xfId="23" xr:uid="{00000000-0005-0000-0000-000026000000}"/>
    <cellStyle name="Normal 45" xfId="40" xr:uid="{00000000-0005-0000-0000-000027000000}"/>
    <cellStyle name="Normal 5" xfId="39" xr:uid="{00000000-0005-0000-0000-000028000000}"/>
    <cellStyle name="Normal 54" xfId="43" xr:uid="{00000000-0005-0000-0000-000029000000}"/>
    <cellStyle name="Normal_158-09 TERMINACION AC. LA GINA" xfId="37" xr:uid="{00000000-0005-0000-0000-00002A000000}"/>
    <cellStyle name="Normal_50-09 EXTENSION LINEA LA CUARENTA Y CABUYA 2" xfId="41" xr:uid="{00000000-0005-0000-0000-00002B000000}"/>
    <cellStyle name="Normal_502-01 alcantarillado sanitario academia de entrenamiento policial de hatilloparte b" xfId="44" xr:uid="{00000000-0005-0000-0000-00002C000000}"/>
    <cellStyle name="Normal_CARCAMO SAN PEDRO" xfId="32" xr:uid="{00000000-0005-0000-0000-00002D000000}"/>
    <cellStyle name="Normal_Hoja1" xfId="24" xr:uid="{00000000-0005-0000-0000-00002E000000}"/>
    <cellStyle name="Normal_Presupuesto Terminaciones Edificio Mantenimiento Nave I " xfId="29" xr:uid="{00000000-0005-0000-0000-00002F000000}"/>
    <cellStyle name="Normal_rec 2 al 98-05 terminacion ac. la cueva de cevicos 2da. etapa ac. mult. guanabano- cruce de maguaca parte b y guanabano como ext. al ac. la cueva de cevico 1" xfId="26" xr:uid="{00000000-0005-0000-0000-000030000000}"/>
    <cellStyle name="Porcentaje 2" xfId="38" xr:uid="{00000000-0005-0000-0000-000031000000}"/>
    <cellStyle name="Porcentual 5" xfId="25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1476375</xdr:colOff>
      <xdr:row>202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202</xdr:row>
      <xdr:rowOff>0</xdr:rowOff>
    </xdr:from>
    <xdr:to>
      <xdr:col>1</xdr:col>
      <xdr:colOff>1685925</xdr:colOff>
      <xdr:row>202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028825" y="64865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142875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142875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123825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123825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66675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66675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123825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123825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66675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66675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202</xdr:row>
      <xdr:rowOff>152400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202</xdr:row>
      <xdr:rowOff>142875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114300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142875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142875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9525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123825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123825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66675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66675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104775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133350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123825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123825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76200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66675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66675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59" name="Text Box 9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1304925</xdr:colOff>
      <xdr:row>203</xdr:row>
      <xdr:rowOff>0</xdr:rowOff>
    </xdr:to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83" name="Text Box 9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00" name="Text Box 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01" name="Text Box 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03" name="Text Box 9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07" name="Text Box 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11" name="Text Box 9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0</xdr:rowOff>
    </xdr:to>
    <xdr:sp macro="" textlink="">
      <xdr:nvSpPr>
        <xdr:cNvPr id="815" name="Text Box 9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202</xdr:row>
      <xdr:rowOff>0</xdr:rowOff>
    </xdr:from>
    <xdr:to>
      <xdr:col>1</xdr:col>
      <xdr:colOff>1381125</xdr:colOff>
      <xdr:row>202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181</xdr:row>
      <xdr:rowOff>0</xdr:rowOff>
    </xdr:from>
    <xdr:to>
      <xdr:col>1</xdr:col>
      <xdr:colOff>1381125</xdr:colOff>
      <xdr:row>181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201</xdr:row>
      <xdr:rowOff>0</xdr:rowOff>
    </xdr:from>
    <xdr:to>
      <xdr:col>1</xdr:col>
      <xdr:colOff>1409700</xdr:colOff>
      <xdr:row>202</xdr:row>
      <xdr:rowOff>104775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201</xdr:row>
      <xdr:rowOff>0</xdr:rowOff>
    </xdr:from>
    <xdr:to>
      <xdr:col>1</xdr:col>
      <xdr:colOff>1409700</xdr:colOff>
      <xdr:row>202</xdr:row>
      <xdr:rowOff>104775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201</xdr:row>
      <xdr:rowOff>0</xdr:rowOff>
    </xdr:from>
    <xdr:to>
      <xdr:col>1</xdr:col>
      <xdr:colOff>1409700</xdr:colOff>
      <xdr:row>202</xdr:row>
      <xdr:rowOff>95250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201</xdr:row>
      <xdr:rowOff>0</xdr:rowOff>
    </xdr:from>
    <xdr:to>
      <xdr:col>1</xdr:col>
      <xdr:colOff>1409700</xdr:colOff>
      <xdr:row>202</xdr:row>
      <xdr:rowOff>95250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201</xdr:row>
      <xdr:rowOff>0</xdr:rowOff>
    </xdr:from>
    <xdr:to>
      <xdr:col>1</xdr:col>
      <xdr:colOff>1409700</xdr:colOff>
      <xdr:row>201</xdr:row>
      <xdr:rowOff>142875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201</xdr:row>
      <xdr:rowOff>0</xdr:rowOff>
    </xdr:from>
    <xdr:to>
      <xdr:col>1</xdr:col>
      <xdr:colOff>1409700</xdr:colOff>
      <xdr:row>201</xdr:row>
      <xdr:rowOff>142875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201</xdr:row>
      <xdr:rowOff>0</xdr:rowOff>
    </xdr:from>
    <xdr:to>
      <xdr:col>1</xdr:col>
      <xdr:colOff>1409700</xdr:colOff>
      <xdr:row>202</xdr:row>
      <xdr:rowOff>76200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201</xdr:row>
      <xdr:rowOff>0</xdr:rowOff>
    </xdr:from>
    <xdr:to>
      <xdr:col>1</xdr:col>
      <xdr:colOff>1409700</xdr:colOff>
      <xdr:row>202</xdr:row>
      <xdr:rowOff>76200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123825</xdr:rowOff>
    </xdr:from>
    <xdr:to>
      <xdr:col>1</xdr:col>
      <xdr:colOff>221035</xdr:colOff>
      <xdr:row>4</xdr:row>
      <xdr:rowOff>85017</xdr:rowOff>
    </xdr:to>
    <xdr:pic>
      <xdr:nvPicPr>
        <xdr:cNvPr id="973" name="Imagen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3825"/>
          <a:ext cx="640135" cy="627942"/>
        </a:xfrm>
        <a:prstGeom prst="rect">
          <a:avLst/>
        </a:prstGeom>
      </xdr:spPr>
    </xdr:pic>
    <xdr:clientData/>
  </xdr:twoCellAnchor>
  <xdr:twoCellAnchor>
    <xdr:from>
      <xdr:col>0</xdr:col>
      <xdr:colOff>359833</xdr:colOff>
      <xdr:row>207</xdr:row>
      <xdr:rowOff>105834</xdr:rowOff>
    </xdr:from>
    <xdr:to>
      <xdr:col>1</xdr:col>
      <xdr:colOff>2279650</xdr:colOff>
      <xdr:row>207</xdr:row>
      <xdr:rowOff>105834</xdr:rowOff>
    </xdr:to>
    <xdr:sp macro="" textlink="">
      <xdr:nvSpPr>
        <xdr:cNvPr id="974" name="Line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ShapeType="1"/>
        </xdr:cNvSpPr>
      </xdr:nvSpPr>
      <xdr:spPr bwMode="auto">
        <a:xfrm>
          <a:off x="359833" y="74515134"/>
          <a:ext cx="2510367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206375</xdr:colOff>
      <xdr:row>207</xdr:row>
      <xdr:rowOff>131234</xdr:rowOff>
    </xdr:from>
    <xdr:to>
      <xdr:col>5</xdr:col>
      <xdr:colOff>739775</xdr:colOff>
      <xdr:row>207</xdr:row>
      <xdr:rowOff>131234</xdr:rowOff>
    </xdr:to>
    <xdr:sp macro="" textlink="">
      <xdr:nvSpPr>
        <xdr:cNvPr id="975" name="Line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ShapeType="1"/>
        </xdr:cNvSpPr>
      </xdr:nvSpPr>
      <xdr:spPr bwMode="auto">
        <a:xfrm>
          <a:off x="3844925" y="74540534"/>
          <a:ext cx="257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218</xdr:row>
      <xdr:rowOff>0</xdr:rowOff>
    </xdr:from>
    <xdr:to>
      <xdr:col>1</xdr:col>
      <xdr:colOff>3285153</xdr:colOff>
      <xdr:row>219</xdr:row>
      <xdr:rowOff>146435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</xdr:row>
      <xdr:rowOff>0</xdr:rowOff>
    </xdr:from>
    <xdr:to>
      <xdr:col>1</xdr:col>
      <xdr:colOff>3285153</xdr:colOff>
      <xdr:row>219</xdr:row>
      <xdr:rowOff>136910</xdr:rowOff>
    </xdr:to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</xdr:row>
      <xdr:rowOff>0</xdr:rowOff>
    </xdr:from>
    <xdr:to>
      <xdr:col>1</xdr:col>
      <xdr:colOff>3285153</xdr:colOff>
      <xdr:row>219</xdr:row>
      <xdr:rowOff>136910</xdr:rowOff>
    </xdr:to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</xdr:row>
      <xdr:rowOff>0</xdr:rowOff>
    </xdr:from>
    <xdr:to>
      <xdr:col>1</xdr:col>
      <xdr:colOff>3285153</xdr:colOff>
      <xdr:row>219</xdr:row>
      <xdr:rowOff>146435</xdr:rowOff>
    </xdr:to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</xdr:row>
      <xdr:rowOff>0</xdr:rowOff>
    </xdr:from>
    <xdr:to>
      <xdr:col>1</xdr:col>
      <xdr:colOff>3285153</xdr:colOff>
      <xdr:row>219</xdr:row>
      <xdr:rowOff>146435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</xdr:row>
      <xdr:rowOff>0</xdr:rowOff>
    </xdr:from>
    <xdr:to>
      <xdr:col>1</xdr:col>
      <xdr:colOff>3285153</xdr:colOff>
      <xdr:row>219</xdr:row>
      <xdr:rowOff>136910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218</xdr:row>
      <xdr:rowOff>0</xdr:rowOff>
    </xdr:from>
    <xdr:to>
      <xdr:col>1</xdr:col>
      <xdr:colOff>3285153</xdr:colOff>
      <xdr:row>219</xdr:row>
      <xdr:rowOff>136910</xdr:rowOff>
    </xdr:to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216</xdr:row>
      <xdr:rowOff>85725</xdr:rowOff>
    </xdr:from>
    <xdr:to>
      <xdr:col>1</xdr:col>
      <xdr:colOff>2486025</xdr:colOff>
      <xdr:row>216</xdr:row>
      <xdr:rowOff>85725</xdr:rowOff>
    </xdr:to>
    <xdr:sp macro="" textlink="">
      <xdr:nvSpPr>
        <xdr:cNvPr id="983" name="Line 4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ShapeType="1"/>
        </xdr:cNvSpPr>
      </xdr:nvSpPr>
      <xdr:spPr bwMode="auto">
        <a:xfrm>
          <a:off x="266700" y="75952350"/>
          <a:ext cx="2809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216</xdr:row>
      <xdr:rowOff>104775</xdr:rowOff>
    </xdr:from>
    <xdr:to>
      <xdr:col>5</xdr:col>
      <xdr:colOff>685800</xdr:colOff>
      <xdr:row>216</xdr:row>
      <xdr:rowOff>104775</xdr:rowOff>
    </xdr:to>
    <xdr:sp macro="" textlink="">
      <xdr:nvSpPr>
        <xdr:cNvPr id="984" name="Line 4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ShapeType="1"/>
        </xdr:cNvSpPr>
      </xdr:nvSpPr>
      <xdr:spPr bwMode="auto">
        <a:xfrm>
          <a:off x="3638550" y="75971400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198</xdr:row>
      <xdr:rowOff>0</xdr:rowOff>
    </xdr:from>
    <xdr:ext cx="95250" cy="142875"/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151</xdr:row>
      <xdr:rowOff>0</xdr:rowOff>
    </xdr:from>
    <xdr:ext cx="95250" cy="164523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151</xdr:row>
      <xdr:rowOff>0</xdr:rowOff>
    </xdr:from>
    <xdr:ext cx="95250" cy="164523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151</xdr:row>
      <xdr:rowOff>0</xdr:rowOff>
    </xdr:from>
    <xdr:ext cx="95250" cy="164523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151</xdr:row>
      <xdr:rowOff>0</xdr:rowOff>
    </xdr:from>
    <xdr:ext cx="95250" cy="316923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180</xdr:row>
      <xdr:rowOff>0</xdr:rowOff>
    </xdr:from>
    <xdr:ext cx="95250" cy="1428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800225" y="41195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H323"/>
  <sheetViews>
    <sheetView showGridLines="0" showZeros="0" tabSelected="1" view="pageBreakPreview" topLeftCell="A157" zoomScaleNormal="100" zoomScaleSheetLayoutView="100" workbookViewId="0">
      <selection activeCell="F166" sqref="F166"/>
    </sheetView>
  </sheetViews>
  <sheetFormatPr defaultColWidth="11.42578125" defaultRowHeight="12.75" x14ac:dyDescent="0.2"/>
  <cols>
    <col min="1" max="1" width="7.7109375" style="103" customWidth="1"/>
    <col min="2" max="2" width="52.28515625" style="104" customWidth="1"/>
    <col min="3" max="3" width="11.5703125" style="105" customWidth="1"/>
    <col min="4" max="4" width="6.85546875" style="106" customWidth="1"/>
    <col min="5" max="5" width="13.85546875" style="99" bestFit="1" customWidth="1"/>
    <col min="6" max="6" width="15" style="99" customWidth="1"/>
    <col min="7" max="16384" width="11.42578125" style="98"/>
  </cols>
  <sheetData>
    <row r="1" spans="1:6" ht="14.25" x14ac:dyDescent="0.2">
      <c r="A1" s="93"/>
      <c r="B1" s="94"/>
      <c r="C1" s="95"/>
      <c r="D1" s="96"/>
      <c r="E1" s="97"/>
      <c r="F1" s="97"/>
    </row>
    <row r="2" spans="1:6" x14ac:dyDescent="0.2">
      <c r="A2" s="290" t="s">
        <v>58</v>
      </c>
      <c r="B2" s="290"/>
      <c r="C2" s="290"/>
      <c r="D2" s="290"/>
      <c r="E2" s="290"/>
      <c r="F2" s="290"/>
    </row>
    <row r="3" spans="1:6" x14ac:dyDescent="0.2">
      <c r="A3" s="290" t="s">
        <v>59</v>
      </c>
      <c r="B3" s="290"/>
      <c r="C3" s="290"/>
      <c r="D3" s="290"/>
      <c r="E3" s="290"/>
      <c r="F3" s="290"/>
    </row>
    <row r="4" spans="1:6" x14ac:dyDescent="0.2">
      <c r="A4" s="290" t="s">
        <v>60</v>
      </c>
      <c r="B4" s="290"/>
      <c r="C4" s="290"/>
      <c r="D4" s="290"/>
      <c r="E4" s="290"/>
      <c r="F4" s="290"/>
    </row>
    <row r="5" spans="1:6" x14ac:dyDescent="0.2">
      <c r="A5" s="290" t="s">
        <v>61</v>
      </c>
      <c r="B5" s="290"/>
      <c r="C5" s="290"/>
      <c r="D5" s="290"/>
      <c r="E5" s="290"/>
      <c r="F5" s="290"/>
    </row>
    <row r="6" spans="1:6" x14ac:dyDescent="0.2">
      <c r="A6" s="56"/>
      <c r="B6" s="45"/>
      <c r="C6" s="43"/>
      <c r="D6" s="44"/>
      <c r="E6" s="46"/>
      <c r="F6" s="290"/>
    </row>
    <row r="7" spans="1:6" x14ac:dyDescent="0.2">
      <c r="A7" s="58" t="s">
        <v>172</v>
      </c>
      <c r="B7" s="45"/>
      <c r="C7" s="43"/>
      <c r="D7" s="44"/>
      <c r="E7" s="46"/>
      <c r="F7" s="290"/>
    </row>
    <row r="8" spans="1:6" ht="28.5" customHeight="1" x14ac:dyDescent="0.2">
      <c r="A8" s="291" t="s">
        <v>177</v>
      </c>
      <c r="B8" s="291"/>
      <c r="C8" s="291"/>
      <c r="D8" s="291"/>
      <c r="E8" s="291"/>
      <c r="F8" s="291"/>
    </row>
    <row r="9" spans="1:6" x14ac:dyDescent="0.2">
      <c r="A9" s="58" t="s">
        <v>78</v>
      </c>
      <c r="B9" s="47"/>
      <c r="C9" s="43"/>
      <c r="D9" s="48" t="s">
        <v>62</v>
      </c>
      <c r="E9" s="49"/>
      <c r="F9" s="43"/>
    </row>
    <row r="10" spans="1:6" x14ac:dyDescent="0.2">
      <c r="A10" s="289"/>
      <c r="B10" s="289"/>
      <c r="C10" s="289"/>
      <c r="D10" s="289"/>
      <c r="E10" s="289"/>
      <c r="F10" s="289"/>
    </row>
    <row r="11" spans="1:6" x14ac:dyDescent="0.2">
      <c r="A11" s="140" t="s">
        <v>3</v>
      </c>
      <c r="B11" s="141" t="s">
        <v>1</v>
      </c>
      <c r="C11" s="142" t="s">
        <v>0</v>
      </c>
      <c r="D11" s="143" t="s">
        <v>7</v>
      </c>
      <c r="E11" s="142" t="s">
        <v>2</v>
      </c>
      <c r="F11" s="142" t="s">
        <v>4</v>
      </c>
    </row>
    <row r="12" spans="1:6" x14ac:dyDescent="0.2">
      <c r="A12" s="63"/>
      <c r="B12" s="64"/>
      <c r="C12" s="65"/>
      <c r="D12" s="66"/>
      <c r="E12" s="65"/>
      <c r="F12" s="65"/>
    </row>
    <row r="13" spans="1:6" x14ac:dyDescent="0.2">
      <c r="A13" s="144" t="s">
        <v>79</v>
      </c>
      <c r="B13" s="71" t="s">
        <v>63</v>
      </c>
      <c r="C13" s="59"/>
      <c r="D13" s="72"/>
      <c r="E13" s="73"/>
      <c r="F13" s="74"/>
    </row>
    <row r="14" spans="1:6" x14ac:dyDescent="0.2">
      <c r="A14" s="144"/>
      <c r="B14" s="71"/>
      <c r="C14" s="59"/>
      <c r="D14" s="72"/>
      <c r="E14" s="73"/>
      <c r="F14" s="74"/>
    </row>
    <row r="15" spans="1:6" x14ac:dyDescent="0.2">
      <c r="A15" s="210">
        <v>1</v>
      </c>
      <c r="B15" s="20" t="s">
        <v>15</v>
      </c>
      <c r="C15" s="59">
        <v>990.78</v>
      </c>
      <c r="D15" s="22" t="s">
        <v>5</v>
      </c>
      <c r="E15" s="27">
        <v>14.5</v>
      </c>
      <c r="F15" s="75">
        <f>ROUND(C15*E15,2)</f>
        <v>14366.31</v>
      </c>
    </row>
    <row r="16" spans="1:6" x14ac:dyDescent="0.2">
      <c r="A16" s="57"/>
      <c r="B16" s="24"/>
      <c r="C16" s="59"/>
      <c r="D16" s="23"/>
      <c r="E16" s="160"/>
      <c r="F16" s="75">
        <f>ROUND(C16*E16,2)</f>
        <v>0</v>
      </c>
    </row>
    <row r="17" spans="1:6" x14ac:dyDescent="0.2">
      <c r="A17" s="171">
        <v>2</v>
      </c>
      <c r="B17" s="172" t="s">
        <v>123</v>
      </c>
      <c r="C17" s="173"/>
      <c r="D17" s="174"/>
      <c r="E17" s="160"/>
      <c r="F17" s="78">
        <f t="shared" ref="F17:F24" si="0">ROUND(C17*E17,2)</f>
        <v>0</v>
      </c>
    </row>
    <row r="18" spans="1:6" x14ac:dyDescent="0.2">
      <c r="A18" s="175">
        <v>2.1</v>
      </c>
      <c r="B18" s="176" t="s">
        <v>113</v>
      </c>
      <c r="C18" s="177">
        <v>600</v>
      </c>
      <c r="D18" s="178" t="s">
        <v>5</v>
      </c>
      <c r="E18" s="214">
        <v>74.5</v>
      </c>
      <c r="F18" s="78">
        <f t="shared" si="0"/>
        <v>44700</v>
      </c>
    </row>
    <row r="19" spans="1:6" x14ac:dyDescent="0.2">
      <c r="A19" s="175">
        <v>2.2000000000000002</v>
      </c>
      <c r="B19" s="176" t="s">
        <v>114</v>
      </c>
      <c r="C19" s="177">
        <v>225</v>
      </c>
      <c r="D19" s="178" t="s">
        <v>10</v>
      </c>
      <c r="E19" s="214">
        <v>41</v>
      </c>
      <c r="F19" s="78">
        <f t="shared" si="0"/>
        <v>9225</v>
      </c>
    </row>
    <row r="20" spans="1:6" ht="25.5" x14ac:dyDescent="0.2">
      <c r="A20" s="179">
        <v>2.2999999999999998</v>
      </c>
      <c r="B20" s="180" t="s">
        <v>115</v>
      </c>
      <c r="C20" s="177">
        <v>14.63</v>
      </c>
      <c r="D20" s="181" t="s">
        <v>9</v>
      </c>
      <c r="E20" s="213">
        <v>210</v>
      </c>
      <c r="F20" s="78">
        <f t="shared" si="0"/>
        <v>3072.3</v>
      </c>
    </row>
    <row r="21" spans="1:6" x14ac:dyDescent="0.2">
      <c r="A21" s="57"/>
      <c r="B21" s="24"/>
      <c r="C21" s="59"/>
      <c r="D21" s="23"/>
      <c r="E21" s="160"/>
      <c r="F21" s="78">
        <f t="shared" si="0"/>
        <v>0</v>
      </c>
    </row>
    <row r="22" spans="1:6" x14ac:dyDescent="0.2">
      <c r="A22" s="70">
        <v>3</v>
      </c>
      <c r="B22" s="71" t="s">
        <v>8</v>
      </c>
      <c r="C22" s="59"/>
      <c r="D22" s="72"/>
      <c r="E22" s="159"/>
      <c r="F22" s="78">
        <f t="shared" si="0"/>
        <v>0</v>
      </c>
    </row>
    <row r="23" spans="1:6" ht="9" customHeight="1" x14ac:dyDescent="0.2">
      <c r="A23" s="70"/>
      <c r="B23" s="71"/>
      <c r="C23" s="59"/>
      <c r="D23" s="72"/>
      <c r="E23" s="159"/>
      <c r="F23" s="78">
        <f t="shared" si="0"/>
        <v>0</v>
      </c>
    </row>
    <row r="24" spans="1:6" x14ac:dyDescent="0.2">
      <c r="A24" s="76">
        <v>3.1</v>
      </c>
      <c r="B24" s="77" t="s">
        <v>104</v>
      </c>
      <c r="C24" s="59"/>
      <c r="D24" s="41"/>
      <c r="E24" s="161"/>
      <c r="F24" s="78">
        <f t="shared" si="0"/>
        <v>0</v>
      </c>
    </row>
    <row r="25" spans="1:6" x14ac:dyDescent="0.2">
      <c r="A25" s="117" t="s">
        <v>82</v>
      </c>
      <c r="B25" s="79" t="s">
        <v>142</v>
      </c>
      <c r="C25" s="59">
        <v>610.32000000000005</v>
      </c>
      <c r="D25" s="41" t="s">
        <v>9</v>
      </c>
      <c r="E25" s="213">
        <v>154.52000000000001</v>
      </c>
      <c r="F25" s="78">
        <f>ROUND(C25*E25,2)</f>
        <v>94306.65</v>
      </c>
    </row>
    <row r="26" spans="1:6" ht="25.5" x14ac:dyDescent="0.2">
      <c r="A26" s="117" t="s">
        <v>83</v>
      </c>
      <c r="B26" s="79" t="s">
        <v>143</v>
      </c>
      <c r="C26" s="59">
        <v>261.57</v>
      </c>
      <c r="D26" s="41" t="s">
        <v>9</v>
      </c>
      <c r="E26" s="213">
        <v>1125.8</v>
      </c>
      <c r="F26" s="78">
        <f>ROUND(C26*E26,2)</f>
        <v>294475.51</v>
      </c>
    </row>
    <row r="27" spans="1:6" x14ac:dyDescent="0.2">
      <c r="A27" s="118">
        <v>3.2</v>
      </c>
      <c r="B27" s="81" t="s">
        <v>57</v>
      </c>
      <c r="C27" s="59">
        <v>743.09</v>
      </c>
      <c r="D27" s="72" t="s">
        <v>10</v>
      </c>
      <c r="E27" s="27">
        <v>22.5</v>
      </c>
      <c r="F27" s="75">
        <f t="shared" ref="F27:F34" si="1">ROUND(C27*E27,2)</f>
        <v>16719.53</v>
      </c>
    </row>
    <row r="28" spans="1:6" x14ac:dyDescent="0.2">
      <c r="A28" s="118">
        <v>3.3</v>
      </c>
      <c r="B28" s="81" t="s">
        <v>105</v>
      </c>
      <c r="C28" s="59">
        <v>313.88</v>
      </c>
      <c r="D28" s="72" t="s">
        <v>9</v>
      </c>
      <c r="E28" s="27">
        <v>650</v>
      </c>
      <c r="F28" s="75">
        <f t="shared" si="1"/>
        <v>204022</v>
      </c>
    </row>
    <row r="29" spans="1:6" x14ac:dyDescent="0.2">
      <c r="A29" s="118">
        <v>3.4</v>
      </c>
      <c r="B29" s="158" t="s">
        <v>136</v>
      </c>
      <c r="C29" s="59">
        <v>84.22</v>
      </c>
      <c r="D29" s="72" t="s">
        <v>9</v>
      </c>
      <c r="E29" s="27">
        <v>1160.3900000000001</v>
      </c>
      <c r="F29" s="75">
        <f t="shared" si="1"/>
        <v>97728.05</v>
      </c>
    </row>
    <row r="30" spans="1:6" ht="13.5" customHeight="1" x14ac:dyDescent="0.2">
      <c r="A30" s="118">
        <v>3.5</v>
      </c>
      <c r="B30" s="157" t="s">
        <v>16</v>
      </c>
      <c r="C30" s="59">
        <v>731.16</v>
      </c>
      <c r="D30" s="72" t="s">
        <v>9</v>
      </c>
      <c r="E30" s="27">
        <v>183.68</v>
      </c>
      <c r="F30" s="75">
        <f t="shared" si="1"/>
        <v>134299.47</v>
      </c>
    </row>
    <row r="31" spans="1:6" ht="25.5" x14ac:dyDescent="0.2">
      <c r="A31" s="118">
        <v>3.6</v>
      </c>
      <c r="B31" s="81" t="s">
        <v>175</v>
      </c>
      <c r="C31" s="59">
        <v>508.92</v>
      </c>
      <c r="D31" s="82" t="s">
        <v>9</v>
      </c>
      <c r="E31" s="27">
        <v>210</v>
      </c>
      <c r="F31" s="75">
        <f t="shared" si="1"/>
        <v>106873.2</v>
      </c>
    </row>
    <row r="32" spans="1:6" x14ac:dyDescent="0.2">
      <c r="A32" s="70"/>
      <c r="B32" s="81"/>
      <c r="C32" s="59"/>
      <c r="D32" s="72"/>
      <c r="E32" s="27"/>
      <c r="F32" s="75">
        <f t="shared" si="1"/>
        <v>0</v>
      </c>
    </row>
    <row r="33" spans="1:86" s="102" customFormat="1" x14ac:dyDescent="0.2">
      <c r="A33" s="70">
        <v>4</v>
      </c>
      <c r="B33" s="71" t="s">
        <v>88</v>
      </c>
      <c r="C33" s="59"/>
      <c r="D33" s="72"/>
      <c r="E33" s="27"/>
      <c r="F33" s="75">
        <f t="shared" si="1"/>
        <v>0</v>
      </c>
    </row>
    <row r="34" spans="1:86" s="102" customFormat="1" ht="25.5" x14ac:dyDescent="0.2">
      <c r="A34" s="118">
        <v>4.0999999999999996</v>
      </c>
      <c r="B34" s="156" t="s">
        <v>86</v>
      </c>
      <c r="C34" s="59">
        <v>1020.5</v>
      </c>
      <c r="D34" s="82" t="s">
        <v>5</v>
      </c>
      <c r="E34" s="84">
        <v>1633.99</v>
      </c>
      <c r="F34" s="75">
        <f t="shared" si="1"/>
        <v>1667486.8</v>
      </c>
    </row>
    <row r="35" spans="1:86" s="102" customFormat="1" x14ac:dyDescent="0.2">
      <c r="A35" s="57"/>
      <c r="B35" s="69"/>
      <c r="C35" s="59"/>
      <c r="D35" s="68"/>
      <c r="E35" s="67"/>
      <c r="F35" s="75"/>
    </row>
    <row r="36" spans="1:86" x14ac:dyDescent="0.2">
      <c r="A36" s="70">
        <v>5</v>
      </c>
      <c r="B36" s="71" t="s">
        <v>87</v>
      </c>
      <c r="C36" s="59"/>
      <c r="D36" s="72"/>
      <c r="E36" s="27"/>
      <c r="F36" s="75">
        <f>ROUND(C36*E36,2)</f>
        <v>0</v>
      </c>
    </row>
    <row r="37" spans="1:86" ht="25.5" x14ac:dyDescent="0.2">
      <c r="A37" s="118">
        <v>5.0999999999999996</v>
      </c>
      <c r="B37" s="156" t="s">
        <v>86</v>
      </c>
      <c r="C37" s="59">
        <v>1020.5</v>
      </c>
      <c r="D37" s="82" t="s">
        <v>5</v>
      </c>
      <c r="E37" s="84">
        <v>39.299999999999997</v>
      </c>
      <c r="F37" s="75">
        <f>ROUND(C37*E37,2)</f>
        <v>40105.65</v>
      </c>
    </row>
    <row r="38" spans="1:86" x14ac:dyDescent="0.2">
      <c r="A38" s="50"/>
      <c r="B38" s="69"/>
      <c r="C38" s="59"/>
      <c r="D38" s="68"/>
      <c r="E38" s="67"/>
      <c r="F38" s="75">
        <f t="shared" ref="F38:F42" si="2">ROUND(C38*E38,2)</f>
        <v>0</v>
      </c>
    </row>
    <row r="39" spans="1:86" x14ac:dyDescent="0.2">
      <c r="A39" s="182">
        <v>6</v>
      </c>
      <c r="B39" s="85" t="s">
        <v>97</v>
      </c>
      <c r="C39" s="86"/>
      <c r="D39" s="68"/>
      <c r="E39" s="67"/>
      <c r="F39" s="75">
        <f t="shared" si="2"/>
        <v>0</v>
      </c>
    </row>
    <row r="40" spans="1:86" s="169" customFormat="1" ht="25.5" x14ac:dyDescent="0.2">
      <c r="A40" s="116">
        <v>6.1</v>
      </c>
      <c r="B40" s="2" t="s">
        <v>91</v>
      </c>
      <c r="C40" s="59">
        <v>4</v>
      </c>
      <c r="D40" s="155" t="s">
        <v>6</v>
      </c>
      <c r="E40" s="84">
        <v>3820.9300000000003</v>
      </c>
      <c r="F40" s="75">
        <f t="shared" si="2"/>
        <v>15283.72</v>
      </c>
      <c r="G40" s="282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0"/>
    </row>
    <row r="41" spans="1:86" s="169" customFormat="1" ht="25.5" x14ac:dyDescent="0.2">
      <c r="A41" s="116">
        <v>6.2</v>
      </c>
      <c r="B41" s="2" t="s">
        <v>111</v>
      </c>
      <c r="C41" s="59">
        <v>1</v>
      </c>
      <c r="D41" s="155" t="s">
        <v>6</v>
      </c>
      <c r="E41" s="84">
        <v>3820.9300000000003</v>
      </c>
      <c r="F41" s="75">
        <f t="shared" si="2"/>
        <v>3820.93</v>
      </c>
      <c r="G41" s="282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  <c r="CH41" s="170"/>
    </row>
    <row r="42" spans="1:86" s="169" customFormat="1" ht="25.5" x14ac:dyDescent="0.2">
      <c r="A42" s="116">
        <v>6.3</v>
      </c>
      <c r="B42" s="2" t="s">
        <v>109</v>
      </c>
      <c r="C42" s="59">
        <v>1</v>
      </c>
      <c r="D42" s="155" t="s">
        <v>6</v>
      </c>
      <c r="E42" s="84">
        <v>3820.9300000000003</v>
      </c>
      <c r="F42" s="75">
        <f t="shared" si="2"/>
        <v>3820.93</v>
      </c>
      <c r="G42" s="282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</row>
    <row r="43" spans="1:86" s="100" customFormat="1" ht="25.5" x14ac:dyDescent="0.2">
      <c r="A43" s="116">
        <v>6.4</v>
      </c>
      <c r="B43" s="2" t="s">
        <v>106</v>
      </c>
      <c r="C43" s="59">
        <v>1</v>
      </c>
      <c r="D43" s="82" t="s">
        <v>6</v>
      </c>
      <c r="E43" s="84">
        <v>3950.73</v>
      </c>
      <c r="F43" s="75">
        <f>ROUND(C43*E43,2)</f>
        <v>3950.73</v>
      </c>
      <c r="G43" s="283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</row>
    <row r="44" spans="1:86" s="169" customFormat="1" ht="25.5" x14ac:dyDescent="0.2">
      <c r="A44" s="116">
        <v>6.5</v>
      </c>
      <c r="B44" s="2" t="s">
        <v>108</v>
      </c>
      <c r="C44" s="59">
        <v>2</v>
      </c>
      <c r="D44" s="155" t="s">
        <v>6</v>
      </c>
      <c r="E44" s="84">
        <v>3950.73</v>
      </c>
      <c r="F44" s="75">
        <f t="shared" ref="F44:F46" si="3">ROUND(C44*E44,2)</f>
        <v>7901.46</v>
      </c>
      <c r="G44" s="282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</row>
    <row r="45" spans="1:86" s="100" customFormat="1" ht="25.5" x14ac:dyDescent="0.2">
      <c r="A45" s="116">
        <v>6.6</v>
      </c>
      <c r="B45" s="2" t="s">
        <v>107</v>
      </c>
      <c r="C45" s="59">
        <v>2</v>
      </c>
      <c r="D45" s="155" t="s">
        <v>6</v>
      </c>
      <c r="E45" s="84">
        <v>3950.73</v>
      </c>
      <c r="F45" s="75">
        <f t="shared" si="3"/>
        <v>7901.46</v>
      </c>
      <c r="G45" s="283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</row>
    <row r="46" spans="1:86" s="169" customFormat="1" ht="25.5" x14ac:dyDescent="0.2">
      <c r="A46" s="116">
        <v>6.7</v>
      </c>
      <c r="B46" s="2" t="s">
        <v>89</v>
      </c>
      <c r="C46" s="59">
        <v>1</v>
      </c>
      <c r="D46" s="155" t="s">
        <v>6</v>
      </c>
      <c r="E46" s="84">
        <v>4599.7300000000005</v>
      </c>
      <c r="F46" s="75">
        <f t="shared" si="3"/>
        <v>4599.7299999999996</v>
      </c>
      <c r="G46" s="282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0"/>
      <c r="BT46" s="170"/>
      <c r="BU46" s="170"/>
      <c r="BV46" s="170"/>
      <c r="BW46" s="170"/>
      <c r="BX46" s="170"/>
      <c r="BY46" s="170"/>
      <c r="BZ46" s="170"/>
      <c r="CA46" s="170"/>
      <c r="CB46" s="170"/>
      <c r="CC46" s="170"/>
      <c r="CD46" s="170"/>
      <c r="CE46" s="170"/>
      <c r="CF46" s="170"/>
      <c r="CG46" s="170"/>
      <c r="CH46" s="170"/>
    </row>
    <row r="47" spans="1:86" s="170" customFormat="1" ht="25.5" x14ac:dyDescent="0.2">
      <c r="A47" s="116">
        <v>6.8</v>
      </c>
      <c r="B47" s="2" t="s">
        <v>90</v>
      </c>
      <c r="C47" s="59">
        <v>1</v>
      </c>
      <c r="D47" s="155" t="s">
        <v>6</v>
      </c>
      <c r="E47" s="84">
        <v>4599.7300000000005</v>
      </c>
      <c r="F47" s="168">
        <f>ROUND(C47*E47,2)</f>
        <v>4599.7299999999996</v>
      </c>
    </row>
    <row r="48" spans="1:86" s="170" customFormat="1" ht="25.5" x14ac:dyDescent="0.2">
      <c r="A48" s="267">
        <v>6.9</v>
      </c>
      <c r="B48" s="262" t="s">
        <v>110</v>
      </c>
      <c r="C48" s="107">
        <v>3</v>
      </c>
      <c r="D48" s="264" t="s">
        <v>6</v>
      </c>
      <c r="E48" s="268">
        <v>4599.7300000000005</v>
      </c>
      <c r="F48" s="269">
        <f t="shared" ref="F48:F55" si="4">ROUND(C48*E48,2)</f>
        <v>13799.19</v>
      </c>
    </row>
    <row r="49" spans="1:6" s="170" customFormat="1" ht="25.5" x14ac:dyDescent="0.2">
      <c r="A49" s="167">
        <v>6.1</v>
      </c>
      <c r="B49" s="2" t="s">
        <v>93</v>
      </c>
      <c r="C49" s="59">
        <v>1</v>
      </c>
      <c r="D49" s="155" t="s">
        <v>6</v>
      </c>
      <c r="E49" s="84">
        <v>3431.53</v>
      </c>
      <c r="F49" s="168">
        <f t="shared" si="4"/>
        <v>3431.53</v>
      </c>
    </row>
    <row r="50" spans="1:6" s="170" customFormat="1" ht="25.5" x14ac:dyDescent="0.2">
      <c r="A50" s="167">
        <v>6.11</v>
      </c>
      <c r="B50" s="2" t="s">
        <v>92</v>
      </c>
      <c r="C50" s="59">
        <v>2</v>
      </c>
      <c r="D50" s="155" t="s">
        <v>6</v>
      </c>
      <c r="E50" s="84">
        <v>3717.09</v>
      </c>
      <c r="F50" s="168">
        <f t="shared" si="4"/>
        <v>7434.18</v>
      </c>
    </row>
    <row r="51" spans="1:6" s="170" customFormat="1" ht="25.5" x14ac:dyDescent="0.2">
      <c r="A51" s="167">
        <v>6.12</v>
      </c>
      <c r="B51" s="83" t="s">
        <v>112</v>
      </c>
      <c r="C51" s="59">
        <v>1</v>
      </c>
      <c r="D51" s="155" t="s">
        <v>6</v>
      </c>
      <c r="E51" s="84">
        <v>2847.4300000000003</v>
      </c>
      <c r="F51" s="168">
        <f t="shared" si="4"/>
        <v>2847.43</v>
      </c>
    </row>
    <row r="52" spans="1:6" s="101" customFormat="1" x14ac:dyDescent="0.2">
      <c r="A52" s="167">
        <v>6.13</v>
      </c>
      <c r="B52" s="154" t="s">
        <v>95</v>
      </c>
      <c r="C52" s="59">
        <v>2</v>
      </c>
      <c r="D52" s="155" t="s">
        <v>6</v>
      </c>
      <c r="E52" s="84">
        <v>1384.48</v>
      </c>
      <c r="F52" s="168">
        <f t="shared" si="4"/>
        <v>2768.96</v>
      </c>
    </row>
    <row r="53" spans="1:6" s="101" customFormat="1" x14ac:dyDescent="0.2">
      <c r="A53" s="167">
        <v>6.14</v>
      </c>
      <c r="B53" s="154" t="s">
        <v>94</v>
      </c>
      <c r="C53" s="59">
        <v>2</v>
      </c>
      <c r="D53" s="155" t="s">
        <v>6</v>
      </c>
      <c r="E53" s="84">
        <v>1566.25</v>
      </c>
      <c r="F53" s="168">
        <f t="shared" si="4"/>
        <v>3132.5</v>
      </c>
    </row>
    <row r="54" spans="1:6" s="166" customFormat="1" x14ac:dyDescent="0.2">
      <c r="A54" s="167">
        <v>6.15</v>
      </c>
      <c r="B54" s="154" t="s">
        <v>81</v>
      </c>
      <c r="C54" s="59">
        <v>25</v>
      </c>
      <c r="D54" s="155" t="s">
        <v>6</v>
      </c>
      <c r="E54" s="84">
        <v>2390.48</v>
      </c>
      <c r="F54" s="168">
        <f t="shared" si="4"/>
        <v>59762</v>
      </c>
    </row>
    <row r="55" spans="1:6" s="101" customFormat="1" x14ac:dyDescent="0.2">
      <c r="A55" s="167">
        <v>6.16</v>
      </c>
      <c r="B55" s="2" t="s">
        <v>80</v>
      </c>
      <c r="C55" s="59">
        <v>20</v>
      </c>
      <c r="D55" s="82" t="s">
        <v>6</v>
      </c>
      <c r="E55" s="84">
        <v>550</v>
      </c>
      <c r="F55" s="168">
        <f t="shared" si="4"/>
        <v>11000</v>
      </c>
    </row>
    <row r="56" spans="1:6" s="101" customFormat="1" x14ac:dyDescent="0.2">
      <c r="A56" s="145"/>
      <c r="B56" s="2"/>
      <c r="C56" s="59"/>
      <c r="D56" s="82"/>
      <c r="E56" s="84"/>
      <c r="F56" s="75"/>
    </row>
    <row r="57" spans="1:6" s="101" customFormat="1" x14ac:dyDescent="0.2">
      <c r="A57" s="162">
        <v>7</v>
      </c>
      <c r="B57" s="163" t="s">
        <v>96</v>
      </c>
      <c r="C57" s="59"/>
      <c r="D57" s="82"/>
      <c r="E57" s="84"/>
      <c r="F57" s="75"/>
    </row>
    <row r="58" spans="1:6" s="101" customFormat="1" ht="51" x14ac:dyDescent="0.2">
      <c r="A58" s="145">
        <v>7.1</v>
      </c>
      <c r="B58" s="157" t="s">
        <v>169</v>
      </c>
      <c r="C58" s="59">
        <v>1</v>
      </c>
      <c r="D58" s="82" t="s">
        <v>6</v>
      </c>
      <c r="E58" s="215">
        <v>46696.74</v>
      </c>
      <c r="F58" s="75">
        <f t="shared" ref="F58:F62" si="5">ROUND(C58*E58,2)</f>
        <v>46696.74</v>
      </c>
    </row>
    <row r="59" spans="1:6" s="101" customFormat="1" ht="25.5" x14ac:dyDescent="0.2">
      <c r="A59" s="145">
        <v>7.2</v>
      </c>
      <c r="B59" s="156" t="s">
        <v>98</v>
      </c>
      <c r="C59" s="59">
        <v>1</v>
      </c>
      <c r="D59" s="82" t="s">
        <v>6</v>
      </c>
      <c r="E59" s="215">
        <v>3885</v>
      </c>
      <c r="F59" s="75">
        <f t="shared" si="5"/>
        <v>3885</v>
      </c>
    </row>
    <row r="60" spans="1:6" x14ac:dyDescent="0.2">
      <c r="A60" s="57"/>
      <c r="B60" s="83"/>
      <c r="C60" s="86"/>
      <c r="D60" s="68"/>
      <c r="E60" s="67"/>
      <c r="F60" s="75">
        <f t="shared" si="5"/>
        <v>0</v>
      </c>
    </row>
    <row r="61" spans="1:6" ht="25.5" x14ac:dyDescent="0.2">
      <c r="A61" s="210">
        <v>8</v>
      </c>
      <c r="B61" s="83" t="s">
        <v>167</v>
      </c>
      <c r="C61" s="59">
        <v>1</v>
      </c>
      <c r="D61" s="82" t="s">
        <v>6</v>
      </c>
      <c r="E61" s="226">
        <v>155480.03</v>
      </c>
      <c r="F61" s="75">
        <f t="shared" si="5"/>
        <v>155480.03</v>
      </c>
    </row>
    <row r="62" spans="1:6" x14ac:dyDescent="0.2">
      <c r="A62" s="57"/>
      <c r="B62" s="83"/>
      <c r="C62" s="86"/>
      <c r="D62" s="68"/>
      <c r="E62" s="67"/>
      <c r="F62" s="75">
        <f t="shared" si="5"/>
        <v>0</v>
      </c>
    </row>
    <row r="63" spans="1:6" x14ac:dyDescent="0.2">
      <c r="A63" s="87">
        <v>9</v>
      </c>
      <c r="B63" s="85" t="s">
        <v>64</v>
      </c>
      <c r="C63" s="86"/>
      <c r="D63" s="68"/>
      <c r="E63" s="67"/>
      <c r="F63" s="75"/>
    </row>
    <row r="64" spans="1:6" x14ac:dyDescent="0.2">
      <c r="A64" s="145">
        <v>9.1</v>
      </c>
      <c r="B64" s="156" t="s">
        <v>85</v>
      </c>
      <c r="C64" s="59">
        <v>1020.5</v>
      </c>
      <c r="D64" s="82" t="s">
        <v>5</v>
      </c>
      <c r="E64" s="84">
        <v>16.760000000000002</v>
      </c>
      <c r="F64" s="75">
        <f>ROUND(C64*E64,2)</f>
        <v>17103.580000000002</v>
      </c>
    </row>
    <row r="65" spans="1:6" x14ac:dyDescent="0.2">
      <c r="A65" s="57"/>
      <c r="B65" s="69"/>
      <c r="C65" s="59"/>
      <c r="D65" s="68"/>
      <c r="E65" s="67"/>
      <c r="F65" s="75"/>
    </row>
    <row r="66" spans="1:6" x14ac:dyDescent="0.2">
      <c r="A66" s="182">
        <v>10</v>
      </c>
      <c r="B66" s="183" t="s">
        <v>131</v>
      </c>
      <c r="C66" s="59"/>
      <c r="D66" s="19"/>
      <c r="E66" s="216"/>
      <c r="F66" s="217">
        <f t="shared" ref="F66:F73" si="6">ROUND(C66*E66,2)</f>
        <v>0</v>
      </c>
    </row>
    <row r="67" spans="1:6" x14ac:dyDescent="0.2">
      <c r="A67" s="184">
        <v>10.1</v>
      </c>
      <c r="B67" s="169" t="s">
        <v>23</v>
      </c>
      <c r="C67" s="59">
        <v>45</v>
      </c>
      <c r="D67" s="185" t="s">
        <v>9</v>
      </c>
      <c r="E67" s="218">
        <v>154.52000000000001</v>
      </c>
      <c r="F67" s="219">
        <f t="shared" si="6"/>
        <v>6953.4</v>
      </c>
    </row>
    <row r="68" spans="1:6" ht="25.5" x14ac:dyDescent="0.2">
      <c r="A68" s="184">
        <v>10.199999999999999</v>
      </c>
      <c r="B68" s="154" t="s">
        <v>67</v>
      </c>
      <c r="C68" s="59">
        <v>54</v>
      </c>
      <c r="D68" s="41" t="s">
        <v>9</v>
      </c>
      <c r="E68" s="220">
        <v>210</v>
      </c>
      <c r="F68" s="221">
        <f t="shared" si="6"/>
        <v>11340</v>
      </c>
    </row>
    <row r="69" spans="1:6" x14ac:dyDescent="0.2">
      <c r="A69" s="7">
        <v>10.3</v>
      </c>
      <c r="B69" s="28" t="s">
        <v>66</v>
      </c>
      <c r="C69" s="59">
        <v>54</v>
      </c>
      <c r="D69" s="26" t="s">
        <v>9</v>
      </c>
      <c r="E69" s="222">
        <v>750</v>
      </c>
      <c r="F69" s="223">
        <f t="shared" si="6"/>
        <v>40500</v>
      </c>
    </row>
    <row r="70" spans="1:6" ht="25.5" x14ac:dyDescent="0.2">
      <c r="A70" s="184">
        <v>10.4</v>
      </c>
      <c r="B70" s="8" t="s">
        <v>65</v>
      </c>
      <c r="C70" s="59">
        <v>51.3</v>
      </c>
      <c r="D70" s="26" t="s">
        <v>9</v>
      </c>
      <c r="E70" s="224">
        <v>183.68</v>
      </c>
      <c r="F70" s="224">
        <f t="shared" si="6"/>
        <v>9422.7800000000007</v>
      </c>
    </row>
    <row r="71" spans="1:6" ht="13.5" customHeight="1" x14ac:dyDescent="0.2">
      <c r="A71" s="184">
        <v>10.5</v>
      </c>
      <c r="B71" s="186" t="s">
        <v>24</v>
      </c>
      <c r="C71" s="59">
        <v>225</v>
      </c>
      <c r="D71" s="187" t="s">
        <v>10</v>
      </c>
      <c r="E71" s="220">
        <v>116.79</v>
      </c>
      <c r="F71" s="230">
        <f t="shared" si="6"/>
        <v>26277.75</v>
      </c>
    </row>
    <row r="72" spans="1:6" ht="25.5" x14ac:dyDescent="0.2">
      <c r="A72" s="184">
        <v>10.6</v>
      </c>
      <c r="B72" s="188" t="s">
        <v>138</v>
      </c>
      <c r="C72" s="59">
        <v>225</v>
      </c>
      <c r="D72" s="26" t="s">
        <v>10</v>
      </c>
      <c r="E72" s="222">
        <v>773.49</v>
      </c>
      <c r="F72" s="223">
        <f t="shared" si="6"/>
        <v>174035.25</v>
      </c>
    </row>
    <row r="73" spans="1:6" ht="25.5" x14ac:dyDescent="0.2">
      <c r="A73" s="184">
        <v>10.7</v>
      </c>
      <c r="B73" s="188" t="s">
        <v>139</v>
      </c>
      <c r="C73" s="59">
        <v>112.5</v>
      </c>
      <c r="D73" s="26" t="s">
        <v>25</v>
      </c>
      <c r="E73" s="222">
        <v>27.49</v>
      </c>
      <c r="F73" s="223">
        <f t="shared" si="6"/>
        <v>3092.63</v>
      </c>
    </row>
    <row r="74" spans="1:6" x14ac:dyDescent="0.2">
      <c r="A74" s="57"/>
      <c r="B74" s="69"/>
      <c r="C74" s="59"/>
      <c r="D74" s="68"/>
      <c r="E74" s="270"/>
      <c r="F74" s="270"/>
    </row>
    <row r="75" spans="1:6" ht="38.25" x14ac:dyDescent="0.2">
      <c r="A75" s="211">
        <v>11</v>
      </c>
      <c r="B75" s="8" t="s">
        <v>55</v>
      </c>
      <c r="C75" s="59">
        <v>300</v>
      </c>
      <c r="D75" s="41" t="s">
        <v>5</v>
      </c>
      <c r="E75" s="227">
        <v>25</v>
      </c>
      <c r="F75" s="78">
        <f>+ROUND(C75*E75,2)</f>
        <v>7500</v>
      </c>
    </row>
    <row r="76" spans="1:6" ht="63.75" x14ac:dyDescent="0.2">
      <c r="A76" s="211">
        <v>12</v>
      </c>
      <c r="B76" s="8" t="s">
        <v>56</v>
      </c>
      <c r="C76" s="59">
        <v>300</v>
      </c>
      <c r="D76" s="41" t="s">
        <v>5</v>
      </c>
      <c r="E76" s="227">
        <v>23.11</v>
      </c>
      <c r="F76" s="78">
        <f>+ROUND(C76*E76,2)</f>
        <v>6933</v>
      </c>
    </row>
    <row r="77" spans="1:6" ht="25.5" x14ac:dyDescent="0.2">
      <c r="A77" s="212">
        <v>13</v>
      </c>
      <c r="B77" s="42" t="s">
        <v>116</v>
      </c>
      <c r="C77" s="59">
        <v>300</v>
      </c>
      <c r="D77" s="41" t="s">
        <v>5</v>
      </c>
      <c r="E77" s="227">
        <v>21.75</v>
      </c>
      <c r="F77" s="78">
        <f>+ROUND(C77*E77,2)</f>
        <v>6525</v>
      </c>
    </row>
    <row r="78" spans="1:6" s="189" customFormat="1" x14ac:dyDescent="0.2">
      <c r="A78" s="271"/>
      <c r="B78" s="272" t="s">
        <v>99</v>
      </c>
      <c r="C78" s="273"/>
      <c r="D78" s="273"/>
      <c r="E78" s="273"/>
      <c r="F78" s="274">
        <f>SUM(F15:F77)</f>
        <v>3399180.1100000003</v>
      </c>
    </row>
    <row r="79" spans="1:6" x14ac:dyDescent="0.2">
      <c r="A79" s="57"/>
      <c r="B79" s="69"/>
      <c r="C79" s="59"/>
      <c r="D79" s="68"/>
      <c r="E79" s="67"/>
      <c r="F79" s="67"/>
    </row>
    <row r="80" spans="1:6" x14ac:dyDescent="0.2">
      <c r="A80" s="144" t="s">
        <v>100</v>
      </c>
      <c r="B80" s="71" t="s">
        <v>173</v>
      </c>
      <c r="C80" s="90"/>
      <c r="D80" s="72"/>
      <c r="E80" s="73"/>
      <c r="F80" s="74"/>
    </row>
    <row r="81" spans="1:6" x14ac:dyDescent="0.2">
      <c r="A81" s="70"/>
      <c r="B81" s="71"/>
      <c r="C81" s="90"/>
      <c r="D81" s="72"/>
      <c r="E81" s="73"/>
      <c r="F81" s="74"/>
    </row>
    <row r="82" spans="1:6" x14ac:dyDescent="0.2">
      <c r="A82" s="210">
        <v>1</v>
      </c>
      <c r="B82" s="20" t="s">
        <v>15</v>
      </c>
      <c r="C82" s="21">
        <v>1672.4500000000003</v>
      </c>
      <c r="D82" s="22" t="s">
        <v>5</v>
      </c>
      <c r="E82" s="27">
        <v>14.5</v>
      </c>
      <c r="F82" s="75">
        <f>ROUND(C82*E82,2)</f>
        <v>24250.53</v>
      </c>
    </row>
    <row r="83" spans="1:6" x14ac:dyDescent="0.2">
      <c r="A83" s="57"/>
      <c r="B83" s="24"/>
      <c r="C83" s="23"/>
      <c r="D83" s="23"/>
      <c r="E83" s="225"/>
      <c r="F83" s="75">
        <f>ROUND(C83*E83,2)</f>
        <v>0</v>
      </c>
    </row>
    <row r="84" spans="1:6" x14ac:dyDescent="0.2">
      <c r="A84" s="70">
        <v>2</v>
      </c>
      <c r="B84" s="71" t="s">
        <v>8</v>
      </c>
      <c r="C84" s="90"/>
      <c r="D84" s="72"/>
      <c r="E84" s="27"/>
      <c r="F84" s="75">
        <f>ROUND(C84*E84,2)</f>
        <v>0</v>
      </c>
    </row>
    <row r="85" spans="1:6" ht="5.25" customHeight="1" x14ac:dyDescent="0.2">
      <c r="A85" s="70"/>
      <c r="B85" s="71"/>
      <c r="C85" s="90"/>
      <c r="D85" s="72"/>
      <c r="E85" s="27"/>
      <c r="F85" s="75"/>
    </row>
    <row r="86" spans="1:6" x14ac:dyDescent="0.2">
      <c r="A86" s="76">
        <v>2.1</v>
      </c>
      <c r="B86" s="77" t="s">
        <v>140</v>
      </c>
      <c r="C86" s="91"/>
      <c r="D86" s="41"/>
      <c r="E86" s="213"/>
      <c r="F86" s="78"/>
    </row>
    <row r="87" spans="1:6" x14ac:dyDescent="0.2">
      <c r="A87" s="117" t="s">
        <v>39</v>
      </c>
      <c r="B87" s="79" t="s">
        <v>142</v>
      </c>
      <c r="C87" s="164">
        <v>870.25</v>
      </c>
      <c r="D87" s="41" t="s">
        <v>9</v>
      </c>
      <c r="E87" s="213">
        <v>154.52000000000001</v>
      </c>
      <c r="F87" s="78">
        <f>+ROUND(C87*E87,2)</f>
        <v>134471.03</v>
      </c>
    </row>
    <row r="88" spans="1:6" ht="25.5" x14ac:dyDescent="0.2">
      <c r="A88" s="117" t="s">
        <v>40</v>
      </c>
      <c r="B88" s="79" t="s">
        <v>143</v>
      </c>
      <c r="C88" s="164">
        <v>372.97</v>
      </c>
      <c r="D88" s="41" t="s">
        <v>9</v>
      </c>
      <c r="E88" s="213">
        <v>1125.8</v>
      </c>
      <c r="F88" s="78">
        <f>+ROUND(C88*E88,2)</f>
        <v>419889.63</v>
      </c>
    </row>
    <row r="89" spans="1:6" x14ac:dyDescent="0.2">
      <c r="A89" s="118">
        <v>2.2000000000000002</v>
      </c>
      <c r="B89" s="81" t="s">
        <v>57</v>
      </c>
      <c r="C89" s="164">
        <v>1126.93</v>
      </c>
      <c r="D89" s="82" t="s">
        <v>10</v>
      </c>
      <c r="E89" s="27">
        <v>22.5</v>
      </c>
      <c r="F89" s="75">
        <f t="shared" ref="F89:F97" si="7">ROUND(C89*E89,2)</f>
        <v>25355.93</v>
      </c>
    </row>
    <row r="90" spans="1:6" x14ac:dyDescent="0.2">
      <c r="A90" s="118">
        <v>2.2999999999999998</v>
      </c>
      <c r="B90" s="81" t="s">
        <v>105</v>
      </c>
      <c r="C90" s="59">
        <v>447.55</v>
      </c>
      <c r="D90" s="82" t="s">
        <v>9</v>
      </c>
      <c r="E90" s="27">
        <v>650</v>
      </c>
      <c r="F90" s="75">
        <f t="shared" si="7"/>
        <v>290907.5</v>
      </c>
    </row>
    <row r="91" spans="1:6" ht="25.5" x14ac:dyDescent="0.2">
      <c r="A91" s="118">
        <v>2.4</v>
      </c>
      <c r="B91" s="158" t="s">
        <v>84</v>
      </c>
      <c r="C91" s="164">
        <v>142.16</v>
      </c>
      <c r="D91" s="82" t="s">
        <v>9</v>
      </c>
      <c r="E91" s="27">
        <v>1160.3900000000001</v>
      </c>
      <c r="F91" s="75">
        <f t="shared" si="7"/>
        <v>164961.04</v>
      </c>
    </row>
    <row r="92" spans="1:6" ht="25.5" x14ac:dyDescent="0.2">
      <c r="A92" s="80">
        <v>2.5</v>
      </c>
      <c r="B92" s="81" t="s">
        <v>16</v>
      </c>
      <c r="C92" s="164">
        <v>1036.05</v>
      </c>
      <c r="D92" s="82" t="s">
        <v>9</v>
      </c>
      <c r="E92" s="27">
        <v>183.68</v>
      </c>
      <c r="F92" s="75">
        <f t="shared" si="7"/>
        <v>190301.66</v>
      </c>
    </row>
    <row r="93" spans="1:6" ht="25.5" x14ac:dyDescent="0.2">
      <c r="A93" s="118">
        <v>2.6</v>
      </c>
      <c r="B93" s="81" t="s">
        <v>174</v>
      </c>
      <c r="C93" s="164">
        <v>733.46</v>
      </c>
      <c r="D93" s="82" t="s">
        <v>9</v>
      </c>
      <c r="E93" s="27">
        <v>210</v>
      </c>
      <c r="F93" s="75">
        <f t="shared" si="7"/>
        <v>154026.6</v>
      </c>
    </row>
    <row r="94" spans="1:6" x14ac:dyDescent="0.2">
      <c r="A94" s="70"/>
      <c r="B94" s="81"/>
      <c r="C94" s="90"/>
      <c r="D94" s="72"/>
      <c r="E94" s="27"/>
      <c r="F94" s="75">
        <f t="shared" si="7"/>
        <v>0</v>
      </c>
    </row>
    <row r="95" spans="1:6" x14ac:dyDescent="0.2">
      <c r="A95" s="70">
        <v>3</v>
      </c>
      <c r="B95" s="71" t="s">
        <v>17</v>
      </c>
      <c r="C95" s="90"/>
      <c r="D95" s="72"/>
      <c r="E95" s="27"/>
      <c r="F95" s="75">
        <f t="shared" si="7"/>
        <v>0</v>
      </c>
    </row>
    <row r="96" spans="1:6" ht="25.5" x14ac:dyDescent="0.2">
      <c r="A96" s="80">
        <v>3.1</v>
      </c>
      <c r="B96" s="156" t="s">
        <v>101</v>
      </c>
      <c r="C96" s="90">
        <v>812.74</v>
      </c>
      <c r="D96" s="82" t="s">
        <v>5</v>
      </c>
      <c r="E96" s="27">
        <v>790.67</v>
      </c>
      <c r="F96" s="75">
        <f t="shared" si="7"/>
        <v>642609.14</v>
      </c>
    </row>
    <row r="97" spans="1:6" ht="25.5" x14ac:dyDescent="0.2">
      <c r="A97" s="80">
        <v>3.2</v>
      </c>
      <c r="B97" s="156" t="s">
        <v>102</v>
      </c>
      <c r="C97" s="90">
        <v>893.16</v>
      </c>
      <c r="D97" s="82" t="s">
        <v>5</v>
      </c>
      <c r="E97" s="27">
        <v>469.53</v>
      </c>
      <c r="F97" s="75">
        <f t="shared" si="7"/>
        <v>419365.41</v>
      </c>
    </row>
    <row r="98" spans="1:6" x14ac:dyDescent="0.2">
      <c r="A98" s="70"/>
      <c r="B98" s="81"/>
      <c r="C98" s="90"/>
      <c r="D98" s="72"/>
      <c r="E98" s="27"/>
      <c r="F98" s="75"/>
    </row>
    <row r="99" spans="1:6" x14ac:dyDescent="0.2">
      <c r="A99" s="70">
        <v>4</v>
      </c>
      <c r="B99" s="71" t="s">
        <v>20</v>
      </c>
      <c r="C99" s="90"/>
      <c r="D99" s="72"/>
      <c r="E99" s="27"/>
      <c r="F99" s="75">
        <f t="shared" ref="F99:F121" si="8">ROUND(C99*E99,2)</f>
        <v>0</v>
      </c>
    </row>
    <row r="100" spans="1:6" ht="25.5" x14ac:dyDescent="0.2">
      <c r="A100" s="80">
        <v>4.2</v>
      </c>
      <c r="B100" s="156" t="s">
        <v>101</v>
      </c>
      <c r="C100" s="90">
        <v>812.74</v>
      </c>
      <c r="D100" s="82" t="s">
        <v>5</v>
      </c>
      <c r="E100" s="27">
        <v>32.270000000000003</v>
      </c>
      <c r="F100" s="75">
        <f t="shared" si="8"/>
        <v>26227.119999999999</v>
      </c>
    </row>
    <row r="101" spans="1:6" ht="25.5" x14ac:dyDescent="0.2">
      <c r="A101" s="80">
        <v>4.3</v>
      </c>
      <c r="B101" s="156" t="s">
        <v>102</v>
      </c>
      <c r="C101" s="90">
        <v>893.16</v>
      </c>
      <c r="D101" s="82" t="s">
        <v>5</v>
      </c>
      <c r="E101" s="27">
        <v>27.98</v>
      </c>
      <c r="F101" s="75">
        <f t="shared" si="8"/>
        <v>24990.62</v>
      </c>
    </row>
    <row r="102" spans="1:6" x14ac:dyDescent="0.2">
      <c r="A102" s="80"/>
      <c r="B102" s="81"/>
      <c r="C102" s="90"/>
      <c r="D102" s="72"/>
      <c r="E102" s="27"/>
      <c r="F102" s="75">
        <f t="shared" si="8"/>
        <v>0</v>
      </c>
    </row>
    <row r="103" spans="1:6" x14ac:dyDescent="0.2">
      <c r="A103" s="70">
        <v>5</v>
      </c>
      <c r="B103" s="71" t="s">
        <v>21</v>
      </c>
      <c r="C103" s="90"/>
      <c r="D103" s="72"/>
      <c r="E103" s="27"/>
      <c r="F103" s="75">
        <f t="shared" si="8"/>
        <v>0</v>
      </c>
    </row>
    <row r="104" spans="1:6" ht="25.5" x14ac:dyDescent="0.2">
      <c r="A104" s="55">
        <v>5.0999999999999996</v>
      </c>
      <c r="B104" s="2" t="s">
        <v>117</v>
      </c>
      <c r="C104" s="18">
        <v>2</v>
      </c>
      <c r="D104" s="155" t="s">
        <v>6</v>
      </c>
      <c r="E104" s="27">
        <v>2443.8500000000004</v>
      </c>
      <c r="F104" s="75">
        <f t="shared" si="8"/>
        <v>4887.7</v>
      </c>
    </row>
    <row r="105" spans="1:6" ht="25.5" x14ac:dyDescent="0.2">
      <c r="A105" s="55">
        <v>5.2</v>
      </c>
      <c r="B105" s="2" t="s">
        <v>124</v>
      </c>
      <c r="C105" s="18">
        <v>1</v>
      </c>
      <c r="D105" s="155" t="s">
        <v>6</v>
      </c>
      <c r="E105" s="27">
        <v>1190.24</v>
      </c>
      <c r="F105" s="75">
        <f t="shared" si="8"/>
        <v>1190.24</v>
      </c>
    </row>
    <row r="106" spans="1:6" ht="25.5" x14ac:dyDescent="0.2">
      <c r="A106" s="55">
        <v>5.3</v>
      </c>
      <c r="B106" s="2" t="s">
        <v>120</v>
      </c>
      <c r="C106" s="18">
        <v>2</v>
      </c>
      <c r="D106" s="155" t="s">
        <v>6</v>
      </c>
      <c r="E106" s="27">
        <v>2249.15</v>
      </c>
      <c r="F106" s="75">
        <f t="shared" si="8"/>
        <v>4498.3</v>
      </c>
    </row>
    <row r="107" spans="1:6" ht="25.5" x14ac:dyDescent="0.2">
      <c r="A107" s="55">
        <v>5.4</v>
      </c>
      <c r="B107" s="2" t="s">
        <v>119</v>
      </c>
      <c r="C107" s="18">
        <v>2</v>
      </c>
      <c r="D107" s="155" t="s">
        <v>6</v>
      </c>
      <c r="E107" s="27">
        <v>2054.4499999999998</v>
      </c>
      <c r="F107" s="75">
        <f t="shared" si="8"/>
        <v>4108.8999999999996</v>
      </c>
    </row>
    <row r="108" spans="1:6" ht="25.5" x14ac:dyDescent="0.2">
      <c r="A108" s="55">
        <v>5.5</v>
      </c>
      <c r="B108" s="83" t="s">
        <v>118</v>
      </c>
      <c r="C108" s="18">
        <v>1</v>
      </c>
      <c r="D108" s="155" t="s">
        <v>6</v>
      </c>
      <c r="E108" s="27">
        <v>1405.45</v>
      </c>
      <c r="F108" s="75">
        <f t="shared" si="8"/>
        <v>1405.45</v>
      </c>
    </row>
    <row r="109" spans="1:6" ht="25.5" x14ac:dyDescent="0.2">
      <c r="A109" s="55">
        <v>5.6</v>
      </c>
      <c r="B109" s="2" t="s">
        <v>121</v>
      </c>
      <c r="C109" s="18">
        <v>1</v>
      </c>
      <c r="D109" s="155" t="s">
        <v>6</v>
      </c>
      <c r="E109" s="27">
        <v>2963.05</v>
      </c>
      <c r="F109" s="75">
        <f t="shared" si="8"/>
        <v>2963.05</v>
      </c>
    </row>
    <row r="110" spans="1:6" ht="25.5" x14ac:dyDescent="0.2">
      <c r="A110" s="80">
        <v>5.7</v>
      </c>
      <c r="B110" s="156" t="s">
        <v>122</v>
      </c>
      <c r="C110" s="18">
        <v>2</v>
      </c>
      <c r="D110" s="153" t="s">
        <v>6</v>
      </c>
      <c r="E110" s="27">
        <v>1449.38</v>
      </c>
      <c r="F110" s="75">
        <f t="shared" si="8"/>
        <v>2898.76</v>
      </c>
    </row>
    <row r="111" spans="1:6" x14ac:dyDescent="0.2">
      <c r="A111" s="80">
        <v>5.8</v>
      </c>
      <c r="B111" s="154" t="s">
        <v>95</v>
      </c>
      <c r="C111" s="59">
        <v>6</v>
      </c>
      <c r="D111" s="155" t="s">
        <v>6</v>
      </c>
      <c r="E111" s="27">
        <v>1384.48</v>
      </c>
      <c r="F111" s="75">
        <f t="shared" si="8"/>
        <v>8306.8799999999992</v>
      </c>
    </row>
    <row r="112" spans="1:6" x14ac:dyDescent="0.2">
      <c r="A112" s="80">
        <v>5.9</v>
      </c>
      <c r="B112" s="154" t="s">
        <v>94</v>
      </c>
      <c r="C112" s="59">
        <v>16</v>
      </c>
      <c r="D112" s="155" t="s">
        <v>6</v>
      </c>
      <c r="E112" s="27">
        <v>1566.25</v>
      </c>
      <c r="F112" s="75">
        <f t="shared" si="8"/>
        <v>25060</v>
      </c>
    </row>
    <row r="113" spans="1:6" x14ac:dyDescent="0.2">
      <c r="A113" s="275">
        <v>5.0999999999999996</v>
      </c>
      <c r="B113" s="262" t="s">
        <v>80</v>
      </c>
      <c r="C113" s="263">
        <v>11</v>
      </c>
      <c r="D113" s="276" t="s">
        <v>6</v>
      </c>
      <c r="E113" s="265">
        <v>450</v>
      </c>
      <c r="F113" s="266">
        <f t="shared" si="8"/>
        <v>4950</v>
      </c>
    </row>
    <row r="114" spans="1:6" ht="7.5" customHeight="1" x14ac:dyDescent="0.2">
      <c r="A114" s="165"/>
      <c r="B114" s="2"/>
      <c r="C114" s="90"/>
      <c r="D114" s="72"/>
      <c r="E114" s="27"/>
      <c r="F114" s="75">
        <f t="shared" si="8"/>
        <v>0</v>
      </c>
    </row>
    <row r="115" spans="1:6" x14ac:dyDescent="0.2">
      <c r="A115" s="162">
        <v>6</v>
      </c>
      <c r="B115" s="163" t="s">
        <v>96</v>
      </c>
      <c r="C115" s="59"/>
      <c r="D115" s="82"/>
      <c r="E115" s="27"/>
      <c r="F115" s="75">
        <f t="shared" si="8"/>
        <v>0</v>
      </c>
    </row>
    <row r="116" spans="1:6" ht="51" x14ac:dyDescent="0.2">
      <c r="A116" s="145">
        <v>6.1</v>
      </c>
      <c r="B116" s="157" t="s">
        <v>170</v>
      </c>
      <c r="C116" s="59">
        <v>2</v>
      </c>
      <c r="D116" s="82" t="s">
        <v>6</v>
      </c>
      <c r="E116" s="27">
        <v>34444.57</v>
      </c>
      <c r="F116" s="75">
        <f t="shared" si="8"/>
        <v>68889.14</v>
      </c>
    </row>
    <row r="117" spans="1:6" ht="51" x14ac:dyDescent="0.2">
      <c r="A117" s="145">
        <v>6.2</v>
      </c>
      <c r="B117" s="157" t="s">
        <v>171</v>
      </c>
      <c r="C117" s="59">
        <v>2</v>
      </c>
      <c r="D117" s="82" t="s">
        <v>6</v>
      </c>
      <c r="E117" s="27">
        <v>27844.6</v>
      </c>
      <c r="F117" s="75">
        <f t="shared" si="8"/>
        <v>55689.2</v>
      </c>
    </row>
    <row r="118" spans="1:6" ht="25.5" x14ac:dyDescent="0.2">
      <c r="A118" s="145">
        <v>6.3</v>
      </c>
      <c r="B118" s="156" t="s">
        <v>98</v>
      </c>
      <c r="C118" s="59">
        <v>4</v>
      </c>
      <c r="D118" s="82" t="s">
        <v>6</v>
      </c>
      <c r="E118" s="27">
        <v>3885</v>
      </c>
      <c r="F118" s="75">
        <f t="shared" si="8"/>
        <v>15540</v>
      </c>
    </row>
    <row r="119" spans="1:6" ht="9" customHeight="1" x14ac:dyDescent="0.2">
      <c r="A119" s="80"/>
      <c r="B119" s="81"/>
      <c r="C119" s="90"/>
      <c r="D119" s="72"/>
      <c r="E119" s="27"/>
      <c r="F119" s="75">
        <f t="shared" si="8"/>
        <v>0</v>
      </c>
    </row>
    <row r="120" spans="1:6" ht="25.5" x14ac:dyDescent="0.2">
      <c r="A120" s="80">
        <v>7</v>
      </c>
      <c r="B120" s="83" t="s">
        <v>168</v>
      </c>
      <c r="C120" s="90">
        <v>1</v>
      </c>
      <c r="D120" s="82" t="s">
        <v>6</v>
      </c>
      <c r="E120" s="27">
        <v>152242.64000000001</v>
      </c>
      <c r="F120" s="75">
        <f t="shared" si="8"/>
        <v>152242.64000000001</v>
      </c>
    </row>
    <row r="121" spans="1:6" ht="9" customHeight="1" x14ac:dyDescent="0.2">
      <c r="A121" s="80"/>
      <c r="B121" s="81"/>
      <c r="C121" s="90"/>
      <c r="D121" s="72"/>
      <c r="E121" s="27"/>
      <c r="F121" s="75">
        <f t="shared" si="8"/>
        <v>0</v>
      </c>
    </row>
    <row r="122" spans="1:6" x14ac:dyDescent="0.2">
      <c r="A122" s="87">
        <v>8</v>
      </c>
      <c r="B122" s="85" t="s">
        <v>176</v>
      </c>
      <c r="C122" s="89"/>
      <c r="D122" s="88"/>
      <c r="E122" s="89"/>
      <c r="F122" s="78">
        <f>+ROUND(C122*E122,2)</f>
        <v>0</v>
      </c>
    </row>
    <row r="123" spans="1:6" x14ac:dyDescent="0.2">
      <c r="A123" s="204">
        <v>8.1</v>
      </c>
      <c r="B123" s="8" t="s">
        <v>41</v>
      </c>
      <c r="C123" s="203">
        <v>300</v>
      </c>
      <c r="D123" s="205" t="s">
        <v>42</v>
      </c>
      <c r="E123" s="89">
        <v>193.36</v>
      </c>
      <c r="F123" s="78">
        <f t="shared" ref="F123:F136" si="9">+ROUND(C123*E123,2)</f>
        <v>58008</v>
      </c>
    </row>
    <row r="124" spans="1:6" ht="25.5" x14ac:dyDescent="0.2">
      <c r="A124" s="204">
        <v>8.1999999999999993</v>
      </c>
      <c r="B124" s="8" t="s">
        <v>43</v>
      </c>
      <c r="C124" s="203">
        <v>1800</v>
      </c>
      <c r="D124" s="26" t="s">
        <v>5</v>
      </c>
      <c r="E124" s="89">
        <v>32.1</v>
      </c>
      <c r="F124" s="78">
        <f t="shared" si="9"/>
        <v>57780</v>
      </c>
    </row>
    <row r="125" spans="1:6" x14ac:dyDescent="0.2">
      <c r="A125" s="204">
        <v>8.3000000000000007</v>
      </c>
      <c r="B125" s="8" t="s">
        <v>44</v>
      </c>
      <c r="C125" s="203">
        <v>300</v>
      </c>
      <c r="D125" s="26" t="s">
        <v>42</v>
      </c>
      <c r="E125" s="89">
        <v>53.1</v>
      </c>
      <c r="F125" s="78">
        <f t="shared" si="9"/>
        <v>15930</v>
      </c>
    </row>
    <row r="126" spans="1:6" x14ac:dyDescent="0.2">
      <c r="A126" s="204">
        <v>8.4</v>
      </c>
      <c r="B126" s="8" t="s">
        <v>45</v>
      </c>
      <c r="C126" s="203">
        <v>300</v>
      </c>
      <c r="D126" s="26" t="s">
        <v>42</v>
      </c>
      <c r="E126" s="89">
        <v>53.1</v>
      </c>
      <c r="F126" s="78">
        <f t="shared" si="9"/>
        <v>15930</v>
      </c>
    </row>
    <row r="127" spans="1:6" x14ac:dyDescent="0.2">
      <c r="A127" s="204">
        <v>8.5</v>
      </c>
      <c r="B127" s="2" t="s">
        <v>46</v>
      </c>
      <c r="C127" s="203">
        <v>300</v>
      </c>
      <c r="D127" s="26" t="s">
        <v>42</v>
      </c>
      <c r="E127" s="89">
        <v>286.36</v>
      </c>
      <c r="F127" s="78">
        <f t="shared" si="9"/>
        <v>85908</v>
      </c>
    </row>
    <row r="128" spans="1:6" x14ac:dyDescent="0.2">
      <c r="A128" s="204">
        <v>8.6</v>
      </c>
      <c r="B128" s="2" t="s">
        <v>47</v>
      </c>
      <c r="C128" s="203">
        <v>300</v>
      </c>
      <c r="D128" s="26" t="s">
        <v>42</v>
      </c>
      <c r="E128" s="89">
        <v>380</v>
      </c>
      <c r="F128" s="78">
        <f t="shared" si="9"/>
        <v>114000</v>
      </c>
    </row>
    <row r="129" spans="1:6" x14ac:dyDescent="0.2">
      <c r="A129" s="204">
        <v>8.6999999999999993</v>
      </c>
      <c r="B129" s="2" t="s">
        <v>48</v>
      </c>
      <c r="C129" s="203">
        <v>300</v>
      </c>
      <c r="D129" s="26" t="s">
        <v>42</v>
      </c>
      <c r="E129" s="89">
        <v>1850</v>
      </c>
      <c r="F129" s="78">
        <f t="shared" si="9"/>
        <v>555000</v>
      </c>
    </row>
    <row r="130" spans="1:6" x14ac:dyDescent="0.2">
      <c r="A130" s="204">
        <v>8.8000000000000007</v>
      </c>
      <c r="B130" s="2" t="s">
        <v>49</v>
      </c>
      <c r="C130" s="203">
        <v>300</v>
      </c>
      <c r="D130" s="26" t="s">
        <v>5</v>
      </c>
      <c r="E130" s="89">
        <v>45.1</v>
      </c>
      <c r="F130" s="78">
        <f t="shared" si="9"/>
        <v>13530</v>
      </c>
    </row>
    <row r="131" spans="1:6" x14ac:dyDescent="0.2">
      <c r="A131" s="204">
        <v>8.9</v>
      </c>
      <c r="B131" s="2" t="s">
        <v>50</v>
      </c>
      <c r="C131" s="203">
        <v>300</v>
      </c>
      <c r="D131" s="26" t="s">
        <v>42</v>
      </c>
      <c r="E131" s="89">
        <v>200</v>
      </c>
      <c r="F131" s="78">
        <f t="shared" si="9"/>
        <v>60000</v>
      </c>
    </row>
    <row r="132" spans="1:6" x14ac:dyDescent="0.2">
      <c r="A132" s="206">
        <v>8.1</v>
      </c>
      <c r="B132" s="2" t="s">
        <v>51</v>
      </c>
      <c r="C132" s="203">
        <v>300</v>
      </c>
      <c r="D132" s="26" t="s">
        <v>42</v>
      </c>
      <c r="E132" s="89">
        <v>15</v>
      </c>
      <c r="F132" s="78">
        <f t="shared" si="9"/>
        <v>4500</v>
      </c>
    </row>
    <row r="133" spans="1:6" x14ac:dyDescent="0.2">
      <c r="A133" s="206">
        <v>8.11</v>
      </c>
      <c r="B133" s="2" t="s">
        <v>52</v>
      </c>
      <c r="C133" s="203">
        <v>300</v>
      </c>
      <c r="D133" s="26" t="s">
        <v>42</v>
      </c>
      <c r="E133" s="89">
        <v>6.9</v>
      </c>
      <c r="F133" s="78">
        <f t="shared" si="9"/>
        <v>2070</v>
      </c>
    </row>
    <row r="134" spans="1:6" x14ac:dyDescent="0.2">
      <c r="A134" s="206">
        <v>8.1199999999999992</v>
      </c>
      <c r="B134" s="2" t="s">
        <v>53</v>
      </c>
      <c r="C134" s="203">
        <v>594</v>
      </c>
      <c r="D134" s="26" t="s">
        <v>9</v>
      </c>
      <c r="E134" s="89">
        <v>528</v>
      </c>
      <c r="F134" s="78">
        <f t="shared" si="9"/>
        <v>313632</v>
      </c>
    </row>
    <row r="135" spans="1:6" x14ac:dyDescent="0.2">
      <c r="A135" s="206">
        <v>8.1300000000000008</v>
      </c>
      <c r="B135" s="2" t="s">
        <v>54</v>
      </c>
      <c r="C135" s="203">
        <v>300</v>
      </c>
      <c r="D135" s="26" t="s">
        <v>42</v>
      </c>
      <c r="E135" s="89">
        <v>300</v>
      </c>
      <c r="F135" s="78">
        <f t="shared" si="9"/>
        <v>90000</v>
      </c>
    </row>
    <row r="136" spans="1:6" ht="10.5" customHeight="1" x14ac:dyDescent="0.2">
      <c r="A136" s="92"/>
      <c r="B136" s="40"/>
      <c r="C136" s="89"/>
      <c r="D136" s="88"/>
      <c r="E136" s="89"/>
      <c r="F136" s="78">
        <f t="shared" si="9"/>
        <v>0</v>
      </c>
    </row>
    <row r="137" spans="1:6" x14ac:dyDescent="0.2">
      <c r="A137" s="51">
        <v>9</v>
      </c>
      <c r="B137" s="61" t="s">
        <v>22</v>
      </c>
      <c r="C137" s="62"/>
      <c r="D137" s="25"/>
      <c r="E137" s="190"/>
      <c r="F137" s="75">
        <f>ROUND(C137*E137,2)</f>
        <v>0</v>
      </c>
    </row>
    <row r="138" spans="1:6" x14ac:dyDescent="0.2">
      <c r="A138" s="52">
        <v>9.1</v>
      </c>
      <c r="B138" s="81" t="s">
        <v>18</v>
      </c>
      <c r="C138" s="18">
        <v>812.74</v>
      </c>
      <c r="D138" s="25" t="s">
        <v>5</v>
      </c>
      <c r="E138" s="192">
        <v>10.01</v>
      </c>
      <c r="F138" s="75">
        <f t="shared" ref="F138:F150" si="10">ROUND(C138*E138,2)</f>
        <v>8135.53</v>
      </c>
    </row>
    <row r="139" spans="1:6" x14ac:dyDescent="0.2">
      <c r="A139" s="52">
        <v>9.1999999999999993</v>
      </c>
      <c r="B139" s="81" t="s">
        <v>19</v>
      </c>
      <c r="C139" s="18">
        <v>893.16</v>
      </c>
      <c r="D139" s="25" t="s">
        <v>5</v>
      </c>
      <c r="E139" s="192">
        <v>7.63</v>
      </c>
      <c r="F139" s="75">
        <f t="shared" si="10"/>
        <v>6814.81</v>
      </c>
    </row>
    <row r="140" spans="1:6" ht="9" customHeight="1" x14ac:dyDescent="0.2">
      <c r="A140" s="52"/>
      <c r="B140" s="81"/>
      <c r="C140" s="18"/>
      <c r="D140" s="25"/>
      <c r="E140" s="191"/>
      <c r="F140" s="75">
        <f t="shared" si="10"/>
        <v>0</v>
      </c>
    </row>
    <row r="141" spans="1:6" x14ac:dyDescent="0.2">
      <c r="A141" s="51">
        <v>10</v>
      </c>
      <c r="B141" s="71" t="s">
        <v>165</v>
      </c>
      <c r="C141" s="18"/>
      <c r="D141" s="25"/>
      <c r="E141" s="191"/>
      <c r="F141" s="75">
        <f t="shared" si="10"/>
        <v>0</v>
      </c>
    </row>
    <row r="142" spans="1:6" x14ac:dyDescent="0.2">
      <c r="A142" s="52">
        <v>10.1</v>
      </c>
      <c r="B142" s="81" t="s">
        <v>130</v>
      </c>
      <c r="C142" s="18">
        <v>14.4</v>
      </c>
      <c r="D142" s="25" t="s">
        <v>9</v>
      </c>
      <c r="E142" s="192">
        <v>798.55294117647054</v>
      </c>
      <c r="F142" s="75">
        <f t="shared" si="10"/>
        <v>11499.16</v>
      </c>
    </row>
    <row r="143" spans="1:6" x14ac:dyDescent="0.2">
      <c r="A143" s="52">
        <v>10.199999999999999</v>
      </c>
      <c r="B143" s="81" t="s">
        <v>128</v>
      </c>
      <c r="C143" s="18">
        <v>18</v>
      </c>
      <c r="D143" s="25" t="s">
        <v>9</v>
      </c>
      <c r="E143" s="192">
        <v>798.55294117647054</v>
      </c>
      <c r="F143" s="75">
        <f t="shared" si="10"/>
        <v>14373.95</v>
      </c>
    </row>
    <row r="144" spans="1:6" x14ac:dyDescent="0.2">
      <c r="A144" s="52">
        <v>10.3</v>
      </c>
      <c r="B144" s="81" t="s">
        <v>132</v>
      </c>
      <c r="C144" s="18">
        <v>40.5</v>
      </c>
      <c r="D144" s="25" t="s">
        <v>9</v>
      </c>
      <c r="E144" s="192">
        <v>210</v>
      </c>
      <c r="F144" s="75">
        <f t="shared" si="10"/>
        <v>8505</v>
      </c>
    </row>
    <row r="145" spans="1:6" ht="10.5" customHeight="1" x14ac:dyDescent="0.2">
      <c r="A145" s="52"/>
      <c r="B145" s="81"/>
      <c r="C145" s="18"/>
      <c r="D145" s="25"/>
      <c r="E145" s="191"/>
      <c r="F145" s="75"/>
    </row>
    <row r="146" spans="1:6" x14ac:dyDescent="0.2">
      <c r="A146" s="51">
        <v>11</v>
      </c>
      <c r="B146" s="71" t="s">
        <v>129</v>
      </c>
      <c r="C146" s="18"/>
      <c r="D146" s="25"/>
      <c r="E146" s="191"/>
      <c r="F146" s="75">
        <f t="shared" si="10"/>
        <v>0</v>
      </c>
    </row>
    <row r="147" spans="1:6" x14ac:dyDescent="0.2">
      <c r="A147" s="52">
        <v>11.1</v>
      </c>
      <c r="B147" s="81" t="s">
        <v>130</v>
      </c>
      <c r="C147" s="18">
        <v>144</v>
      </c>
      <c r="D147" s="25" t="s">
        <v>10</v>
      </c>
      <c r="E147" s="192">
        <v>808.65</v>
      </c>
      <c r="F147" s="75">
        <f t="shared" si="10"/>
        <v>116445.6</v>
      </c>
    </row>
    <row r="148" spans="1:6" x14ac:dyDescent="0.2">
      <c r="A148" s="52">
        <v>11.2</v>
      </c>
      <c r="B148" s="81" t="s">
        <v>128</v>
      </c>
      <c r="C148" s="18">
        <v>180</v>
      </c>
      <c r="D148" s="25" t="s">
        <v>5</v>
      </c>
      <c r="E148" s="192">
        <v>862.85</v>
      </c>
      <c r="F148" s="75">
        <f t="shared" si="10"/>
        <v>155313</v>
      </c>
    </row>
    <row r="149" spans="1:6" ht="8.25" customHeight="1" x14ac:dyDescent="0.2">
      <c r="A149" s="52"/>
      <c r="B149" s="81"/>
      <c r="C149" s="18"/>
      <c r="D149" s="25"/>
      <c r="E149" s="192"/>
      <c r="F149" s="75">
        <f t="shared" si="10"/>
        <v>0</v>
      </c>
    </row>
    <row r="150" spans="1:6" x14ac:dyDescent="0.2">
      <c r="A150" s="261">
        <v>12</v>
      </c>
      <c r="B150" s="81" t="s">
        <v>166</v>
      </c>
      <c r="C150" s="18">
        <v>1</v>
      </c>
      <c r="D150" s="25" t="s">
        <v>6</v>
      </c>
      <c r="E150" s="192">
        <v>10000</v>
      </c>
      <c r="F150" s="75">
        <f t="shared" si="10"/>
        <v>10000</v>
      </c>
    </row>
    <row r="151" spans="1:6" s="189" customFormat="1" x14ac:dyDescent="0.2">
      <c r="A151" s="119"/>
      <c r="B151" s="120" t="s">
        <v>103</v>
      </c>
      <c r="C151" s="121"/>
      <c r="D151" s="121"/>
      <c r="E151" s="121"/>
      <c r="F151" s="122">
        <f>SUM(F82:F150)</f>
        <v>4587361.5200000005</v>
      </c>
    </row>
    <row r="152" spans="1:6" ht="8.25" customHeight="1" x14ac:dyDescent="0.2">
      <c r="A152" s="53"/>
      <c r="B152" s="1"/>
      <c r="C152" s="9"/>
      <c r="D152" s="10"/>
      <c r="E152" s="11"/>
      <c r="F152" s="12"/>
    </row>
    <row r="153" spans="1:6" x14ac:dyDescent="0.2">
      <c r="A153" s="231" t="s">
        <v>163</v>
      </c>
      <c r="B153" s="36" t="s">
        <v>144</v>
      </c>
      <c r="C153" s="232"/>
      <c r="D153" s="233"/>
      <c r="E153" s="232"/>
      <c r="F153" s="232"/>
    </row>
    <row r="154" spans="1:6" ht="9.75" customHeight="1" x14ac:dyDescent="0.2">
      <c r="A154" s="234"/>
      <c r="B154" s="235"/>
      <c r="C154" s="232"/>
      <c r="D154" s="233"/>
      <c r="E154" s="232"/>
      <c r="F154" s="232"/>
    </row>
    <row r="155" spans="1:6" x14ac:dyDescent="0.2">
      <c r="A155" s="236">
        <v>1</v>
      </c>
      <c r="B155" s="207" t="s">
        <v>145</v>
      </c>
      <c r="C155" s="237"/>
      <c r="D155" s="238"/>
      <c r="E155" s="239"/>
      <c r="F155" s="237"/>
    </row>
    <row r="156" spans="1:6" x14ac:dyDescent="0.2">
      <c r="A156" s="240">
        <v>1.1000000000000001</v>
      </c>
      <c r="B156" s="241" t="s">
        <v>146</v>
      </c>
      <c r="C156" s="242">
        <v>100</v>
      </c>
      <c r="D156" s="233" t="s">
        <v>147</v>
      </c>
      <c r="E156" s="243">
        <v>389.48</v>
      </c>
      <c r="F156" s="244">
        <f>ROUND(E156*C156,2)</f>
        <v>38948</v>
      </c>
    </row>
    <row r="157" spans="1:6" ht="6.75" customHeight="1" x14ac:dyDescent="0.2">
      <c r="A157" s="279"/>
      <c r="B157" s="280"/>
      <c r="C157" s="281"/>
      <c r="D157" s="277"/>
      <c r="E157" s="281"/>
      <c r="F157" s="281"/>
    </row>
    <row r="158" spans="1:6" ht="14.25" customHeight="1" x14ac:dyDescent="0.2">
      <c r="A158" s="245">
        <v>2</v>
      </c>
      <c r="B158" s="246" t="s">
        <v>148</v>
      </c>
      <c r="C158" s="247"/>
      <c r="D158" s="248"/>
      <c r="E158" s="249"/>
      <c r="F158" s="244"/>
    </row>
    <row r="159" spans="1:6" x14ac:dyDescent="0.2">
      <c r="A159" s="240">
        <v>2.1</v>
      </c>
      <c r="B159" s="241" t="s">
        <v>149</v>
      </c>
      <c r="C159" s="242">
        <v>87</v>
      </c>
      <c r="D159" s="233" t="s">
        <v>5</v>
      </c>
      <c r="E159" s="243">
        <v>45.1</v>
      </c>
      <c r="F159" s="244">
        <f>ROUND(E159*C159,2)</f>
        <v>3923.7</v>
      </c>
    </row>
    <row r="160" spans="1:6" x14ac:dyDescent="0.2">
      <c r="A160" s="240">
        <v>2.2000000000000002</v>
      </c>
      <c r="B160" s="241" t="s">
        <v>150</v>
      </c>
      <c r="C160" s="242">
        <v>87</v>
      </c>
      <c r="D160" s="233" t="s">
        <v>5</v>
      </c>
      <c r="E160" s="243">
        <v>67.5</v>
      </c>
      <c r="F160" s="244">
        <f>ROUND(E160*C160,2)</f>
        <v>5872.5</v>
      </c>
    </row>
    <row r="161" spans="1:6" x14ac:dyDescent="0.2">
      <c r="A161" s="240">
        <v>2.2999999999999998</v>
      </c>
      <c r="B161" s="241" t="s">
        <v>151</v>
      </c>
      <c r="C161" s="242">
        <v>25</v>
      </c>
      <c r="D161" s="233" t="s">
        <v>5</v>
      </c>
      <c r="E161" s="243">
        <v>175.1</v>
      </c>
      <c r="F161" s="244">
        <f>ROUND(E161*C161,2)</f>
        <v>4377.5</v>
      </c>
    </row>
    <row r="162" spans="1:6" x14ac:dyDescent="0.2">
      <c r="A162" s="240">
        <v>2.4</v>
      </c>
      <c r="B162" s="241" t="s">
        <v>152</v>
      </c>
      <c r="C162" s="242">
        <v>25</v>
      </c>
      <c r="D162" s="233" t="s">
        <v>5</v>
      </c>
      <c r="E162" s="243">
        <v>257.14999999999998</v>
      </c>
      <c r="F162" s="244">
        <f>ROUND(E162*C162,2)</f>
        <v>6428.75</v>
      </c>
    </row>
    <row r="163" spans="1:6" x14ac:dyDescent="0.2">
      <c r="A163" s="240">
        <v>2.5</v>
      </c>
      <c r="B163" s="241" t="s">
        <v>153</v>
      </c>
      <c r="C163" s="242">
        <v>25</v>
      </c>
      <c r="D163" s="233" t="s">
        <v>5</v>
      </c>
      <c r="E163" s="243">
        <v>554.04999999999995</v>
      </c>
      <c r="F163" s="244">
        <f>ROUND(E163*C163,2)</f>
        <v>13851.25</v>
      </c>
    </row>
    <row r="164" spans="1:6" x14ac:dyDescent="0.2">
      <c r="A164" s="240"/>
      <c r="B164" s="241"/>
      <c r="C164" s="242"/>
      <c r="D164" s="233"/>
      <c r="E164" s="243"/>
      <c r="F164" s="244"/>
    </row>
    <row r="165" spans="1:6" x14ac:dyDescent="0.2">
      <c r="A165" s="245">
        <v>3</v>
      </c>
      <c r="B165" s="246" t="s">
        <v>154</v>
      </c>
      <c r="C165" s="247"/>
      <c r="D165" s="248"/>
      <c r="E165" s="249"/>
      <c r="F165" s="244"/>
    </row>
    <row r="166" spans="1:6" x14ac:dyDescent="0.2">
      <c r="A166" s="240">
        <v>3.1</v>
      </c>
      <c r="B166" s="241" t="s">
        <v>155</v>
      </c>
      <c r="C166" s="242">
        <v>174</v>
      </c>
      <c r="D166" s="233" t="s">
        <v>6</v>
      </c>
      <c r="E166" s="243">
        <v>4.5505000000000004</v>
      </c>
      <c r="F166" s="244">
        <f t="shared" ref="F166:F174" si="11">ROUND(E166*C166,2)</f>
        <v>791.79</v>
      </c>
    </row>
    <row r="167" spans="1:6" x14ac:dyDescent="0.2">
      <c r="A167" s="240">
        <v>3.2</v>
      </c>
      <c r="B167" s="241" t="s">
        <v>156</v>
      </c>
      <c r="C167" s="242">
        <v>174</v>
      </c>
      <c r="D167" s="233" t="s">
        <v>6</v>
      </c>
      <c r="E167" s="243">
        <v>5.46</v>
      </c>
      <c r="F167" s="244">
        <f t="shared" si="11"/>
        <v>950.04</v>
      </c>
    </row>
    <row r="168" spans="1:6" x14ac:dyDescent="0.2">
      <c r="A168" s="240">
        <v>3.3</v>
      </c>
      <c r="B168" s="241" t="s">
        <v>157</v>
      </c>
      <c r="C168" s="242">
        <v>50</v>
      </c>
      <c r="D168" s="233" t="s">
        <v>6</v>
      </c>
      <c r="E168" s="243">
        <v>10.9</v>
      </c>
      <c r="F168" s="244">
        <f t="shared" si="11"/>
        <v>545</v>
      </c>
    </row>
    <row r="169" spans="1:6" x14ac:dyDescent="0.2">
      <c r="A169" s="240">
        <v>3.4</v>
      </c>
      <c r="B169" s="241" t="s">
        <v>158</v>
      </c>
      <c r="C169" s="242">
        <v>50</v>
      </c>
      <c r="D169" s="233" t="s">
        <v>6</v>
      </c>
      <c r="E169" s="243">
        <v>25.48</v>
      </c>
      <c r="F169" s="244">
        <f t="shared" si="11"/>
        <v>1274</v>
      </c>
    </row>
    <row r="170" spans="1:6" x14ac:dyDescent="0.2">
      <c r="A170" s="240">
        <v>3.5</v>
      </c>
      <c r="B170" s="241" t="s">
        <v>159</v>
      </c>
      <c r="C170" s="242">
        <v>50</v>
      </c>
      <c r="D170" s="233" t="s">
        <v>6</v>
      </c>
      <c r="E170" s="243">
        <v>1226.6099999999999</v>
      </c>
      <c r="F170" s="244">
        <f t="shared" si="11"/>
        <v>61330.5</v>
      </c>
    </row>
    <row r="171" spans="1:6" x14ac:dyDescent="0.2">
      <c r="A171" s="240"/>
      <c r="B171" s="241"/>
      <c r="C171" s="242"/>
      <c r="D171" s="233"/>
      <c r="E171" s="243"/>
      <c r="F171" s="244"/>
    </row>
    <row r="172" spans="1:6" x14ac:dyDescent="0.2">
      <c r="A172" s="245">
        <v>4</v>
      </c>
      <c r="B172" s="246" t="s">
        <v>160</v>
      </c>
      <c r="C172" s="247"/>
      <c r="D172" s="248"/>
      <c r="E172" s="249"/>
      <c r="F172" s="244"/>
    </row>
    <row r="173" spans="1:6" x14ac:dyDescent="0.2">
      <c r="A173" s="240">
        <v>4.0999999999999996</v>
      </c>
      <c r="B173" s="241" t="s">
        <v>161</v>
      </c>
      <c r="C173" s="242">
        <v>20</v>
      </c>
      <c r="D173" s="233" t="s">
        <v>125</v>
      </c>
      <c r="E173" s="243">
        <v>1977</v>
      </c>
      <c r="F173" s="244">
        <f t="shared" si="11"/>
        <v>39540</v>
      </c>
    </row>
    <row r="174" spans="1:6" x14ac:dyDescent="0.2">
      <c r="A174" s="240">
        <v>4.2</v>
      </c>
      <c r="B174" s="241" t="s">
        <v>162</v>
      </c>
      <c r="C174" s="242">
        <v>20</v>
      </c>
      <c r="D174" s="233" t="s">
        <v>125</v>
      </c>
      <c r="E174" s="243">
        <v>1318</v>
      </c>
      <c r="F174" s="244">
        <f t="shared" si="11"/>
        <v>26360</v>
      </c>
    </row>
    <row r="175" spans="1:6" x14ac:dyDescent="0.2">
      <c r="A175" s="250"/>
      <c r="B175" s="251" t="s">
        <v>164</v>
      </c>
      <c r="C175" s="252"/>
      <c r="D175" s="253"/>
      <c r="E175" s="254"/>
      <c r="F175" s="255">
        <f>SUM(F156:F174)</f>
        <v>204193.02999999997</v>
      </c>
    </row>
    <row r="176" spans="1:6" x14ac:dyDescent="0.2">
      <c r="A176" s="204"/>
      <c r="B176" s="256"/>
      <c r="C176" s="257"/>
      <c r="D176" s="258"/>
      <c r="E176" s="259"/>
      <c r="F176" s="260"/>
    </row>
    <row r="177" spans="1:6" x14ac:dyDescent="0.2">
      <c r="A177" s="208" t="s">
        <v>126</v>
      </c>
      <c r="B177" s="207" t="s">
        <v>11</v>
      </c>
      <c r="C177" s="209"/>
      <c r="D177" s="13"/>
      <c r="E177" s="14"/>
      <c r="F177" s="14">
        <f>C177*E177</f>
        <v>0</v>
      </c>
    </row>
    <row r="178" spans="1:6" ht="9.75" customHeight="1" x14ac:dyDescent="0.2">
      <c r="A178" s="208"/>
      <c r="B178" s="207"/>
      <c r="C178" s="209"/>
      <c r="D178" s="13"/>
      <c r="E178" s="14"/>
      <c r="F178" s="14"/>
    </row>
    <row r="179" spans="1:6" ht="38.25" x14ac:dyDescent="0.2">
      <c r="A179" s="228">
        <v>1</v>
      </c>
      <c r="B179" s="193" t="s">
        <v>12</v>
      </c>
      <c r="C179" s="194">
        <v>7</v>
      </c>
      <c r="D179" s="195" t="s">
        <v>13</v>
      </c>
      <c r="E179" s="196">
        <v>40000</v>
      </c>
      <c r="F179" s="197">
        <f>ROUND((C179*E179),2)</f>
        <v>280000</v>
      </c>
    </row>
    <row r="180" spans="1:6" x14ac:dyDescent="0.2">
      <c r="A180" s="228"/>
      <c r="B180" s="193"/>
      <c r="C180" s="194"/>
      <c r="D180" s="195"/>
      <c r="E180" s="196"/>
      <c r="F180" s="197"/>
    </row>
    <row r="181" spans="1:6" ht="63.75" x14ac:dyDescent="0.2">
      <c r="A181" s="228">
        <v>2</v>
      </c>
      <c r="B181" s="8" t="s">
        <v>14</v>
      </c>
      <c r="C181" s="198">
        <v>1</v>
      </c>
      <c r="D181" s="199" t="s">
        <v>6</v>
      </c>
      <c r="E181" s="200">
        <v>43500</v>
      </c>
      <c r="F181" s="197">
        <f>ROUND((C181*E181),2)</f>
        <v>43500</v>
      </c>
    </row>
    <row r="182" spans="1:6" s="189" customFormat="1" x14ac:dyDescent="0.2">
      <c r="A182" s="201"/>
      <c r="B182" s="202" t="s">
        <v>127</v>
      </c>
      <c r="C182" s="202"/>
      <c r="D182" s="202"/>
      <c r="E182" s="202"/>
      <c r="F182" s="122">
        <f>SUM(F179:F181)</f>
        <v>323500</v>
      </c>
    </row>
    <row r="183" spans="1:6" x14ac:dyDescent="0.2">
      <c r="A183" s="55"/>
      <c r="B183" s="15"/>
      <c r="C183" s="3"/>
      <c r="D183" s="16"/>
      <c r="E183" s="17"/>
      <c r="F183" s="17"/>
    </row>
    <row r="184" spans="1:6" x14ac:dyDescent="0.2">
      <c r="A184" s="123"/>
      <c r="B184" s="124" t="s">
        <v>26</v>
      </c>
      <c r="C184" s="125"/>
      <c r="D184" s="126"/>
      <c r="E184" s="127"/>
      <c r="F184" s="128">
        <f>F78+F151+F182+F175</f>
        <v>8514234.6600000001</v>
      </c>
    </row>
    <row r="185" spans="1:6" x14ac:dyDescent="0.2">
      <c r="A185" s="129"/>
      <c r="B185" s="130" t="s">
        <v>26</v>
      </c>
      <c r="C185" s="131"/>
      <c r="D185" s="132"/>
      <c r="E185" s="133">
        <v>0</v>
      </c>
      <c r="F185" s="133">
        <f>F184</f>
        <v>8514234.6600000001</v>
      </c>
    </row>
    <row r="186" spans="1:6" x14ac:dyDescent="0.2">
      <c r="A186" s="55"/>
      <c r="B186" s="15"/>
      <c r="C186" s="3"/>
      <c r="D186" s="16"/>
      <c r="E186" s="17"/>
      <c r="F186" s="4"/>
    </row>
    <row r="187" spans="1:6" x14ac:dyDescent="0.2">
      <c r="A187" s="55"/>
      <c r="B187" s="15" t="s">
        <v>27</v>
      </c>
      <c r="C187" s="3"/>
      <c r="D187" s="16"/>
      <c r="E187" s="17"/>
      <c r="F187" s="17"/>
    </row>
    <row r="188" spans="1:6" x14ac:dyDescent="0.2">
      <c r="A188" s="54"/>
      <c r="B188" s="29" t="s">
        <v>28</v>
      </c>
      <c r="C188" s="30">
        <v>0.1</v>
      </c>
      <c r="D188" s="13"/>
      <c r="E188" s="14"/>
      <c r="F188" s="14">
        <f t="shared" ref="F188:F194" si="12">ROUND(($F$185*C188),2)</f>
        <v>851423.47</v>
      </c>
    </row>
    <row r="189" spans="1:6" x14ac:dyDescent="0.2">
      <c r="A189" s="54"/>
      <c r="B189" s="29" t="s">
        <v>29</v>
      </c>
      <c r="C189" s="30">
        <v>0.03</v>
      </c>
      <c r="D189" s="13"/>
      <c r="E189" s="14"/>
      <c r="F189" s="14">
        <f t="shared" si="12"/>
        <v>255427.04</v>
      </c>
    </row>
    <row r="190" spans="1:6" x14ac:dyDescent="0.2">
      <c r="A190" s="54"/>
      <c r="B190" s="29" t="s">
        <v>30</v>
      </c>
      <c r="C190" s="30">
        <v>0.04</v>
      </c>
      <c r="D190" s="13"/>
      <c r="E190" s="14"/>
      <c r="F190" s="14">
        <f t="shared" si="12"/>
        <v>340569.39</v>
      </c>
    </row>
    <row r="191" spans="1:6" x14ac:dyDescent="0.2">
      <c r="A191" s="54"/>
      <c r="B191" s="31" t="s">
        <v>31</v>
      </c>
      <c r="C191" s="30">
        <v>0.05</v>
      </c>
      <c r="D191" s="13"/>
      <c r="E191" s="14"/>
      <c r="F191" s="14">
        <f t="shared" si="12"/>
        <v>425711.73</v>
      </c>
    </row>
    <row r="192" spans="1:6" x14ac:dyDescent="0.2">
      <c r="A192" s="54"/>
      <c r="B192" s="29" t="s">
        <v>32</v>
      </c>
      <c r="C192" s="30">
        <v>0.04</v>
      </c>
      <c r="D192" s="13"/>
      <c r="E192" s="14"/>
      <c r="F192" s="14">
        <f t="shared" si="12"/>
        <v>340569.39</v>
      </c>
    </row>
    <row r="193" spans="1:6" x14ac:dyDescent="0.2">
      <c r="A193" s="54"/>
      <c r="B193" s="29" t="s">
        <v>33</v>
      </c>
      <c r="C193" s="30">
        <v>0.01</v>
      </c>
      <c r="D193" s="13"/>
      <c r="E193" s="14"/>
      <c r="F193" s="14">
        <f t="shared" si="12"/>
        <v>85142.35</v>
      </c>
    </row>
    <row r="194" spans="1:6" x14ac:dyDescent="0.2">
      <c r="A194" s="54"/>
      <c r="B194" s="31" t="s">
        <v>34</v>
      </c>
      <c r="C194" s="32">
        <v>1E-3</v>
      </c>
      <c r="D194" s="13"/>
      <c r="E194" s="14"/>
      <c r="F194" s="14">
        <f t="shared" si="12"/>
        <v>8514.23</v>
      </c>
    </row>
    <row r="195" spans="1:6" x14ac:dyDescent="0.2">
      <c r="A195" s="54"/>
      <c r="B195" s="229" t="s">
        <v>137</v>
      </c>
      <c r="C195" s="32">
        <v>0.18</v>
      </c>
      <c r="D195" s="13"/>
      <c r="E195" s="14"/>
      <c r="F195" s="14">
        <f>ROUND(($F$188*C195),2)</f>
        <v>153256.22</v>
      </c>
    </row>
    <row r="196" spans="1:6" x14ac:dyDescent="0.2">
      <c r="A196" s="54"/>
      <c r="B196" s="7" t="s">
        <v>35</v>
      </c>
      <c r="C196" s="32">
        <v>0.1</v>
      </c>
      <c r="D196" s="13"/>
      <c r="E196" s="14"/>
      <c r="F196" s="14">
        <f>ROUND(($F$185*C196),2)</f>
        <v>851423.47</v>
      </c>
    </row>
    <row r="197" spans="1:6" x14ac:dyDescent="0.2">
      <c r="A197" s="54"/>
      <c r="B197" s="7" t="s">
        <v>36</v>
      </c>
      <c r="C197" s="5">
        <v>0.05</v>
      </c>
      <c r="D197" s="13"/>
      <c r="E197" s="14"/>
      <c r="F197" s="14">
        <f>ROUND(($F$185*C197),2)</f>
        <v>425711.73</v>
      </c>
    </row>
    <row r="198" spans="1:6" x14ac:dyDescent="0.2">
      <c r="A198" s="54"/>
      <c r="B198" s="175" t="s">
        <v>133</v>
      </c>
      <c r="C198" s="278">
        <v>1.4999999999999999E-2</v>
      </c>
      <c r="D198" s="13"/>
      <c r="E198" s="14"/>
      <c r="F198" s="14">
        <f>ROUND(($F$185*C198),2)</f>
        <v>127713.52</v>
      </c>
    </row>
    <row r="199" spans="1:6" x14ac:dyDescent="0.2">
      <c r="A199" s="55"/>
      <c r="B199" s="15" t="s">
        <v>37</v>
      </c>
      <c r="C199" s="5"/>
      <c r="D199" s="6"/>
      <c r="E199" s="33"/>
      <c r="F199" s="34">
        <f>SUM(F188:F198)</f>
        <v>3865462.54</v>
      </c>
    </row>
    <row r="200" spans="1:6" x14ac:dyDescent="0.2">
      <c r="A200" s="50"/>
      <c r="B200" s="35"/>
      <c r="C200" s="36"/>
      <c r="D200" s="37"/>
      <c r="E200" s="38"/>
      <c r="F200" s="39"/>
    </row>
    <row r="201" spans="1:6" x14ac:dyDescent="0.2">
      <c r="A201" s="134"/>
      <c r="B201" s="135" t="s">
        <v>38</v>
      </c>
      <c r="C201" s="136"/>
      <c r="D201" s="137"/>
      <c r="E201" s="138"/>
      <c r="F201" s="139">
        <f>F199+F185</f>
        <v>12379697.199999999</v>
      </c>
    </row>
    <row r="202" spans="1:6" x14ac:dyDescent="0.2">
      <c r="A202" s="108"/>
      <c r="B202" s="109"/>
      <c r="C202" s="110"/>
      <c r="D202" s="111"/>
      <c r="E202" s="110"/>
      <c r="F202" s="112"/>
    </row>
    <row r="203" spans="1:6" x14ac:dyDescent="0.2">
      <c r="A203" s="113"/>
      <c r="B203" s="114"/>
      <c r="C203" s="115"/>
      <c r="D203" s="115"/>
      <c r="E203" s="115"/>
      <c r="F203" s="115"/>
    </row>
    <row r="205" spans="1:6" x14ac:dyDescent="0.2">
      <c r="A205" s="146" t="s">
        <v>68</v>
      </c>
      <c r="B205" s="146"/>
      <c r="C205" s="147" t="s">
        <v>69</v>
      </c>
      <c r="D205" s="147"/>
      <c r="E205" s="147"/>
      <c r="F205" s="147"/>
    </row>
    <row r="206" spans="1:6" x14ac:dyDescent="0.2">
      <c r="A206" s="148"/>
      <c r="B206" s="149"/>
      <c r="C206" s="147"/>
      <c r="D206" s="147" t="s">
        <v>70</v>
      </c>
      <c r="E206" s="147"/>
      <c r="F206" s="147"/>
    </row>
    <row r="207" spans="1:6" x14ac:dyDescent="0.2">
      <c r="A207" s="148"/>
      <c r="B207" s="149"/>
      <c r="C207" s="147"/>
      <c r="D207" s="147"/>
      <c r="E207" s="147"/>
      <c r="F207" s="147"/>
    </row>
    <row r="208" spans="1:6" x14ac:dyDescent="0.2">
      <c r="A208" s="148"/>
      <c r="B208" s="149"/>
      <c r="C208" s="147"/>
      <c r="D208" s="147"/>
      <c r="E208" s="147"/>
      <c r="F208" s="147"/>
    </row>
    <row r="209" spans="1:6" x14ac:dyDescent="0.2">
      <c r="A209" s="284" t="s">
        <v>134</v>
      </c>
      <c r="B209" s="284"/>
      <c r="C209" s="285" t="s">
        <v>141</v>
      </c>
      <c r="D209" s="285"/>
      <c r="E209" s="285"/>
      <c r="F209" s="285"/>
    </row>
    <row r="210" spans="1:6" x14ac:dyDescent="0.2">
      <c r="A210" s="284" t="s">
        <v>135</v>
      </c>
      <c r="B210" s="284"/>
      <c r="C210" s="286" t="s">
        <v>71</v>
      </c>
      <c r="D210" s="286"/>
      <c r="E210" s="286"/>
      <c r="F210" s="286"/>
    </row>
    <row r="211" spans="1:6" x14ac:dyDescent="0.2">
      <c r="A211" s="148"/>
      <c r="B211" s="150"/>
      <c r="C211" s="147"/>
      <c r="D211" s="147"/>
      <c r="E211" s="147"/>
      <c r="F211" s="147"/>
    </row>
    <row r="212" spans="1:6" x14ac:dyDescent="0.2">
      <c r="A212" s="148"/>
      <c r="B212" s="150"/>
      <c r="C212" s="147"/>
      <c r="D212" s="147"/>
      <c r="E212" s="147"/>
      <c r="F212" s="147"/>
    </row>
    <row r="213" spans="1:6" x14ac:dyDescent="0.2">
      <c r="A213" s="148"/>
      <c r="B213" s="150"/>
      <c r="C213" s="147"/>
      <c r="D213" s="147"/>
      <c r="E213" s="147"/>
      <c r="F213" s="147"/>
    </row>
    <row r="214" spans="1:6" x14ac:dyDescent="0.2">
      <c r="A214" s="148"/>
      <c r="B214" s="149" t="s">
        <v>72</v>
      </c>
      <c r="C214" s="147" t="s">
        <v>73</v>
      </c>
      <c r="D214" s="147"/>
      <c r="E214" s="147"/>
      <c r="F214" s="147"/>
    </row>
    <row r="215" spans="1:6" x14ac:dyDescent="0.2">
      <c r="A215" s="148"/>
      <c r="B215" s="149"/>
      <c r="C215" s="147"/>
      <c r="D215" s="147"/>
      <c r="E215" s="147"/>
      <c r="F215" s="147"/>
    </row>
    <row r="216" spans="1:6" x14ac:dyDescent="0.2">
      <c r="A216" s="148"/>
      <c r="B216" s="149"/>
      <c r="C216" s="147"/>
      <c r="D216" s="147"/>
      <c r="E216" s="147"/>
      <c r="F216" s="147"/>
    </row>
    <row r="217" spans="1:6" x14ac:dyDescent="0.2">
      <c r="A217" s="148"/>
      <c r="B217" s="149"/>
      <c r="C217" s="147"/>
      <c r="D217" s="147"/>
      <c r="E217" s="147"/>
      <c r="F217" s="147"/>
    </row>
    <row r="218" spans="1:6" x14ac:dyDescent="0.2">
      <c r="A218" s="287" t="s">
        <v>74</v>
      </c>
      <c r="B218" s="287"/>
      <c r="C218" s="288" t="s">
        <v>75</v>
      </c>
      <c r="D218" s="288"/>
      <c r="E218" s="288"/>
      <c r="F218" s="288"/>
    </row>
    <row r="219" spans="1:6" x14ac:dyDescent="0.2">
      <c r="A219" s="284" t="s">
        <v>76</v>
      </c>
      <c r="B219" s="284"/>
      <c r="C219" s="147"/>
      <c r="D219" s="147" t="s">
        <v>77</v>
      </c>
      <c r="E219" s="147"/>
      <c r="F219" s="147"/>
    </row>
    <row r="220" spans="1:6" x14ac:dyDescent="0.2">
      <c r="A220" s="146"/>
      <c r="B220" s="146"/>
      <c r="C220" s="151"/>
      <c r="D220" s="151"/>
      <c r="E220" s="152"/>
      <c r="F220" s="152"/>
    </row>
    <row r="235" ht="15.75" customHeight="1" x14ac:dyDescent="0.2"/>
    <row r="296" ht="7.5" customHeight="1" x14ac:dyDescent="0.2"/>
    <row r="302" ht="9" customHeight="1" x14ac:dyDescent="0.2"/>
    <row r="322" spans="1:6" s="60" customFormat="1" ht="13.5" customHeight="1" x14ac:dyDescent="0.2">
      <c r="A322" s="103"/>
      <c r="B322" s="104"/>
      <c r="C322" s="105"/>
      <c r="D322" s="106"/>
      <c r="E322" s="99"/>
      <c r="F322" s="99"/>
    </row>
    <row r="323" spans="1:6" s="60" customFormat="1" ht="13.5" customHeight="1" x14ac:dyDescent="0.2">
      <c r="A323" s="103"/>
      <c r="B323" s="104"/>
      <c r="C323" s="105"/>
      <c r="D323" s="106"/>
      <c r="E323" s="99"/>
      <c r="F323" s="99"/>
    </row>
  </sheetData>
  <autoFilter ref="A11:F179" xr:uid="{00000000-0009-0000-0000-000000000000}"/>
  <mergeCells count="14">
    <mergeCell ref="A10:F10"/>
    <mergeCell ref="A2:F2"/>
    <mergeCell ref="A3:F3"/>
    <mergeCell ref="A4:F4"/>
    <mergeCell ref="A5:F5"/>
    <mergeCell ref="F6:F7"/>
    <mergeCell ref="A8:F8"/>
    <mergeCell ref="A219:B219"/>
    <mergeCell ref="A209:B209"/>
    <mergeCell ref="C209:F209"/>
    <mergeCell ref="A210:B210"/>
    <mergeCell ref="C210:F210"/>
    <mergeCell ref="A218:B218"/>
    <mergeCell ref="C218:F218"/>
  </mergeCells>
  <dataValidations disablePrompts="1" count="1">
    <dataValidation type="list" allowBlank="1" showInputMessage="1" showErrorMessage="1" sqref="B9:B10 B1:B7" xr:uid="{00000000-0002-0000-0000-000000000000}">
      <formula1>$B$1:$B$12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90" orientation="portrait" r:id="rId1"/>
  <headerFooter alignWithMargins="0">
    <oddFooter>&amp;C&amp;9Página &amp;P de &amp;N</oddFooter>
  </headerFooter>
  <rowBreaks count="5" manualBreakCount="5">
    <brk id="48" max="5" man="1"/>
    <brk id="78" max="5" man="1"/>
    <brk id="113" max="5" man="1"/>
    <brk id="157" max="5" man="1"/>
    <brk id="18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LOMA DEL CHIVO</vt:lpstr>
      <vt:lpstr>'LOMA DEL CHIVO'!Print_Area</vt:lpstr>
      <vt:lpstr>'LOMA DEL CHIVO'!Print_Titles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Franklin Xavier Morillo Duluc</cp:lastModifiedBy>
  <cp:lastPrinted>2020-11-03T20:03:58Z</cp:lastPrinted>
  <dcterms:created xsi:type="dcterms:W3CDTF">2008-02-19T10:28:27Z</dcterms:created>
  <dcterms:modified xsi:type="dcterms:W3CDTF">2022-04-04T15:36:18Z</dcterms:modified>
</cp:coreProperties>
</file>