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cion de Ingenieria\Documentos Compartidos\2022 SORTEO\REV.01\DAJABON\"/>
    </mc:Choice>
  </mc:AlternateContent>
  <bookViews>
    <workbookView xWindow="-120" yWindow="-120" windowWidth="29040" windowHeight="15840"/>
  </bookViews>
  <sheets>
    <sheet name="Lote T-L.Conducción Parti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T-L.Conducción Partido'!$A$1:$F$121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T-L.Conducción Partido'!$1:$12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60" i="1"/>
  <c r="F59" i="1"/>
  <c r="F58" i="1"/>
  <c r="F43" i="1" l="1"/>
  <c r="F75" i="1" l="1"/>
  <c r="F68" i="1"/>
  <c r="F69" i="1" l="1"/>
  <c r="F70" i="1" l="1"/>
  <c r="F71" i="1"/>
  <c r="F57" i="1" l="1"/>
  <c r="F51" i="1" l="1"/>
  <c r="F48" i="1"/>
  <c r="F50" i="1"/>
  <c r="F49" i="1"/>
  <c r="F45" i="1"/>
  <c r="F47" i="1"/>
  <c r="F52" i="1"/>
  <c r="F44" i="1" l="1"/>
  <c r="F53" i="1" l="1"/>
  <c r="F27" i="1" l="1"/>
  <c r="F46" i="1" l="1"/>
  <c r="F90" i="1"/>
  <c r="A18" i="1" l="1"/>
  <c r="A23" i="1" s="1"/>
  <c r="A16" i="1"/>
  <c r="F74" i="1" l="1"/>
  <c r="F35" i="1"/>
  <c r="A31" i="1"/>
  <c r="A32" i="1" s="1"/>
  <c r="A24" i="1"/>
  <c r="A25" i="1" s="1"/>
  <c r="A26" i="1" s="1"/>
  <c r="A27" i="1" s="1"/>
  <c r="A28" i="1" s="1"/>
  <c r="A29" i="1" s="1"/>
  <c r="A19" i="1"/>
  <c r="A20" i="1" s="1"/>
  <c r="A21" i="1" s="1"/>
  <c r="F73" i="1" l="1"/>
  <c r="F32" i="1"/>
  <c r="F38" i="1"/>
  <c r="F92" i="1"/>
  <c r="A34" i="1"/>
  <c r="A35" i="1" s="1"/>
  <c r="F93" i="1" l="1"/>
  <c r="A37" i="1"/>
  <c r="A38" i="1" s="1"/>
  <c r="F83" i="1" l="1"/>
  <c r="F28" i="1"/>
  <c r="F24" i="1"/>
  <c r="F19" i="1"/>
  <c r="F20" i="1"/>
  <c r="F79" i="1"/>
  <c r="A40" i="1"/>
  <c r="A42" i="1" s="1"/>
  <c r="F76" i="1" l="1"/>
  <c r="A56" i="1"/>
  <c r="F25" i="1"/>
  <c r="F80" i="1"/>
  <c r="F16" i="1"/>
  <c r="F81" i="1"/>
  <c r="F26" i="1"/>
  <c r="F21" i="1"/>
  <c r="F29" i="1"/>
  <c r="F72" i="1" l="1"/>
  <c r="A57" i="1"/>
  <c r="A58" i="1" s="1"/>
  <c r="A59" i="1" s="1"/>
  <c r="A63" i="1"/>
  <c r="A65" i="1" s="1"/>
  <c r="A78" i="1" s="1"/>
  <c r="F85" i="1"/>
  <c r="A60" i="1" l="1"/>
  <c r="A61" i="1" s="1"/>
  <c r="F63" i="1"/>
  <c r="A67" i="1"/>
  <c r="F54" i="1" l="1"/>
  <c r="F86" i="1" l="1"/>
  <c r="F95" i="1" s="1"/>
  <c r="A83" i="1"/>
  <c r="A85" i="1" s="1"/>
  <c r="F108" i="1" l="1"/>
  <c r="F107" i="1"/>
  <c r="F106" i="1"/>
  <c r="F101" i="1"/>
  <c r="F100" i="1"/>
  <c r="F99" i="1"/>
  <c r="F104" i="1"/>
  <c r="F103" i="1"/>
  <c r="F102" i="1"/>
  <c r="F98" i="1"/>
  <c r="A79" i="1"/>
  <c r="A80" i="1" s="1"/>
  <c r="A81" i="1" s="1"/>
  <c r="F105" i="1" l="1"/>
  <c r="F109" i="1" s="1"/>
  <c r="F111" i="1" s="1"/>
</calcChain>
</file>

<file path=xl/sharedStrings.xml><?xml version="1.0" encoding="utf-8"?>
<sst xmlns="http://schemas.openxmlformats.org/spreadsheetml/2006/main" count="167" uniqueCount="127">
  <si>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</si>
  <si>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</si>
  <si>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</si>
  <si>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</si>
  <si>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</si>
  <si>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</si>
  <si>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</si>
  <si>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</si>
  <si>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</si>
  <si>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</si>
  <si>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</si>
  <si>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</si>
  <si>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</si>
  <si>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</si>
  <si>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</si>
  <si>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</si>
  <si>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</si>
  <si>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</si>
  <si>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</si>
  <si>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</si>
  <si>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</si>
  <si>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</si>
  <si>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</si>
  <si>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</si>
  <si>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</si>
  <si>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</si>
  <si>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</si>
  <si>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</si>
  <si>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</si>
  <si>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</si>
  <si>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</si>
  <si>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</si>
  <si>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</si>
  <si>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VARIOS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</si>
  <si>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</si>
  <si>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</si>
  <si>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</si>
  <si>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</si>
  <si>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</si>
  <si>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</si>
  <si>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</si>
  <si>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</si>
  <si>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</si>
  <si>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</si>
  <si>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</si>
  <si>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TOTAL EJECUTAR EN RD$</t>
  </si>
  <si>
    <t>VISTO BUENO:</t>
  </si>
  <si>
    <t>ING. JOSÉ MANUEL AYBAR OVALLE</t>
  </si>
  <si>
    <t>DIRECTOR DE INGENIERIA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</si>
  <si>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</si>
  <si>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</si>
  <si>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</si>
  <si>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</si>
  <si>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</si>
  <si>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CRUCES:</t>
  </si>
  <si>
    <t>Presupuesto No.: 086 d/f 01/03/2022</t>
  </si>
  <si>
    <t>LÍNEA DE CONDUCCIÓN</t>
  </si>
  <si>
    <t>De Ø8" PVC (SDR-26) c/J. G. + 3% pérdida por campana</t>
  </si>
  <si>
    <t>De Ø8" PVC (SDR-26) c/J. G.</t>
  </si>
  <si>
    <t>Junta mecánica tipo Dresser de 16" 150 PSI</t>
  </si>
  <si>
    <t>Junta mecánica tipo Dresser de 12" 150 PSI</t>
  </si>
  <si>
    <t>Junta mecánica tipo Dresser de 8" 150 PSI</t>
  </si>
  <si>
    <t>Pintura anticorrosiva para tubería (Suministro y aplicación)</t>
  </si>
  <si>
    <t>Pintura azul mantenimiento (Suministro y aplicación)</t>
  </si>
  <si>
    <t>CRUCE DE PUENTE EN TUBERÍA DE Ø8" ACERO SCH-40 L=20.00 M (1 UD)</t>
  </si>
  <si>
    <t>Suministro de Junta mecánica tipo Dresser de Ø8" 150 PSI</t>
  </si>
  <si>
    <t>SUMINISTRO Y COLOCACIÓN DE VÁLVULAS</t>
  </si>
  <si>
    <t>Caja telescópica para Válvula de Compuerta (Según diseño)</t>
  </si>
  <si>
    <t>Válvula de Compuerta de Ø8" H.F. de 150 PSI, Platillada, Completa (Incluye cuerpo de válvula, niple, tornillos, tuercas, juntas de goma y junta dresser)</t>
  </si>
  <si>
    <r>
      <rPr>
        <b/>
        <sz val="10"/>
        <rFont val="Arial"/>
        <family val="2"/>
      </rPr>
      <t xml:space="preserve">CÁMARA PARTIDORA DE PRESIÓN DE H.A. (2.80M x 6.10M x 2.07M) EN TUBERÍA DE Ø8" </t>
    </r>
    <r>
      <rPr>
        <sz val="10"/>
        <rFont val="Arial"/>
        <family val="2"/>
      </rPr>
      <t xml:space="preserve">(Incluye movimiento de tierra, terminación de superficie, válvulas, cajas telescópicas, piezas, tuberías, juntas mecánicas tipo Dresser y mano de obra) (Según detalle de diseño) </t>
    </r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</si>
  <si>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</si>
  <si>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</si>
  <si>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</si>
  <si>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</si>
  <si>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</si>
  <si>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</si>
  <si>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</si>
  <si>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</si>
  <si>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</si>
  <si>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Suministro de material de base (Sujeto aprobación por la supervisión)</t>
  </si>
  <si>
    <t>Suministro de material de mina (Caliche) (Sujeto aprobación por la supervisión)</t>
  </si>
  <si>
    <t>Suministro de Tubería de Ø8" Acero SCH-40 (Incluye brazos)</t>
  </si>
  <si>
    <t>Suministro de Codo de Ø8" x 45º Acero SCH-40 c/protección anticorrosiva</t>
  </si>
  <si>
    <t>Abrazadera (Incluye pernos)</t>
  </si>
  <si>
    <t>Obra:</t>
  </si>
  <si>
    <t>Nº</t>
  </si>
  <si>
    <t>CORTE, EXTRACCIÓN Y BOTE DE CARPETA ASFÁLTICA (L=4,455.00 M)</t>
  </si>
  <si>
    <t>SUMINISTRO Y COLOCACIÓN DE PIEZAS ESPECIALES DE:</t>
  </si>
  <si>
    <t>ACERO SCH-40 (c/protección anticorrosiva):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</si>
  <si>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</si>
  <si>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</si>
  <si>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</si>
  <si>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</si>
  <si>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</si>
  <si>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</si>
  <si>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</si>
  <si>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</si>
  <si>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</si>
  <si>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</si>
  <si>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</si>
  <si>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</si>
  <si>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Codo 8" x 90º</t>
  </si>
  <si>
    <t>Codo 8" x 55º</t>
  </si>
  <si>
    <t>Codo 8" x 30º</t>
  </si>
  <si>
    <t>Codo 8" x 25º</t>
  </si>
  <si>
    <t>Codo 8" x 20º</t>
  </si>
  <si>
    <t>Codo 8" x 15º</t>
  </si>
  <si>
    <t>Tee 16" x 8"</t>
  </si>
  <si>
    <t>Reducción 16" a 12"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</si>
  <si>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</si>
  <si>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</si>
  <si>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</si>
  <si>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SUB-TOTAL FASE  Z</t>
  </si>
  <si>
    <t>Seguros, Pólizas y Fianzas</t>
  </si>
  <si>
    <t xml:space="preserve"> ITBIS Honorarios Profesionales (Ley 07-2007)</t>
  </si>
  <si>
    <t>LOTE T - LÍNEA DE CONDUCCIÓN PARTIDO - LA GORRA</t>
  </si>
  <si>
    <t>Meses</t>
  </si>
  <si>
    <t>M³S</t>
  </si>
  <si>
    <t>DESCRIPCIÓN</t>
  </si>
  <si>
    <t>CANTIDAD</t>
  </si>
  <si>
    <t>UD</t>
  </si>
  <si>
    <t>VALOR RD$</t>
  </si>
  <si>
    <t xml:space="preserve">AMPLIACIÓN AC. MÚLTIPLE PARTIDO - LA GORRA - PARAJE LOS INDIOS - EL LLANO - LA BARRERA - AMINILLA - RODEO DE AMINILLA - PARAJE LA TUNA - PARAJE LOS BABOSOS - SABANA AL MEDIO  - EL JUNCO - LA PIÑA - VILLA GARCÍA - PARAJE SANGRE LINDA. </t>
  </si>
  <si>
    <t>Válvula de Aire Simple de Ø 1" H.F. de 150 PSI, Platillada, Completa (Incluye cuerpo de válvula, niple, tornillos, tuercas, juntas de goma y junta dresser)</t>
  </si>
  <si>
    <t>Registro para Válvula de Aire Simple y Aire Combinada (Según detalle de diseño)</t>
  </si>
  <si>
    <t>Válvula de Aire Combinada de Ø 1 1/2" H.F. de 150 PSI, Platillada, Completa (Incluye cuerpo de válvula, niple, tornillos, tuercas, juntas de goma y junta dresser)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</si>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</sst>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0.0%"/>
    <numFmt numFmtId="170" formatCode="0.0"/>
    <numFmt numFmtId="171" formatCode="[$$-409]#,##0.00"/>
    <numFmt numFmtId="172" formatCode="#,##0.0_);\(#,##0.0\)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9">
    <xf numFmtId="0" fontId="0" fillId="0" borderId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1" fillId="0" borderId="0"/>
    <xf numFmtId="0" fontId="2" fillId="0" borderId="0"/>
    <xf numFmtId="0" fontId="8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</cellStyleXfs>
  <cellXfs count="170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9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170" fontId="1" fillId="3" borderId="2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168" fontId="2" fillId="0" borderId="0" xfId="7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4" fontId="2" fillId="0" borderId="0" xfId="2" applyNumberFormat="1" applyFont="1" applyFill="1" applyBorder="1" applyAlignment="1">
      <alignment horizontal="right" vertical="top" wrapText="1"/>
    </xf>
    <xf numFmtId="0" fontId="2" fillId="0" borderId="0" xfId="2" applyNumberFormat="1" applyFont="1" applyFill="1" applyBorder="1" applyAlignment="1">
      <alignment horizontal="center" vertical="top"/>
    </xf>
    <xf numFmtId="4" fontId="1" fillId="0" borderId="0" xfId="2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4" fontId="2" fillId="0" borderId="5" xfId="2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2" applyNumberFormat="1" applyFont="1" applyFill="1" applyBorder="1" applyAlignment="1" applyProtection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43" fontId="3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43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43" fontId="2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NumberFormat="1" applyFont="1" applyFill="1" applyBorder="1" applyAlignment="1">
      <alignment vertical="top" wrapText="1"/>
    </xf>
    <xf numFmtId="43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43" fontId="2" fillId="0" borderId="5" xfId="3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37" fontId="1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37" fontId="1" fillId="0" borderId="5" xfId="0" applyNumberFormat="1" applyFont="1" applyFill="1" applyBorder="1" applyAlignment="1">
      <alignment horizontal="right" vertical="top"/>
    </xf>
    <xf numFmtId="172" fontId="1" fillId="2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center" wrapText="1"/>
    </xf>
    <xf numFmtId="37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4" fontId="3" fillId="2" borderId="5" xfId="6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justify" vertical="top" wrapText="1"/>
    </xf>
    <xf numFmtId="43" fontId="2" fillId="2" borderId="5" xfId="3" applyFont="1" applyFill="1" applyBorder="1" applyAlignment="1">
      <alignment horizontal="right" vertical="top" wrapText="1"/>
    </xf>
    <xf numFmtId="43" fontId="2" fillId="2" borderId="5" xfId="3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39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4" fontId="2" fillId="2" borderId="5" xfId="6" applyNumberFormat="1" applyFont="1" applyFill="1" applyBorder="1" applyAlignment="1">
      <alignment horizontal="right" vertical="top" wrapText="1"/>
    </xf>
    <xf numFmtId="4" fontId="2" fillId="0" borderId="5" xfId="6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166" fontId="2" fillId="2" borderId="5" xfId="0" applyNumberFormat="1" applyFont="1" applyFill="1" applyBorder="1" applyAlignment="1">
      <alignment horizontal="right" vertical="top" wrapText="1"/>
    </xf>
    <xf numFmtId="166" fontId="2" fillId="2" borderId="5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right" vertical="top" wrapText="1"/>
    </xf>
    <xf numFmtId="169" fontId="2" fillId="2" borderId="5" xfId="0" applyNumberFormat="1" applyFont="1" applyFill="1" applyBorder="1" applyAlignment="1">
      <alignment horizontal="right" vertical="top" wrapText="1"/>
    </xf>
    <xf numFmtId="169" fontId="2" fillId="2" borderId="5" xfId="1" applyNumberFormat="1" applyFont="1" applyFill="1" applyBorder="1" applyAlignment="1">
      <alignment horizontal="center" vertical="top"/>
    </xf>
    <xf numFmtId="4" fontId="2" fillId="2" borderId="5" xfId="17" applyNumberFormat="1" applyFont="1" applyFill="1" applyBorder="1" applyAlignment="1">
      <alignment horizontal="right" vertical="top"/>
    </xf>
    <xf numFmtId="168" fontId="2" fillId="5" borderId="5" xfId="7" applyNumberFormat="1" applyFont="1" applyFill="1" applyBorder="1" applyAlignment="1" applyProtection="1">
      <alignment horizontal="right" vertical="top"/>
    </xf>
    <xf numFmtId="0" fontId="1" fillId="5" borderId="5" xfId="0" applyFont="1" applyFill="1" applyBorder="1" applyAlignment="1">
      <alignment horizontal="center" vertical="top" wrapText="1"/>
    </xf>
    <xf numFmtId="4" fontId="2" fillId="5" borderId="5" xfId="2" applyNumberFormat="1" applyFont="1" applyFill="1" applyBorder="1" applyAlignment="1">
      <alignment horizontal="right" vertical="top" wrapText="1"/>
    </xf>
    <xf numFmtId="0" fontId="2" fillId="5" borderId="5" xfId="2" applyNumberFormat="1" applyFont="1" applyFill="1" applyBorder="1" applyAlignment="1">
      <alignment horizontal="center" vertical="top"/>
    </xf>
    <xf numFmtId="4" fontId="1" fillId="5" borderId="5" xfId="2" applyNumberFormat="1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170" fontId="2" fillId="6" borderId="7" xfId="0" applyNumberFormat="1" applyFont="1" applyFill="1" applyBorder="1" applyAlignment="1">
      <alignment horizontal="right" vertical="top"/>
    </xf>
    <xf numFmtId="0" fontId="1" fillId="6" borderId="7" xfId="0" applyFont="1" applyFill="1" applyBorder="1" applyAlignment="1">
      <alignment horizontal="right" vertical="top"/>
    </xf>
    <xf numFmtId="166" fontId="2" fillId="6" borderId="7" xfId="0" applyNumberFormat="1" applyFont="1" applyFill="1" applyBorder="1" applyAlignment="1">
      <alignment horizontal="right" vertical="top"/>
    </xf>
    <xf numFmtId="166" fontId="2" fillId="6" borderId="7" xfId="0" applyNumberFormat="1" applyFont="1" applyFill="1" applyBorder="1" applyAlignment="1">
      <alignment horizontal="center" vertical="top"/>
    </xf>
    <xf numFmtId="4" fontId="1" fillId="6" borderId="7" xfId="22" applyNumberFormat="1" applyFont="1" applyFill="1" applyBorder="1" applyAlignment="1">
      <alignment vertical="top"/>
    </xf>
    <xf numFmtId="2" fontId="2" fillId="0" borderId="5" xfId="23" applyNumberFormat="1" applyFont="1" applyBorder="1" applyAlignment="1">
      <alignment horizontal="right" vertical="top"/>
    </xf>
    <xf numFmtId="0" fontId="10" fillId="0" borderId="5" xfId="0" applyFont="1" applyBorder="1" applyAlignment="1">
      <alignment vertical="top"/>
    </xf>
    <xf numFmtId="166" fontId="2" fillId="0" borderId="5" xfId="23" applyNumberFormat="1" applyFont="1" applyBorder="1" applyAlignment="1">
      <alignment vertical="top"/>
    </xf>
    <xf numFmtId="166" fontId="2" fillId="0" borderId="5" xfId="23" applyNumberFormat="1" applyFont="1" applyBorder="1" applyAlignment="1">
      <alignment horizontal="center" vertical="top"/>
    </xf>
    <xf numFmtId="4" fontId="2" fillId="0" borderId="5" xfId="24" applyNumberFormat="1" applyFont="1" applyFill="1" applyBorder="1" applyAlignment="1">
      <alignment vertical="top" wrapText="1"/>
    </xf>
    <xf numFmtId="170" fontId="2" fillId="3" borderId="7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166" fontId="2" fillId="3" borderId="7" xfId="0" applyNumberFormat="1" applyFont="1" applyFill="1" applyBorder="1" applyAlignment="1">
      <alignment horizontal="right" vertical="top"/>
    </xf>
    <xf numFmtId="166" fontId="2" fillId="3" borderId="7" xfId="0" applyNumberFormat="1" applyFont="1" applyFill="1" applyBorder="1" applyAlignment="1">
      <alignment horizontal="center" vertical="top"/>
    </xf>
    <xf numFmtId="4" fontId="1" fillId="3" borderId="7" xfId="22" applyNumberFormat="1" applyFont="1" applyFill="1" applyBorder="1" applyAlignment="1">
      <alignment vertical="top"/>
    </xf>
    <xf numFmtId="0" fontId="2" fillId="0" borderId="5" xfId="0" applyFont="1" applyBorder="1" applyAlignment="1">
      <alignment horizontal="right" vertical="top" wrapText="1"/>
    </xf>
    <xf numFmtId="10" fontId="2" fillId="0" borderId="5" xfId="0" applyNumberFormat="1" applyFont="1" applyBorder="1" applyAlignment="1">
      <alignment horizontal="right" vertical="top" wrapText="1"/>
    </xf>
    <xf numFmtId="10" fontId="2" fillId="0" borderId="5" xfId="25" applyNumberFormat="1" applyFont="1" applyFill="1" applyBorder="1" applyAlignment="1">
      <alignment horizontal="right" vertical="top"/>
    </xf>
    <xf numFmtId="170" fontId="2" fillId="0" borderId="5" xfId="26" applyNumberFormat="1" applyFont="1" applyBorder="1" applyAlignment="1">
      <alignment horizontal="right" vertical="top"/>
    </xf>
    <xf numFmtId="43" fontId="9" fillId="0" borderId="0" xfId="27" applyFont="1" applyAlignment="1">
      <alignment vertical="top"/>
    </xf>
    <xf numFmtId="0" fontId="9" fillId="0" borderId="5" xfId="0" applyFont="1" applyBorder="1" applyAlignment="1">
      <alignment horizontal="righ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left" vertical="top" wrapText="1"/>
    </xf>
    <xf numFmtId="0" fontId="4" fillId="2" borderId="0" xfId="28" applyFill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1" fillId="2" borderId="0" xfId="28" applyFont="1" applyFill="1" applyAlignment="1">
      <alignment horizontal="center" vertical="top"/>
    </xf>
    <xf numFmtId="0" fontId="13" fillId="2" borderId="0" xfId="28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4" fontId="2" fillId="0" borderId="8" xfId="0" applyNumberFormat="1" applyFont="1" applyFill="1" applyBorder="1" applyAlignment="1">
      <alignment horizontal="right" vertical="top" wrapText="1"/>
    </xf>
    <xf numFmtId="4" fontId="2" fillId="0" borderId="8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right" vertical="top" wrapText="1"/>
    </xf>
    <xf numFmtId="0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vertical="top"/>
    </xf>
    <xf numFmtId="43" fontId="2" fillId="0" borderId="9" xfId="0" applyNumberFormat="1" applyFont="1" applyFill="1" applyBorder="1" applyAlignment="1">
      <alignment horizontal="center" vertical="top"/>
    </xf>
    <xf numFmtId="4" fontId="2" fillId="0" borderId="9" xfId="0" applyNumberFormat="1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vertical="top"/>
    </xf>
    <xf numFmtId="4" fontId="2" fillId="2" borderId="8" xfId="0" applyNumberFormat="1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3" fontId="3" fillId="0" borderId="8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vertical="top" wrapText="1"/>
    </xf>
    <xf numFmtId="43" fontId="2" fillId="2" borderId="8" xfId="3" applyFont="1" applyFill="1" applyBorder="1" applyAlignment="1">
      <alignment horizontal="right" vertical="top" wrapText="1"/>
    </xf>
    <xf numFmtId="43" fontId="2" fillId="2" borderId="8" xfId="3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right" vertical="top"/>
    </xf>
    <xf numFmtId="0" fontId="2" fillId="4" borderId="9" xfId="0" applyFont="1" applyFill="1" applyBorder="1" applyAlignment="1">
      <alignment vertical="top" wrapText="1"/>
    </xf>
    <xf numFmtId="43" fontId="2" fillId="2" borderId="9" xfId="3" applyFont="1" applyFill="1" applyBorder="1" applyAlignment="1">
      <alignment horizontal="right" vertical="top" wrapText="1"/>
    </xf>
    <xf numFmtId="43" fontId="2" fillId="2" borderId="9" xfId="3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right" vertical="top" wrapText="1"/>
    </xf>
  </cellXfs>
  <cellStyles count="29">
    <cellStyle name="Comma_ANALISIS EL PUERTO" xfId="10"/>
    <cellStyle name="Millares" xfId="27" builtinId="3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4"/>
    <cellStyle name="Millares 2 4" xfId="17"/>
    <cellStyle name="Millares 3 3" xfId="6"/>
    <cellStyle name="Millares 4 2 2" xfId="7"/>
    <cellStyle name="Millares 5" xfId="5"/>
    <cellStyle name="Millares 5 3" xfId="2"/>
    <cellStyle name="Millares 5 3 2" xfId="22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8"/>
    <cellStyle name="Normal 2 3" xfId="16"/>
    <cellStyle name="Normal 2 3 2 2" xfId="26"/>
    <cellStyle name="Normal 3" xfId="21"/>
    <cellStyle name="Normal 5" xfId="4"/>
    <cellStyle name="Normal_502-01 alcantarillado sanitario academia de entrenamiento policial de hatilloparte b" xfId="23"/>
    <cellStyle name="Porcentaje" xfId="1" builtinId="5"/>
    <cellStyle name="Porcentaje 2 2" xfId="25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85725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85725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85725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19050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161925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85725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85725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85725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113</xdr:row>
      <xdr:rowOff>0</xdr:rowOff>
    </xdr:from>
    <xdr:to>
      <xdr:col>1</xdr:col>
      <xdr:colOff>1409700</xdr:colOff>
      <xdr:row>114</xdr:row>
      <xdr:rowOff>76200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113</xdr:row>
      <xdr:rowOff>0</xdr:rowOff>
    </xdr:from>
    <xdr:ext cx="104775" cy="276225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113</xdr:row>
      <xdr:rowOff>0</xdr:rowOff>
    </xdr:from>
    <xdr:ext cx="104775" cy="266700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113</xdr:row>
      <xdr:rowOff>0</xdr:rowOff>
    </xdr:from>
    <xdr:ext cx="104775" cy="266700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113</xdr:row>
      <xdr:rowOff>0</xdr:rowOff>
    </xdr:from>
    <xdr:ext cx="104775" cy="276225"/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113</xdr:row>
      <xdr:rowOff>0</xdr:rowOff>
    </xdr:from>
    <xdr:ext cx="104775" cy="276225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113</xdr:row>
      <xdr:rowOff>0</xdr:rowOff>
    </xdr:from>
    <xdr:ext cx="104775" cy="276225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113</xdr:row>
      <xdr:rowOff>0</xdr:rowOff>
    </xdr:from>
    <xdr:ext cx="104775" cy="266700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113</xdr:row>
      <xdr:rowOff>0</xdr:rowOff>
    </xdr:from>
    <xdr:ext cx="104775" cy="266700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113</xdr:row>
      <xdr:rowOff>0</xdr:rowOff>
    </xdr:from>
    <xdr:ext cx="104775" cy="276225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113</xdr:row>
      <xdr:rowOff>0</xdr:rowOff>
    </xdr:from>
    <xdr:ext cx="104775" cy="276225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113</xdr:row>
      <xdr:rowOff>0</xdr:rowOff>
    </xdr:from>
    <xdr:ext cx="104775" cy="266700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113</xdr:row>
      <xdr:rowOff>0</xdr:rowOff>
    </xdr:from>
    <xdr:ext cx="104775" cy="266700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266700</xdr:colOff>
      <xdr:row>0</xdr:row>
      <xdr:rowOff>104775</xdr:rowOff>
    </xdr:from>
    <xdr:to>
      <xdr:col>1</xdr:col>
      <xdr:colOff>447675</xdr:colOff>
      <xdr:row>4</xdr:row>
      <xdr:rowOff>111125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1B26EDCA-8E14-44C1-A184-427E2FB1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04775"/>
          <a:ext cx="666750" cy="654050"/>
        </a:xfrm>
        <a:prstGeom prst="ellipse">
          <a:avLst/>
        </a:prstGeom>
        <a:ln>
          <a:solidFill>
            <a:schemeClr val="accent5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1ADA73B4-6627-492A-8B8E-7C1CC8725DC9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4D883661-B71F-4067-8F86-EDEDC616FA2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23AB72C2-35FC-46C4-8F2B-167817DCFEC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666F143-0565-4346-8407-848C79E93001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432C3DFC-5609-477E-8082-03A24D9AADB8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BDD8B412-A8C2-4E1C-AF97-E30E0E5F360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E2D06496-0610-4027-8AB3-1A35B6F5B7DC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E87E7C8E-BA52-4560-A7C5-201EC106E76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6891ED4D-F400-49C8-A007-617B71589F80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EC5DDDE3-194F-4B51-8EBB-94F85DB504C0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D310219E-A33D-44CF-841D-1BEDB9F159D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332513AC-5148-41B8-A85F-CCFB08EE39DF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7F4D78AE-014E-4EDE-A65B-19D993DB7F31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64D2D471-2053-4293-910E-F34520021D1F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8D77C87-9250-40D9-8CA3-1941C30A3E8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0EA7F61C-DCE7-4D66-BCCE-2B8235BD62E5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EF266CBF-E94F-4643-8752-3F87243BFC12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E03547D5-60EB-4EA3-A938-B2B4882B3FBA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AEBF63FE-DC22-4A87-9744-D805CFA27576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104775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A9A091B8-4BCE-4804-8373-1A7A44A2EDF4}"/>
            </a:ext>
          </a:extLst>
        </xdr:cNvPr>
        <xdr:cNvSpPr txBox="1">
          <a:spLocks noChangeArrowheads="1"/>
        </xdr:cNvSpPr>
      </xdr:nvSpPr>
      <xdr:spPr bwMode="auto">
        <a:xfrm>
          <a:off x="1790700" y="21602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114300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104775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104775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114300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114300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104775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1409700</xdr:colOff>
      <xdr:row>121</xdr:row>
      <xdr:rowOff>104775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225742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117</xdr:row>
      <xdr:rowOff>120015</xdr:rowOff>
    </xdr:from>
    <xdr:to>
      <xdr:col>2</xdr:col>
      <xdr:colOff>659130</xdr:colOff>
      <xdr:row>117</xdr:row>
      <xdr:rowOff>120016</xdr:rowOff>
    </xdr:to>
    <xdr:cxnSp macro="">
      <xdr:nvCxnSpPr>
        <xdr:cNvPr id="315" name="Conector recto 314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2208490"/>
          <a:ext cx="185356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showGridLines="0" showZeros="0" tabSelected="1" view="pageBreakPreview" topLeftCell="A67" zoomScaleNormal="100" zoomScaleSheetLayoutView="100" workbookViewId="0">
      <selection activeCell="B94" sqref="B94"/>
    </sheetView>
  </sheetViews>
  <sheetFormatPr baseColWidth="10" defaultRowHeight="12.75" x14ac:dyDescent="0.25"/>
  <cols>
    <col min="1" max="1" width="7.28515625" style="6" customWidth="1"/>
    <col min="2" max="2" width="52.5703125" style="6" customWidth="1"/>
    <col min="3" max="3" width="12" style="6" customWidth="1"/>
    <col min="4" max="4" width="7.42578125" style="6" customWidth="1"/>
    <col min="5" max="5" width="10.5703125" style="6" customWidth="1"/>
    <col min="6" max="6" width="13.28515625" style="6" bestFit="1" customWidth="1"/>
    <col min="7" max="16384" width="11.42578125" style="6"/>
  </cols>
  <sheetData>
    <row r="1" spans="1:6" x14ac:dyDescent="0.25">
      <c r="A1" s="129" t="s">
        <v>0</v>
      </c>
      <c r="B1" s="129"/>
      <c r="C1" s="129"/>
      <c r="D1" s="129"/>
      <c r="E1" s="129"/>
      <c r="F1" s="129"/>
    </row>
    <row r="2" spans="1:6" x14ac:dyDescent="0.25">
      <c r="A2" s="129" t="s">
        <v>1</v>
      </c>
      <c r="B2" s="129"/>
      <c r="C2" s="129"/>
      <c r="D2" s="129"/>
      <c r="E2" s="129"/>
      <c r="F2" s="129"/>
    </row>
    <row r="3" spans="1:6" x14ac:dyDescent="0.25">
      <c r="A3" s="129" t="s">
        <v>2</v>
      </c>
      <c r="B3" s="129"/>
      <c r="C3" s="129"/>
      <c r="D3" s="129"/>
      <c r="E3" s="129"/>
      <c r="F3" s="129"/>
    </row>
    <row r="4" spans="1:6" x14ac:dyDescent="0.25">
      <c r="A4" s="129" t="s">
        <v>3</v>
      </c>
      <c r="B4" s="129"/>
      <c r="C4" s="129"/>
      <c r="D4" s="129"/>
      <c r="E4" s="129"/>
      <c r="F4" s="129"/>
    </row>
    <row r="5" spans="1:6" x14ac:dyDescent="0.25">
      <c r="A5" s="7"/>
      <c r="B5" s="7"/>
      <c r="C5" s="1"/>
      <c r="D5" s="7"/>
      <c r="E5" s="2"/>
      <c r="F5" s="1"/>
    </row>
    <row r="6" spans="1:6" x14ac:dyDescent="0.25">
      <c r="A6" s="130" t="s">
        <v>55</v>
      </c>
      <c r="B6" s="130"/>
      <c r="C6" s="130"/>
      <c r="D6" s="130"/>
      <c r="E6" s="130"/>
      <c r="F6" s="130"/>
    </row>
    <row r="7" spans="1:6" ht="41.25" customHeight="1" x14ac:dyDescent="0.25">
      <c r="A7" s="4" t="s">
        <v>84</v>
      </c>
      <c r="B7" s="131" t="s">
        <v>122</v>
      </c>
      <c r="C7" s="131"/>
      <c r="D7" s="131"/>
      <c r="E7" s="131"/>
      <c r="F7" s="131"/>
    </row>
    <row r="8" spans="1:6" x14ac:dyDescent="0.25">
      <c r="A8" s="4"/>
      <c r="B8" s="132" t="s">
        <v>115</v>
      </c>
      <c r="C8" s="132"/>
      <c r="D8" s="132"/>
      <c r="E8" s="132"/>
      <c r="F8" s="132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ht="6.75" customHeight="1" x14ac:dyDescent="0.25">
      <c r="A10" s="3"/>
      <c r="B10" s="4"/>
      <c r="C10" s="1"/>
      <c r="D10" s="3"/>
      <c r="E10" s="5"/>
      <c r="F10" s="5"/>
    </row>
    <row r="11" spans="1:6" x14ac:dyDescent="0.25">
      <c r="A11" s="10" t="s">
        <v>85</v>
      </c>
      <c r="B11" s="11" t="s">
        <v>118</v>
      </c>
      <c r="C11" s="12" t="s">
        <v>119</v>
      </c>
      <c r="D11" s="12" t="s">
        <v>120</v>
      </c>
      <c r="E11" s="12" t="s">
        <v>5</v>
      </c>
      <c r="F11" s="9" t="s">
        <v>121</v>
      </c>
    </row>
    <row r="12" spans="1:6" x14ac:dyDescent="0.25">
      <c r="A12" s="13"/>
      <c r="B12" s="14"/>
      <c r="C12" s="15"/>
      <c r="D12" s="16"/>
      <c r="E12" s="15"/>
      <c r="F12" s="17"/>
    </row>
    <row r="13" spans="1:6" x14ac:dyDescent="0.25">
      <c r="A13" s="147" t="s">
        <v>8</v>
      </c>
      <c r="B13" s="148" t="s">
        <v>56</v>
      </c>
      <c r="C13" s="149"/>
      <c r="D13" s="150"/>
      <c r="E13" s="149"/>
      <c r="F13" s="149"/>
    </row>
    <row r="14" spans="1:6" x14ac:dyDescent="0.25">
      <c r="A14" s="18"/>
      <c r="B14" s="20"/>
      <c r="C14" s="21"/>
      <c r="D14" s="22"/>
      <c r="E14" s="21"/>
      <c r="F14" s="21"/>
    </row>
    <row r="15" spans="1:6" x14ac:dyDescent="0.25">
      <c r="A15" s="23">
        <v>1</v>
      </c>
      <c r="B15" s="20" t="s">
        <v>31</v>
      </c>
      <c r="C15" s="21"/>
      <c r="D15" s="22"/>
      <c r="E15" s="21"/>
      <c r="F15" s="24"/>
    </row>
    <row r="16" spans="1:6" x14ac:dyDescent="0.25">
      <c r="A16" s="25">
        <f>A15+0.1</f>
        <v>1.1000000000000001</v>
      </c>
      <c r="B16" s="26" t="s">
        <v>9</v>
      </c>
      <c r="C16" s="27">
        <v>4455</v>
      </c>
      <c r="D16" s="28" t="s">
        <v>10</v>
      </c>
      <c r="E16" s="21">
        <v>14.67</v>
      </c>
      <c r="F16" s="24">
        <f>ROUND(C16*E16,2)</f>
        <v>65354.85</v>
      </c>
    </row>
    <row r="17" spans="1:6" x14ac:dyDescent="0.25">
      <c r="A17" s="29"/>
      <c r="B17" s="30"/>
      <c r="C17" s="31"/>
      <c r="D17" s="32"/>
      <c r="E17" s="33"/>
      <c r="F17" s="31"/>
    </row>
    <row r="18" spans="1:6" ht="25.5" x14ac:dyDescent="0.25">
      <c r="A18" s="34">
        <f>A15+1</f>
        <v>2</v>
      </c>
      <c r="B18" s="35" t="s">
        <v>86</v>
      </c>
      <c r="C18" s="31"/>
      <c r="D18" s="32"/>
      <c r="E18" s="33"/>
      <c r="F18" s="31"/>
    </row>
    <row r="19" spans="1:6" x14ac:dyDescent="0.25">
      <c r="A19" s="29">
        <f>A18+0.1</f>
        <v>2.1</v>
      </c>
      <c r="B19" s="30" t="s">
        <v>50</v>
      </c>
      <c r="C19" s="36">
        <v>8910</v>
      </c>
      <c r="D19" s="37" t="s">
        <v>10</v>
      </c>
      <c r="E19" s="38">
        <v>47</v>
      </c>
      <c r="F19" s="31">
        <f t="shared" ref="F19:F21" si="0">ROUND(E19*C19,2)</f>
        <v>418770</v>
      </c>
    </row>
    <row r="20" spans="1:6" x14ac:dyDescent="0.25">
      <c r="A20" s="29">
        <f t="shared" ref="A20:A21" si="1">A19+0.1</f>
        <v>2.2000000000000002</v>
      </c>
      <c r="B20" s="39" t="s">
        <v>11</v>
      </c>
      <c r="C20" s="36">
        <v>3564</v>
      </c>
      <c r="D20" s="37" t="s">
        <v>12</v>
      </c>
      <c r="E20" s="38">
        <v>41</v>
      </c>
      <c r="F20" s="31">
        <f t="shared" si="0"/>
        <v>146124</v>
      </c>
    </row>
    <row r="21" spans="1:6" ht="25.5" x14ac:dyDescent="0.25">
      <c r="A21" s="29">
        <f t="shared" si="1"/>
        <v>2.2999999999999998</v>
      </c>
      <c r="B21" s="30" t="s">
        <v>13</v>
      </c>
      <c r="C21" s="36">
        <v>235.37</v>
      </c>
      <c r="D21" s="37" t="s">
        <v>21</v>
      </c>
      <c r="E21" s="38">
        <v>210</v>
      </c>
      <c r="F21" s="31">
        <f t="shared" si="0"/>
        <v>49427.7</v>
      </c>
    </row>
    <row r="22" spans="1:6" x14ac:dyDescent="0.25">
      <c r="A22" s="29"/>
      <c r="B22" s="30"/>
      <c r="C22" s="31"/>
      <c r="D22" s="32"/>
      <c r="E22" s="33"/>
      <c r="F22" s="31"/>
    </row>
    <row r="23" spans="1:6" x14ac:dyDescent="0.25">
      <c r="A23" s="34">
        <f>A18+1</f>
        <v>3</v>
      </c>
      <c r="B23" s="35" t="s">
        <v>15</v>
      </c>
      <c r="C23" s="40"/>
      <c r="D23" s="41"/>
      <c r="E23" s="42"/>
      <c r="F23" s="31"/>
    </row>
    <row r="24" spans="1:6" x14ac:dyDescent="0.25">
      <c r="A24" s="29">
        <f>A23+0.1</f>
        <v>3.1</v>
      </c>
      <c r="B24" s="30" t="s">
        <v>16</v>
      </c>
      <c r="C24" s="31">
        <v>4365.8999999999996</v>
      </c>
      <c r="D24" s="32" t="s">
        <v>17</v>
      </c>
      <c r="E24" s="21">
        <v>154.52000000000001</v>
      </c>
      <c r="F24" s="31">
        <f>ROUND(E24*C24,2)</f>
        <v>674618.87</v>
      </c>
    </row>
    <row r="25" spans="1:6" x14ac:dyDescent="0.25">
      <c r="A25" s="29">
        <f t="shared" ref="A25:A29" si="2">A24+0.1</f>
        <v>3.2</v>
      </c>
      <c r="B25" s="30" t="s">
        <v>32</v>
      </c>
      <c r="C25" s="31">
        <v>356.4</v>
      </c>
      <c r="D25" s="43" t="s">
        <v>117</v>
      </c>
      <c r="E25" s="21">
        <v>1476.15</v>
      </c>
      <c r="F25" s="31">
        <f t="shared" ref="F25:F29" si="3">ROUND(E25*C25,2)</f>
        <v>526099.86</v>
      </c>
    </row>
    <row r="26" spans="1:6" ht="25.5" x14ac:dyDescent="0.25">
      <c r="A26" s="29">
        <f t="shared" si="2"/>
        <v>3.3</v>
      </c>
      <c r="B26" s="44" t="s">
        <v>80</v>
      </c>
      <c r="C26" s="21">
        <v>1313.35</v>
      </c>
      <c r="D26" s="43" t="s">
        <v>21</v>
      </c>
      <c r="E26" s="21">
        <v>690.5</v>
      </c>
      <c r="F26" s="31">
        <f t="shared" si="3"/>
        <v>906868.18</v>
      </c>
    </row>
    <row r="27" spans="1:6" ht="25.5" x14ac:dyDescent="0.25">
      <c r="A27" s="29">
        <f t="shared" si="2"/>
        <v>3.4</v>
      </c>
      <c r="B27" s="44" t="s">
        <v>79</v>
      </c>
      <c r="C27" s="21">
        <v>855.36</v>
      </c>
      <c r="D27" s="43" t="s">
        <v>21</v>
      </c>
      <c r="E27" s="21">
        <v>850</v>
      </c>
      <c r="F27" s="31">
        <f t="shared" ref="F27" si="4">ROUND(E27*C27,2)</f>
        <v>727056</v>
      </c>
    </row>
    <row r="28" spans="1:6" ht="25.5" x14ac:dyDescent="0.25">
      <c r="A28" s="29">
        <f t="shared" si="2"/>
        <v>3.5</v>
      </c>
      <c r="B28" s="30" t="s">
        <v>18</v>
      </c>
      <c r="C28" s="31">
        <v>3648.2</v>
      </c>
      <c r="D28" s="32" t="s">
        <v>19</v>
      </c>
      <c r="E28" s="21">
        <v>183.13</v>
      </c>
      <c r="F28" s="31">
        <f t="shared" si="3"/>
        <v>668094.87</v>
      </c>
    </row>
    <row r="29" spans="1:6" x14ac:dyDescent="0.25">
      <c r="A29" s="29">
        <f t="shared" si="2"/>
        <v>3.6</v>
      </c>
      <c r="B29" s="30" t="s">
        <v>20</v>
      </c>
      <c r="C29" s="31">
        <v>2174.59</v>
      </c>
      <c r="D29" s="32" t="s">
        <v>21</v>
      </c>
      <c r="E29" s="21">
        <v>210</v>
      </c>
      <c r="F29" s="31">
        <f t="shared" si="3"/>
        <v>456663.9</v>
      </c>
    </row>
    <row r="30" spans="1:6" x14ac:dyDescent="0.25">
      <c r="A30" s="29"/>
      <c r="B30" s="45"/>
      <c r="C30" s="27"/>
      <c r="D30" s="43"/>
      <c r="E30" s="46"/>
      <c r="F30" s="24"/>
    </row>
    <row r="31" spans="1:6" x14ac:dyDescent="0.25">
      <c r="A31" s="47">
        <f>A23+1</f>
        <v>4</v>
      </c>
      <c r="B31" s="48" t="s">
        <v>22</v>
      </c>
      <c r="C31" s="49"/>
      <c r="D31" s="50"/>
      <c r="E31" s="46"/>
      <c r="F31" s="24"/>
    </row>
    <row r="32" spans="1:6" x14ac:dyDescent="0.25">
      <c r="A32" s="51">
        <f>A31+0.1</f>
        <v>4.0999999999999996</v>
      </c>
      <c r="B32" s="30" t="s">
        <v>57</v>
      </c>
      <c r="C32" s="49">
        <v>4588.6499999999996</v>
      </c>
      <c r="D32" s="50" t="s">
        <v>10</v>
      </c>
      <c r="E32" s="21">
        <v>3263.93</v>
      </c>
      <c r="F32" s="24">
        <f t="shared" ref="F32" si="5">ROUND(C32*E32,2)</f>
        <v>14977032.390000001</v>
      </c>
    </row>
    <row r="33" spans="1:6" x14ac:dyDescent="0.25">
      <c r="A33" s="51"/>
      <c r="B33" s="30"/>
      <c r="C33" s="49"/>
      <c r="D33" s="50"/>
      <c r="E33" s="21"/>
      <c r="F33" s="24"/>
    </row>
    <row r="34" spans="1:6" x14ac:dyDescent="0.25">
      <c r="A34" s="47">
        <f>A31+1</f>
        <v>5</v>
      </c>
      <c r="B34" s="48" t="s">
        <v>23</v>
      </c>
      <c r="C34" s="49"/>
      <c r="D34" s="50"/>
      <c r="E34" s="52"/>
      <c r="F34" s="24"/>
    </row>
    <row r="35" spans="1:6" x14ac:dyDescent="0.25">
      <c r="A35" s="51">
        <f>A34+0.1</f>
        <v>5.0999999999999996</v>
      </c>
      <c r="B35" s="30" t="s">
        <v>58</v>
      </c>
      <c r="C35" s="49">
        <v>4455</v>
      </c>
      <c r="D35" s="50" t="s">
        <v>10</v>
      </c>
      <c r="E35" s="21">
        <v>43.04</v>
      </c>
      <c r="F35" s="24">
        <f t="shared" ref="F35" si="6">ROUND(C35*E35,2)</f>
        <v>191743.2</v>
      </c>
    </row>
    <row r="36" spans="1:6" x14ac:dyDescent="0.25">
      <c r="A36" s="51"/>
      <c r="B36" s="30"/>
      <c r="C36" s="49"/>
      <c r="D36" s="50"/>
      <c r="E36" s="33"/>
      <c r="F36" s="24"/>
    </row>
    <row r="37" spans="1:6" x14ac:dyDescent="0.25">
      <c r="A37" s="34">
        <f>A34+1</f>
        <v>6</v>
      </c>
      <c r="B37" s="35" t="s">
        <v>24</v>
      </c>
      <c r="C37" s="53"/>
      <c r="D37" s="32"/>
      <c r="E37" s="33"/>
      <c r="F37" s="31"/>
    </row>
    <row r="38" spans="1:6" x14ac:dyDescent="0.25">
      <c r="A38" s="29">
        <f>A37+0.1</f>
        <v>6.1</v>
      </c>
      <c r="B38" s="30" t="s">
        <v>58</v>
      </c>
      <c r="C38" s="49">
        <v>4455</v>
      </c>
      <c r="D38" s="50" t="s">
        <v>10</v>
      </c>
      <c r="E38" s="21">
        <v>69.59</v>
      </c>
      <c r="F38" s="31">
        <f>ROUND(E38*C38,2)</f>
        <v>310023.45</v>
      </c>
    </row>
    <row r="39" spans="1:6" x14ac:dyDescent="0.25">
      <c r="A39" s="29"/>
      <c r="B39" s="30"/>
      <c r="C39" s="31"/>
      <c r="D39" s="32"/>
      <c r="E39" s="21"/>
      <c r="F39" s="31"/>
    </row>
    <row r="40" spans="1:6" ht="25.5" x14ac:dyDescent="0.25">
      <c r="A40" s="47">
        <f>A37+1</f>
        <v>7</v>
      </c>
      <c r="B40" s="48" t="s">
        <v>87</v>
      </c>
      <c r="C40" s="54"/>
      <c r="D40" s="50"/>
      <c r="E40" s="33"/>
      <c r="F40" s="31"/>
    </row>
    <row r="41" spans="1:6" x14ac:dyDescent="0.25">
      <c r="A41" s="47"/>
      <c r="B41" s="48"/>
      <c r="C41" s="54"/>
      <c r="D41" s="50"/>
      <c r="E41" s="33"/>
      <c r="F41" s="31"/>
    </row>
    <row r="42" spans="1:6" x14ac:dyDescent="0.25">
      <c r="A42" s="47">
        <f>A40+0.1</f>
        <v>7.1</v>
      </c>
      <c r="B42" s="48" t="s">
        <v>88</v>
      </c>
      <c r="C42" s="54"/>
      <c r="D42" s="50"/>
      <c r="E42" s="33"/>
      <c r="F42" s="31"/>
    </row>
    <row r="43" spans="1:6" x14ac:dyDescent="0.25">
      <c r="A43" s="55" t="s">
        <v>89</v>
      </c>
      <c r="B43" s="56" t="s">
        <v>101</v>
      </c>
      <c r="C43" s="49">
        <v>2</v>
      </c>
      <c r="D43" s="57" t="s">
        <v>4</v>
      </c>
      <c r="E43" s="21">
        <v>7016.42</v>
      </c>
      <c r="F43" s="31">
        <f t="shared" ref="F43" si="7">ROUND(E43*C43,2)</f>
        <v>14032.84</v>
      </c>
    </row>
    <row r="44" spans="1:6" s="8" customFormat="1" x14ac:dyDescent="0.25">
      <c r="A44" s="55" t="s">
        <v>90</v>
      </c>
      <c r="B44" s="56" t="s">
        <v>102</v>
      </c>
      <c r="C44" s="49">
        <v>1</v>
      </c>
      <c r="D44" s="57" t="s">
        <v>4</v>
      </c>
      <c r="E44" s="21">
        <v>7016.42</v>
      </c>
      <c r="F44" s="31">
        <f t="shared" ref="F44" si="8">ROUND(E44*C44,2)</f>
        <v>7016.42</v>
      </c>
    </row>
    <row r="45" spans="1:6" s="8" customFormat="1" x14ac:dyDescent="0.25">
      <c r="A45" s="55" t="s">
        <v>91</v>
      </c>
      <c r="B45" s="56" t="s">
        <v>103</v>
      </c>
      <c r="C45" s="49">
        <v>2</v>
      </c>
      <c r="D45" s="57" t="s">
        <v>4</v>
      </c>
      <c r="E45" s="21">
        <v>6724.37</v>
      </c>
      <c r="F45" s="31">
        <f t="shared" ref="F45" si="9">ROUND(E45*C45,2)</f>
        <v>13448.74</v>
      </c>
    </row>
    <row r="46" spans="1:6" s="8" customFormat="1" x14ac:dyDescent="0.25">
      <c r="A46" s="55" t="s">
        <v>92</v>
      </c>
      <c r="B46" s="56" t="s">
        <v>104</v>
      </c>
      <c r="C46" s="49">
        <v>10</v>
      </c>
      <c r="D46" s="57" t="s">
        <v>4</v>
      </c>
      <c r="E46" s="21">
        <v>6724.37</v>
      </c>
      <c r="F46" s="31">
        <f t="shared" ref="F46" si="10">ROUND(E46*C46,2)</f>
        <v>67243.7</v>
      </c>
    </row>
    <row r="47" spans="1:6" s="8" customFormat="1" x14ac:dyDescent="0.25">
      <c r="A47" s="55" t="s">
        <v>93</v>
      </c>
      <c r="B47" s="56" t="s">
        <v>105</v>
      </c>
      <c r="C47" s="49">
        <v>2</v>
      </c>
      <c r="D47" s="57" t="s">
        <v>4</v>
      </c>
      <c r="E47" s="21">
        <v>6263.58</v>
      </c>
      <c r="F47" s="31">
        <f t="shared" ref="F47" si="11">ROUND(E47*C47,2)</f>
        <v>12527.16</v>
      </c>
    </row>
    <row r="48" spans="1:6" s="8" customFormat="1" x14ac:dyDescent="0.25">
      <c r="A48" s="55" t="s">
        <v>94</v>
      </c>
      <c r="B48" s="56" t="s">
        <v>106</v>
      </c>
      <c r="C48" s="49">
        <v>4</v>
      </c>
      <c r="D48" s="57" t="s">
        <v>4</v>
      </c>
      <c r="E48" s="21">
        <v>6263.58</v>
      </c>
      <c r="F48" s="31">
        <f t="shared" ref="F48" si="12">ROUND(E48*C48,2)</f>
        <v>25054.32</v>
      </c>
    </row>
    <row r="49" spans="1:10" s="8" customFormat="1" x14ac:dyDescent="0.25">
      <c r="A49" s="55" t="s">
        <v>95</v>
      </c>
      <c r="B49" s="56" t="s">
        <v>107</v>
      </c>
      <c r="C49" s="49">
        <v>1</v>
      </c>
      <c r="D49" s="57" t="s">
        <v>4</v>
      </c>
      <c r="E49" s="21">
        <v>12022.3</v>
      </c>
      <c r="F49" s="31">
        <f t="shared" ref="F49" si="13">ROUND(E49*C49,2)</f>
        <v>12022.3</v>
      </c>
    </row>
    <row r="50" spans="1:10" s="8" customFormat="1" ht="12.75" customHeight="1" x14ac:dyDescent="0.25">
      <c r="A50" s="55" t="s">
        <v>96</v>
      </c>
      <c r="B50" s="56" t="s">
        <v>108</v>
      </c>
      <c r="C50" s="49">
        <v>1</v>
      </c>
      <c r="D50" s="57" t="s">
        <v>4</v>
      </c>
      <c r="E50" s="21">
        <v>8765.5</v>
      </c>
      <c r="F50" s="31">
        <f t="shared" ref="F50:F51" si="14">ROUND(E50*C50,2)</f>
        <v>8765.5</v>
      </c>
    </row>
    <row r="51" spans="1:10" s="8" customFormat="1" x14ac:dyDescent="0.25">
      <c r="A51" s="55" t="s">
        <v>97</v>
      </c>
      <c r="B51" s="56" t="s">
        <v>59</v>
      </c>
      <c r="C51" s="49">
        <v>1</v>
      </c>
      <c r="D51" s="57" t="s">
        <v>4</v>
      </c>
      <c r="E51" s="21">
        <v>6745.03</v>
      </c>
      <c r="F51" s="31">
        <f t="shared" si="14"/>
        <v>6745.03</v>
      </c>
    </row>
    <row r="52" spans="1:10" s="8" customFormat="1" x14ac:dyDescent="0.25">
      <c r="A52" s="55" t="s">
        <v>98</v>
      </c>
      <c r="B52" s="56" t="s">
        <v>60</v>
      </c>
      <c r="C52" s="49">
        <v>1</v>
      </c>
      <c r="D52" s="57" t="s">
        <v>4</v>
      </c>
      <c r="E52" s="21">
        <v>4645.8100000000004</v>
      </c>
      <c r="F52" s="31">
        <f t="shared" ref="F52" si="15">ROUND(E52*C52,2)</f>
        <v>4645.8100000000004</v>
      </c>
    </row>
    <row r="53" spans="1:10" s="8" customFormat="1" x14ac:dyDescent="0.25">
      <c r="A53" s="55" t="s">
        <v>99</v>
      </c>
      <c r="B53" s="56" t="s">
        <v>61</v>
      </c>
      <c r="C53" s="49">
        <v>40</v>
      </c>
      <c r="D53" s="57" t="s">
        <v>4</v>
      </c>
      <c r="E53" s="21">
        <v>3071.53</v>
      </c>
      <c r="F53" s="31">
        <f t="shared" ref="F53" si="16">ROUND(E53*C53,2)</f>
        <v>122861.2</v>
      </c>
    </row>
    <row r="54" spans="1:10" s="8" customFormat="1" ht="25.5" x14ac:dyDescent="0.25">
      <c r="A54" s="151" t="s">
        <v>100</v>
      </c>
      <c r="B54" s="152" t="s">
        <v>52</v>
      </c>
      <c r="C54" s="153">
        <v>2.78</v>
      </c>
      <c r="D54" s="154" t="s">
        <v>14</v>
      </c>
      <c r="E54" s="155">
        <v>10911.98</v>
      </c>
      <c r="F54" s="155">
        <f t="shared" ref="F54" si="17">ROUND(E54*C54,2)</f>
        <v>30335.3</v>
      </c>
    </row>
    <row r="55" spans="1:10" x14ac:dyDescent="0.25">
      <c r="A55" s="156"/>
      <c r="B55" s="157"/>
      <c r="C55" s="158"/>
      <c r="D55" s="159"/>
      <c r="E55" s="160"/>
      <c r="F55" s="158"/>
    </row>
    <row r="56" spans="1:10" x14ac:dyDescent="0.25">
      <c r="A56" s="59">
        <f>A40+1</f>
        <v>8</v>
      </c>
      <c r="B56" s="20" t="s">
        <v>66</v>
      </c>
      <c r="C56" s="60"/>
      <c r="D56" s="61"/>
      <c r="E56" s="21"/>
      <c r="F56" s="31"/>
    </row>
    <row r="57" spans="1:10" ht="38.25" x14ac:dyDescent="0.25">
      <c r="A57" s="62">
        <f>A56+0.1</f>
        <v>8.1</v>
      </c>
      <c r="B57" s="30" t="s">
        <v>68</v>
      </c>
      <c r="C57" s="31">
        <v>1</v>
      </c>
      <c r="D57" s="32" t="s">
        <v>4</v>
      </c>
      <c r="E57" s="21">
        <v>75990.320000000007</v>
      </c>
      <c r="F57" s="31">
        <f t="shared" ref="F57:F61" si="18">ROUND(E57*C57,2)</f>
        <v>75990.320000000007</v>
      </c>
      <c r="J57" s="127"/>
    </row>
    <row r="58" spans="1:10" ht="38.25" x14ac:dyDescent="0.25">
      <c r="A58" s="62">
        <f t="shared" ref="A58:A61" si="19">A57+0.1</f>
        <v>8.1999999999999993</v>
      </c>
      <c r="B58" s="30" t="s">
        <v>125</v>
      </c>
      <c r="C58" s="21">
        <v>2</v>
      </c>
      <c r="D58" s="32" t="s">
        <v>4</v>
      </c>
      <c r="E58" s="21">
        <v>37347.089999999997</v>
      </c>
      <c r="F58" s="31">
        <f t="shared" si="18"/>
        <v>74694.179999999993</v>
      </c>
    </row>
    <row r="59" spans="1:10" ht="38.25" x14ac:dyDescent="0.25">
      <c r="A59" s="62">
        <f t="shared" si="19"/>
        <v>8.3000000000000007</v>
      </c>
      <c r="B59" s="30" t="s">
        <v>123</v>
      </c>
      <c r="C59" s="21">
        <v>5</v>
      </c>
      <c r="D59" s="32" t="s">
        <v>4</v>
      </c>
      <c r="E59" s="21">
        <v>20905.419999999998</v>
      </c>
      <c r="F59" s="31">
        <f t="shared" si="18"/>
        <v>104527.1</v>
      </c>
    </row>
    <row r="60" spans="1:10" x14ac:dyDescent="0.25">
      <c r="A60" s="62">
        <f>A59+0.1</f>
        <v>8.4</v>
      </c>
      <c r="B60" s="30" t="s">
        <v>67</v>
      </c>
      <c r="C60" s="31">
        <v>1</v>
      </c>
      <c r="D60" s="32" t="s">
        <v>4</v>
      </c>
      <c r="E60" s="21">
        <v>5490.04</v>
      </c>
      <c r="F60" s="31">
        <f t="shared" si="18"/>
        <v>5490.04</v>
      </c>
    </row>
    <row r="61" spans="1:10" ht="25.5" x14ac:dyDescent="0.25">
      <c r="A61" s="62">
        <f t="shared" si="19"/>
        <v>8.5</v>
      </c>
      <c r="B61" s="30" t="s">
        <v>124</v>
      </c>
      <c r="C61" s="21">
        <v>7</v>
      </c>
      <c r="D61" s="32" t="s">
        <v>4</v>
      </c>
      <c r="E61" s="21">
        <v>88127.98</v>
      </c>
      <c r="F61" s="31">
        <f t="shared" si="18"/>
        <v>616895.86</v>
      </c>
    </row>
    <row r="62" spans="1:10" x14ac:dyDescent="0.25">
      <c r="A62" s="63"/>
      <c r="B62" s="64"/>
      <c r="C62" s="53"/>
      <c r="D62" s="65"/>
      <c r="E62" s="53"/>
      <c r="F62" s="53"/>
    </row>
    <row r="63" spans="1:10" ht="63.75" x14ac:dyDescent="0.25">
      <c r="A63" s="66">
        <f>A56+1</f>
        <v>9</v>
      </c>
      <c r="B63" s="67" t="s">
        <v>69</v>
      </c>
      <c r="C63" s="21">
        <v>1</v>
      </c>
      <c r="D63" s="22" t="s">
        <v>4</v>
      </c>
      <c r="E63" s="21">
        <v>487724.1</v>
      </c>
      <c r="F63" s="31">
        <f t="shared" ref="F63" si="20">ROUND(E63*C63,2)</f>
        <v>487724.1</v>
      </c>
    </row>
    <row r="64" spans="1:10" x14ac:dyDescent="0.25">
      <c r="A64" s="55"/>
      <c r="B64" s="58"/>
      <c r="C64" s="31"/>
      <c r="D64" s="32"/>
      <c r="E64" s="46"/>
      <c r="F64" s="31"/>
    </row>
    <row r="65" spans="1:6" x14ac:dyDescent="0.25">
      <c r="A65" s="68">
        <f>A63+1</f>
        <v>10</v>
      </c>
      <c r="B65" s="20" t="s">
        <v>54</v>
      </c>
      <c r="C65" s="53"/>
      <c r="D65" s="65"/>
      <c r="E65" s="53"/>
      <c r="F65" s="53"/>
    </row>
    <row r="66" spans="1:6" x14ac:dyDescent="0.25">
      <c r="A66" s="63"/>
      <c r="B66" s="64"/>
      <c r="C66" s="53"/>
      <c r="D66" s="65"/>
      <c r="E66" s="53"/>
      <c r="F66" s="53"/>
    </row>
    <row r="67" spans="1:6" ht="25.5" x14ac:dyDescent="0.25">
      <c r="A67" s="69">
        <f>A65+0.1</f>
        <v>10.1</v>
      </c>
      <c r="B67" s="70" t="s">
        <v>64</v>
      </c>
      <c r="C67" s="31"/>
      <c r="D67" s="71"/>
      <c r="E67" s="31"/>
      <c r="F67" s="31"/>
    </row>
    <row r="68" spans="1:6" x14ac:dyDescent="0.25">
      <c r="A68" s="72" t="s">
        <v>70</v>
      </c>
      <c r="B68" s="30" t="s">
        <v>9</v>
      </c>
      <c r="C68" s="31">
        <v>1</v>
      </c>
      <c r="D68" s="71" t="s">
        <v>4</v>
      </c>
      <c r="E68" s="21">
        <v>800</v>
      </c>
      <c r="F68" s="31">
        <f t="shared" ref="F68:F76" si="21">ROUND(E68*C68,2)</f>
        <v>800</v>
      </c>
    </row>
    <row r="69" spans="1:6" x14ac:dyDescent="0.25">
      <c r="A69" s="72" t="s">
        <v>71</v>
      </c>
      <c r="B69" s="30" t="s">
        <v>81</v>
      </c>
      <c r="C69" s="31">
        <v>22</v>
      </c>
      <c r="D69" s="71" t="s">
        <v>10</v>
      </c>
      <c r="E69" s="21">
        <v>5356.87</v>
      </c>
      <c r="F69" s="31">
        <f t="shared" si="21"/>
        <v>117851.14</v>
      </c>
    </row>
    <row r="70" spans="1:6" ht="25.5" x14ac:dyDescent="0.25">
      <c r="A70" s="72" t="s">
        <v>72</v>
      </c>
      <c r="B70" s="73" t="s">
        <v>82</v>
      </c>
      <c r="C70" s="31">
        <v>4</v>
      </c>
      <c r="D70" s="71" t="s">
        <v>4</v>
      </c>
      <c r="E70" s="21">
        <v>6249.87</v>
      </c>
      <c r="F70" s="31">
        <f t="shared" si="21"/>
        <v>24999.48</v>
      </c>
    </row>
    <row r="71" spans="1:6" x14ac:dyDescent="0.25">
      <c r="A71" s="72" t="s">
        <v>73</v>
      </c>
      <c r="B71" s="73" t="s">
        <v>65</v>
      </c>
      <c r="C71" s="31">
        <v>2</v>
      </c>
      <c r="D71" s="71" t="s">
        <v>4</v>
      </c>
      <c r="E71" s="21">
        <v>2842.62</v>
      </c>
      <c r="F71" s="31">
        <f t="shared" si="21"/>
        <v>5685.24</v>
      </c>
    </row>
    <row r="72" spans="1:6" ht="25.5" x14ac:dyDescent="0.25">
      <c r="A72" s="72" t="s">
        <v>74</v>
      </c>
      <c r="B72" s="73" t="s">
        <v>52</v>
      </c>
      <c r="C72" s="21">
        <v>0.24</v>
      </c>
      <c r="D72" s="71" t="s">
        <v>14</v>
      </c>
      <c r="E72" s="21">
        <v>10911.98</v>
      </c>
      <c r="F72" s="31">
        <f t="shared" si="21"/>
        <v>2618.88</v>
      </c>
    </row>
    <row r="73" spans="1:6" x14ac:dyDescent="0.25">
      <c r="A73" s="72" t="s">
        <v>75</v>
      </c>
      <c r="B73" s="73" t="s">
        <v>62</v>
      </c>
      <c r="C73" s="31">
        <v>14.04</v>
      </c>
      <c r="D73" s="71" t="s">
        <v>12</v>
      </c>
      <c r="E73" s="21">
        <v>149.13999999999999</v>
      </c>
      <c r="F73" s="31">
        <f t="shared" si="21"/>
        <v>2093.9299999999998</v>
      </c>
    </row>
    <row r="74" spans="1:6" x14ac:dyDescent="0.25">
      <c r="A74" s="72" t="s">
        <v>76</v>
      </c>
      <c r="B74" s="73" t="s">
        <v>63</v>
      </c>
      <c r="C74" s="31">
        <v>14.04</v>
      </c>
      <c r="D74" s="71" t="s">
        <v>12</v>
      </c>
      <c r="E74" s="21">
        <v>182.72</v>
      </c>
      <c r="F74" s="31">
        <f t="shared" si="21"/>
        <v>2565.39</v>
      </c>
    </row>
    <row r="75" spans="1:6" x14ac:dyDescent="0.25">
      <c r="A75" s="72" t="s">
        <v>77</v>
      </c>
      <c r="B75" s="73" t="s">
        <v>83</v>
      </c>
      <c r="C75" s="31">
        <v>4</v>
      </c>
      <c r="D75" s="71" t="s">
        <v>4</v>
      </c>
      <c r="E75" s="21">
        <v>2800</v>
      </c>
      <c r="F75" s="31">
        <f t="shared" si="21"/>
        <v>11200</v>
      </c>
    </row>
    <row r="76" spans="1:6" ht="25.5" x14ac:dyDescent="0.25">
      <c r="A76" s="72" t="s">
        <v>78</v>
      </c>
      <c r="B76" s="73" t="s">
        <v>53</v>
      </c>
      <c r="C76" s="31">
        <v>1</v>
      </c>
      <c r="D76" s="71" t="s">
        <v>4</v>
      </c>
      <c r="E76" s="21">
        <v>14828.59</v>
      </c>
      <c r="F76" s="31">
        <f t="shared" si="21"/>
        <v>14828.59</v>
      </c>
    </row>
    <row r="77" spans="1:6" x14ac:dyDescent="0.25">
      <c r="A77" s="63"/>
      <c r="B77" s="64"/>
      <c r="C77" s="53"/>
      <c r="D77" s="65"/>
      <c r="E77" s="53"/>
      <c r="F77" s="53"/>
    </row>
    <row r="78" spans="1:6" x14ac:dyDescent="0.25">
      <c r="A78" s="74">
        <f>A65+1</f>
        <v>11</v>
      </c>
      <c r="B78" s="75" t="s">
        <v>25</v>
      </c>
      <c r="C78" s="31"/>
      <c r="D78" s="37"/>
      <c r="E78" s="76"/>
      <c r="F78" s="31"/>
    </row>
    <row r="79" spans="1:6" x14ac:dyDescent="0.25">
      <c r="A79" s="77">
        <f>A78+0.1</f>
        <v>11.1</v>
      </c>
      <c r="B79" s="30" t="s">
        <v>26</v>
      </c>
      <c r="C79" s="21">
        <v>3564</v>
      </c>
      <c r="D79" s="37" t="s">
        <v>12</v>
      </c>
      <c r="E79" s="21">
        <v>116.4</v>
      </c>
      <c r="F79" s="31">
        <f t="shared" ref="F79:F80" si="22">ROUND(E79*C79,2)</f>
        <v>414849.6</v>
      </c>
    </row>
    <row r="80" spans="1:6" ht="25.5" x14ac:dyDescent="0.25">
      <c r="A80" s="77">
        <f t="shared" ref="A80:A81" si="23">A79+0.1</f>
        <v>11.2</v>
      </c>
      <c r="B80" s="30" t="s">
        <v>27</v>
      </c>
      <c r="C80" s="21">
        <v>3564</v>
      </c>
      <c r="D80" s="37" t="s">
        <v>12</v>
      </c>
      <c r="E80" s="21">
        <v>687.5</v>
      </c>
      <c r="F80" s="31">
        <f t="shared" si="22"/>
        <v>2450250</v>
      </c>
    </row>
    <row r="81" spans="1:6" x14ac:dyDescent="0.25">
      <c r="A81" s="77">
        <f t="shared" si="23"/>
        <v>11.3</v>
      </c>
      <c r="B81" s="44" t="s">
        <v>49</v>
      </c>
      <c r="C81" s="21">
        <v>22993.5</v>
      </c>
      <c r="D81" s="37" t="s">
        <v>28</v>
      </c>
      <c r="E81" s="21">
        <v>22.35</v>
      </c>
      <c r="F81" s="31">
        <f>ROUND(E81*C81,2)</f>
        <v>513904.73</v>
      </c>
    </row>
    <row r="82" spans="1:6" x14ac:dyDescent="0.25">
      <c r="A82" s="77"/>
      <c r="B82" s="30"/>
      <c r="C82" s="31"/>
      <c r="D82" s="37"/>
      <c r="E82" s="53"/>
      <c r="F82" s="31"/>
    </row>
    <row r="83" spans="1:6" ht="66" customHeight="1" x14ac:dyDescent="0.25">
      <c r="A83" s="78">
        <f>A78+1</f>
        <v>12</v>
      </c>
      <c r="B83" s="79" t="s">
        <v>51</v>
      </c>
      <c r="C83" s="80">
        <v>4455</v>
      </c>
      <c r="D83" s="81" t="s">
        <v>10</v>
      </c>
      <c r="E83" s="21">
        <v>24.8</v>
      </c>
      <c r="F83" s="31">
        <f>ROUND(C83*E83,2)</f>
        <v>110484</v>
      </c>
    </row>
    <row r="84" spans="1:6" x14ac:dyDescent="0.25">
      <c r="A84" s="165"/>
      <c r="B84" s="166"/>
      <c r="C84" s="167"/>
      <c r="D84" s="168"/>
      <c r="E84" s="155"/>
      <c r="F84" s="169"/>
    </row>
    <row r="85" spans="1:6" ht="25.5" x14ac:dyDescent="0.25">
      <c r="A85" s="161">
        <f>A83+1</f>
        <v>13</v>
      </c>
      <c r="B85" s="162" t="s">
        <v>29</v>
      </c>
      <c r="C85" s="163">
        <v>4455</v>
      </c>
      <c r="D85" s="164" t="s">
        <v>10</v>
      </c>
      <c r="E85" s="149">
        <v>15</v>
      </c>
      <c r="F85" s="158">
        <f>ROUND(C85*E85,2)</f>
        <v>66825</v>
      </c>
    </row>
    <row r="86" spans="1:6" x14ac:dyDescent="0.25">
      <c r="A86" s="99"/>
      <c r="B86" s="100" t="s">
        <v>30</v>
      </c>
      <c r="C86" s="101"/>
      <c r="D86" s="102"/>
      <c r="E86" s="101"/>
      <c r="F86" s="103">
        <f>SUM(F16:F85)</f>
        <v>25546853.170000002</v>
      </c>
    </row>
    <row r="87" spans="1:6" x14ac:dyDescent="0.25">
      <c r="A87" s="84"/>
      <c r="B87" s="85"/>
      <c r="C87" s="86"/>
      <c r="D87" s="37"/>
      <c r="E87" s="31"/>
      <c r="F87" s="31"/>
    </row>
    <row r="88" spans="1:6" x14ac:dyDescent="0.25">
      <c r="A88" s="104" t="s">
        <v>109</v>
      </c>
      <c r="B88" s="105" t="s">
        <v>33</v>
      </c>
      <c r="C88" s="31"/>
      <c r="D88" s="32"/>
      <c r="E88" s="31"/>
      <c r="F88" s="40"/>
    </row>
    <row r="89" spans="1:6" x14ac:dyDescent="0.25">
      <c r="A89" s="104"/>
      <c r="B89" s="105"/>
      <c r="C89" s="31"/>
      <c r="D89" s="32"/>
      <c r="E89" s="31"/>
      <c r="F89" s="40"/>
    </row>
    <row r="90" spans="1:6" ht="51" x14ac:dyDescent="0.25">
      <c r="A90" s="106">
        <v>1</v>
      </c>
      <c r="B90" s="107" t="s">
        <v>110</v>
      </c>
      <c r="C90" s="86">
        <v>1</v>
      </c>
      <c r="D90" s="32" t="s">
        <v>4</v>
      </c>
      <c r="E90" s="19">
        <v>43500</v>
      </c>
      <c r="F90" s="31">
        <f>ROUND(E90*C90,2)</f>
        <v>43500</v>
      </c>
    </row>
    <row r="91" spans="1:6" x14ac:dyDescent="0.25">
      <c r="A91" s="106"/>
      <c r="B91" s="107"/>
      <c r="C91" s="86"/>
      <c r="D91" s="32"/>
      <c r="E91" s="19"/>
      <c r="F91" s="31"/>
    </row>
    <row r="92" spans="1:6" ht="25.5" x14ac:dyDescent="0.25">
      <c r="A92" s="106">
        <v>2</v>
      </c>
      <c r="B92" s="107" t="s">
        <v>111</v>
      </c>
      <c r="C92" s="87">
        <v>6</v>
      </c>
      <c r="D92" s="32" t="s">
        <v>116</v>
      </c>
      <c r="E92" s="21">
        <v>35000</v>
      </c>
      <c r="F92" s="31">
        <f>ROUND(E92*C92,2)</f>
        <v>210000</v>
      </c>
    </row>
    <row r="93" spans="1:6" x14ac:dyDescent="0.25">
      <c r="A93" s="99"/>
      <c r="B93" s="100" t="s">
        <v>112</v>
      </c>
      <c r="C93" s="101"/>
      <c r="D93" s="102"/>
      <c r="E93" s="101"/>
      <c r="F93" s="103">
        <f>SUM(F90:F92)</f>
        <v>253500</v>
      </c>
    </row>
    <row r="94" spans="1:6" ht="6.75" customHeight="1" x14ac:dyDescent="0.25">
      <c r="A94" s="55"/>
      <c r="B94" s="18"/>
      <c r="C94" s="21"/>
      <c r="D94" s="22"/>
      <c r="E94" s="21"/>
      <c r="F94" s="89"/>
    </row>
    <row r="95" spans="1:6" x14ac:dyDescent="0.25">
      <c r="A95" s="90"/>
      <c r="B95" s="83" t="s">
        <v>34</v>
      </c>
      <c r="C95" s="88"/>
      <c r="D95" s="91"/>
      <c r="E95" s="88"/>
      <c r="F95" s="88">
        <f>F93+F86</f>
        <v>25800353.170000002</v>
      </c>
    </row>
    <row r="96" spans="1:6" ht="7.5" customHeight="1" x14ac:dyDescent="0.25">
      <c r="A96" s="72"/>
      <c r="B96" s="92"/>
      <c r="C96" s="93"/>
      <c r="D96" s="94"/>
      <c r="E96" s="93"/>
      <c r="F96" s="95"/>
    </row>
    <row r="97" spans="1:6" x14ac:dyDescent="0.25">
      <c r="A97" s="72"/>
      <c r="B97" s="82" t="s">
        <v>35</v>
      </c>
      <c r="C97" s="96"/>
      <c r="D97" s="94"/>
      <c r="E97" s="93"/>
      <c r="F97" s="93"/>
    </row>
    <row r="98" spans="1:6" x14ac:dyDescent="0.25">
      <c r="A98" s="72"/>
      <c r="B98" s="123" t="s">
        <v>36</v>
      </c>
      <c r="C98" s="124">
        <v>0.1</v>
      </c>
      <c r="D98" s="94"/>
      <c r="E98" s="93"/>
      <c r="F98" s="93">
        <f t="shared" ref="F98:F104" si="24">ROUND($F$95*C98,2)</f>
        <v>2580035.3199999998</v>
      </c>
    </row>
    <row r="99" spans="1:6" x14ac:dyDescent="0.25">
      <c r="A99" s="72"/>
      <c r="B99" s="123" t="s">
        <v>38</v>
      </c>
      <c r="C99" s="124">
        <v>0.03</v>
      </c>
      <c r="D99" s="94"/>
      <c r="E99" s="93"/>
      <c r="F99" s="93">
        <f t="shared" si="24"/>
        <v>774010.6</v>
      </c>
    </row>
    <row r="100" spans="1:6" x14ac:dyDescent="0.25">
      <c r="A100" s="72"/>
      <c r="B100" s="123" t="s">
        <v>113</v>
      </c>
      <c r="C100" s="124">
        <v>0.04</v>
      </c>
      <c r="D100" s="94"/>
      <c r="E100" s="93"/>
      <c r="F100" s="93">
        <f t="shared" si="24"/>
        <v>1032014.13</v>
      </c>
    </row>
    <row r="101" spans="1:6" x14ac:dyDescent="0.25">
      <c r="A101" s="72"/>
      <c r="B101" s="123" t="s">
        <v>37</v>
      </c>
      <c r="C101" s="124">
        <v>4.4999999999999998E-2</v>
      </c>
      <c r="D101" s="94"/>
      <c r="E101" s="93"/>
      <c r="F101" s="93">
        <f t="shared" si="24"/>
        <v>1161015.8899999999</v>
      </c>
    </row>
    <row r="102" spans="1:6" x14ac:dyDescent="0.25">
      <c r="A102" s="72"/>
      <c r="B102" s="123" t="s">
        <v>39</v>
      </c>
      <c r="C102" s="124">
        <v>0.05</v>
      </c>
      <c r="D102" s="94"/>
      <c r="E102" s="93"/>
      <c r="F102" s="93">
        <f t="shared" si="24"/>
        <v>1290017.6599999999</v>
      </c>
    </row>
    <row r="103" spans="1:6" x14ac:dyDescent="0.25">
      <c r="A103" s="72"/>
      <c r="B103" s="128" t="s">
        <v>126</v>
      </c>
      <c r="C103" s="124">
        <v>0.1</v>
      </c>
      <c r="D103" s="94"/>
      <c r="E103" s="93"/>
      <c r="F103" s="93">
        <f t="shared" si="24"/>
        <v>2580035.3199999998</v>
      </c>
    </row>
    <row r="104" spans="1:6" x14ac:dyDescent="0.25">
      <c r="A104" s="72"/>
      <c r="B104" s="123" t="s">
        <v>43</v>
      </c>
      <c r="C104" s="124">
        <v>1.4999999999999999E-2</v>
      </c>
      <c r="D104" s="94"/>
      <c r="E104" s="93"/>
      <c r="F104" s="93">
        <f t="shared" si="24"/>
        <v>387005.3</v>
      </c>
    </row>
    <row r="105" spans="1:6" x14ac:dyDescent="0.25">
      <c r="A105" s="72"/>
      <c r="B105" s="123" t="s">
        <v>114</v>
      </c>
      <c r="C105" s="125">
        <v>0.18</v>
      </c>
      <c r="D105" s="94"/>
      <c r="E105" s="93"/>
      <c r="F105" s="93">
        <f>ROUND($F$98*C105,2)</f>
        <v>464406.36</v>
      </c>
    </row>
    <row r="106" spans="1:6" x14ac:dyDescent="0.25">
      <c r="A106" s="72"/>
      <c r="B106" s="123" t="s">
        <v>40</v>
      </c>
      <c r="C106" s="124">
        <v>0.01</v>
      </c>
      <c r="D106" s="97"/>
      <c r="E106" s="98"/>
      <c r="F106" s="93">
        <f>ROUND($F$95*C106,2)</f>
        <v>258003.53</v>
      </c>
    </row>
    <row r="107" spans="1:6" x14ac:dyDescent="0.25">
      <c r="A107" s="72"/>
      <c r="B107" s="123" t="s">
        <v>41</v>
      </c>
      <c r="C107" s="124">
        <v>1E-3</v>
      </c>
      <c r="D107" s="94"/>
      <c r="E107" s="93"/>
      <c r="F107" s="93">
        <f>ROUND($F$95*C107,2)</f>
        <v>25800.35</v>
      </c>
    </row>
    <row r="108" spans="1:6" x14ac:dyDescent="0.25">
      <c r="A108" s="72"/>
      <c r="B108" s="126" t="s">
        <v>42</v>
      </c>
      <c r="C108" s="124">
        <v>0.05</v>
      </c>
      <c r="D108" s="94"/>
      <c r="E108" s="93"/>
      <c r="F108" s="93">
        <f>ROUND($F$95*C108,2)</f>
        <v>1290017.6599999999</v>
      </c>
    </row>
    <row r="109" spans="1:6" x14ac:dyDescent="0.25">
      <c r="A109" s="108"/>
      <c r="B109" s="109" t="s">
        <v>44</v>
      </c>
      <c r="C109" s="110"/>
      <c r="D109" s="111"/>
      <c r="E109" s="110"/>
      <c r="F109" s="112">
        <f>SUM(F98:F108)</f>
        <v>11842362.119999999</v>
      </c>
    </row>
    <row r="110" spans="1:6" ht="7.5" customHeight="1" x14ac:dyDescent="0.25">
      <c r="A110" s="113"/>
      <c r="B110" s="114"/>
      <c r="C110" s="115"/>
      <c r="D110" s="116"/>
      <c r="E110" s="115"/>
      <c r="F110" s="117"/>
    </row>
    <row r="111" spans="1:6" x14ac:dyDescent="0.25">
      <c r="A111" s="118"/>
      <c r="B111" s="119" t="s">
        <v>45</v>
      </c>
      <c r="C111" s="120"/>
      <c r="D111" s="121"/>
      <c r="E111" s="120"/>
      <c r="F111" s="122">
        <f>SUM(F95,F109)</f>
        <v>37642715.289999999</v>
      </c>
    </row>
    <row r="112" spans="1:6" x14ac:dyDescent="0.25">
      <c r="A112" s="3"/>
      <c r="B112" s="3"/>
      <c r="C112" s="5"/>
      <c r="D112" s="3"/>
      <c r="E112" s="5"/>
      <c r="F112" s="5"/>
    </row>
    <row r="113" spans="1:6" x14ac:dyDescent="0.25">
      <c r="A113" s="3"/>
      <c r="B113" s="3"/>
      <c r="C113" s="5"/>
      <c r="D113" s="3"/>
      <c r="E113" s="5"/>
      <c r="F113" s="5"/>
    </row>
    <row r="114" spans="1:6" ht="15" x14ac:dyDescent="0.25">
      <c r="A114" s="133" t="s">
        <v>46</v>
      </c>
      <c r="B114" s="133"/>
      <c r="C114" s="133"/>
      <c r="D114" s="133"/>
      <c r="E114" s="133"/>
      <c r="F114" s="133"/>
    </row>
    <row r="115" spans="1:6" x14ac:dyDescent="0.25">
      <c r="A115" s="134"/>
      <c r="B115" s="135"/>
      <c r="C115" s="136"/>
      <c r="D115" s="136"/>
      <c r="E115" s="136"/>
      <c r="F115" s="136"/>
    </row>
    <row r="116" spans="1:6" x14ac:dyDescent="0.25">
      <c r="A116" s="137"/>
      <c r="B116" s="137"/>
      <c r="C116" s="138"/>
      <c r="D116" s="138"/>
      <c r="E116" s="138"/>
      <c r="F116" s="138"/>
    </row>
    <row r="117" spans="1:6" x14ac:dyDescent="0.25">
      <c r="A117" s="3"/>
      <c r="B117" s="3"/>
      <c r="C117" s="5"/>
      <c r="D117" s="3"/>
      <c r="E117" s="5"/>
      <c r="F117" s="5"/>
    </row>
    <row r="118" spans="1:6" x14ac:dyDescent="0.25">
      <c r="A118" s="3"/>
      <c r="B118" s="3"/>
      <c r="C118" s="5"/>
      <c r="D118" s="3"/>
      <c r="E118" s="5"/>
      <c r="F118" s="5"/>
    </row>
    <row r="119" spans="1:6" x14ac:dyDescent="0.25">
      <c r="A119" s="139" t="s">
        <v>47</v>
      </c>
      <c r="B119" s="139"/>
      <c r="C119" s="139"/>
      <c r="D119" s="139"/>
      <c r="E119" s="139"/>
      <c r="F119" s="139"/>
    </row>
    <row r="120" spans="1:6" x14ac:dyDescent="0.25">
      <c r="A120" s="140" t="s">
        <v>48</v>
      </c>
      <c r="B120" s="140"/>
      <c r="C120" s="140"/>
      <c r="D120" s="140"/>
      <c r="E120" s="140"/>
      <c r="F120" s="140"/>
    </row>
    <row r="121" spans="1:6" x14ac:dyDescent="0.25">
      <c r="A121" s="141"/>
      <c r="B121" s="142"/>
      <c r="C121" s="143"/>
      <c r="D121" s="144"/>
      <c r="E121" s="145"/>
      <c r="F121" s="145"/>
    </row>
    <row r="122" spans="1:6" x14ac:dyDescent="0.25">
      <c r="A122" s="3"/>
      <c r="B122" s="3"/>
      <c r="C122" s="5"/>
      <c r="D122" s="3"/>
      <c r="E122" s="5"/>
      <c r="F122" s="5"/>
    </row>
    <row r="123" spans="1:6" x14ac:dyDescent="0.25">
      <c r="A123" s="8"/>
      <c r="B123" s="8"/>
      <c r="C123" s="146"/>
      <c r="D123" s="8"/>
      <c r="E123" s="146"/>
      <c r="F123" s="146"/>
    </row>
  </sheetData>
  <mergeCells count="11">
    <mergeCell ref="A120:F120"/>
    <mergeCell ref="A1:F1"/>
    <mergeCell ref="A2:F2"/>
    <mergeCell ref="A3:F3"/>
    <mergeCell ref="A4:F4"/>
    <mergeCell ref="A6:F6"/>
    <mergeCell ref="B7:F7"/>
    <mergeCell ref="B8:F8"/>
    <mergeCell ref="A114:F114"/>
    <mergeCell ref="C116:F116"/>
    <mergeCell ref="A119:F119"/>
  </mergeCells>
  <conditionalFormatting sqref="F114:F120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horizontalDpi="4294967295" verticalDpi="4294967295" r:id="rId1"/>
  <headerFooter>
    <oddFooter>&amp;CAmpliación Ac. Múltiple Partido - La Gorra
Lote T - Línea de Conducción Partido - La Gorra&amp;R&amp;P/&amp;N</oddFooter>
  </headerFooter>
  <rowBreaks count="2" manualBreakCount="2">
    <brk id="54" max="5" man="1"/>
    <brk id="8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T-L.Conducción Partido</vt:lpstr>
      <vt:lpstr>'Lote T-L.Conducción Partido'!Área_de_impresión</vt:lpstr>
      <vt:lpstr>'Lote T-L.Conducción Partido'!Títulos_a_imprimir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Joamar Dalena Cordero Mañaná</cp:lastModifiedBy>
  <cp:lastPrinted>2022-05-11T12:38:49Z</cp:lastPrinted>
  <dcterms:created xsi:type="dcterms:W3CDTF">2021-09-30T13:07:49Z</dcterms:created>
  <dcterms:modified xsi:type="dcterms:W3CDTF">2022-05-11T12:40:03Z</dcterms:modified>
</cp:coreProperties>
</file>