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erva.jimenez\Desktop\"/>
    </mc:Choice>
  </mc:AlternateContent>
  <bookViews>
    <workbookView xWindow="0" yWindow="0" windowWidth="28800" windowHeight="12300"/>
  </bookViews>
  <sheets>
    <sheet name="ACT.2-02-2023 IMPR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 localSheetId="0">#N/A</definedName>
    <definedName name="\a">#REF!</definedName>
    <definedName name="\b" localSheetId="0">'ACT.2-02-2023 IMPR.'!#REF!</definedName>
    <definedName name="\b">#REF!</definedName>
    <definedName name="\c">#N/A</definedName>
    <definedName name="\d">#N/A</definedName>
    <definedName name="\f" localSheetId="0">'ACT.2-02-2023 IMPR.'!#REF!</definedName>
    <definedName name="\f">#REF!</definedName>
    <definedName name="\i" localSheetId="0">'ACT.2-02-2023 IMPR.'!#REF!</definedName>
    <definedName name="\i">#REF!</definedName>
    <definedName name="\m" localSheetId="0">'ACT.2-02-2023 IMPR.'!#REF!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[1]PRESUPUESTO!#REF!</definedName>
    <definedName name="\z">[1]PRESUPUESTO!#REF!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Regression_Int" localSheetId="0" hidden="1">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[5]INS!#REF!</definedName>
    <definedName name="ACUEDUCTO">[5]INS!#REF!</definedName>
    <definedName name="ACUEDUCTO_8" localSheetId="0">#REF!</definedName>
    <definedName name="ACUEDUCTO_8">#REF!</definedName>
    <definedName name="ADA" localSheetId="0">'[6]CUB-10181-3(Rescision)'!#REF!</definedName>
    <definedName name="ADA">'[6]CUB-10181-3(Rescision)'!#REF!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[7]M.O.!$C$12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[7]M.O.!#REF!</definedName>
    <definedName name="analiis">[7]M.O.!#REF!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'ACT.2-02-2023 IMPR.'!$A$1:$F$4146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[8]M.O.!#REF!</definedName>
    <definedName name="as">[8]M.O.!#REF!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[5]INS!#REF!</definedName>
    <definedName name="AYCARP">[5]INS!#REF!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[9]ADDENDA!#REF!</definedName>
    <definedName name="b">[9]ADDENDA!#REF!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[10]INSU!$B$42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[7]M.O.!$C$9</definedName>
    <definedName name="BRIGADATOPOGRAFICA_6" localSheetId="0">#REF!</definedName>
    <definedName name="BRIGADATOPOGRAFICA_6">#REF!</definedName>
    <definedName name="BVNBVNBV" localSheetId="0">[11]M.O.!#REF!</definedName>
    <definedName name="BVNBVNBV">[11]M.O.!#REF!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[7]M.O.!#REF!</definedName>
    <definedName name="CARACOL">[7]M.O.!#REF!</definedName>
    <definedName name="CARANTEPECHO" localSheetId="0">[7]M.O.!#REF!</definedName>
    <definedName name="CARANTEPECHO">[7]M.O.!#REF!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[7]M.O.!#REF!</definedName>
    <definedName name="CARCOL30">[7]M.O.!#REF!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[7]M.O.!#REF!</definedName>
    <definedName name="CARCOL50">[7]M.O.!#REF!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[7]M.O.!#REF!</definedName>
    <definedName name="CARCOL51">[7]M.O.!#REF!</definedName>
    <definedName name="CARCOLAMARRE" localSheetId="0">[7]M.O.!#REF!</definedName>
    <definedName name="CARCOLAMARRE">[7]M.O.!#REF!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[7]M.O.!#REF!</definedName>
    <definedName name="CARLOSAPLA">[7]M.O.!#REF!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[7]M.O.!#REF!</definedName>
    <definedName name="CARLOSAVARIASAGUAS">[7]M.O.!#REF!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[7]M.O.!#REF!</definedName>
    <definedName name="CARMURO">[7]M.O.!#REF!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[5]INS!#REF!</definedName>
    <definedName name="CARP1">[5]INS!#REF!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[5]INS!#REF!</definedName>
    <definedName name="CARP2">[5]INS!#REF!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[7]M.O.!#REF!</definedName>
    <definedName name="CARPDINTEL">[7]M.O.!#REF!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[7]M.O.!#REF!</definedName>
    <definedName name="CARPVIGA2040">[7]M.O.!#REF!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[7]M.O.!#REF!</definedName>
    <definedName name="CARPVIGA3050">[7]M.O.!#REF!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[7]M.O.!#REF!</definedName>
    <definedName name="CARPVIGA3060">[7]M.O.!#REF!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[7]M.O.!#REF!</definedName>
    <definedName name="CARPVIGA4080">[7]M.O.!#REF!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[7]M.O.!#REF!</definedName>
    <definedName name="CARRAMPA">[7]M.O.!#REF!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[7]M.O.!#REF!</definedName>
    <definedName name="CASABE">[7]M.O.!#REF!</definedName>
    <definedName name="CASABE_8" localSheetId="0">#REF!</definedName>
    <definedName name="CASABE_8">#REF!</definedName>
    <definedName name="CASBESTO" localSheetId="0">[7]M.O.!#REF!</definedName>
    <definedName name="CASBESTO">[7]M.O.!#REF!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[5]INS!#REF!</definedName>
    <definedName name="CBLOCK10">[5]INS!#REF!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[10]INSU!$B$104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[15]INSU!$D$284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[15]INSU!$D$298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[5]INS!#REF!</definedName>
    <definedName name="COPIA">[5]INS!#REF!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[9]ADDENDA!#REF!</definedName>
    <definedName name="cuadro">[9]ADDENDA!#REF!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[7]M.O.!#REF!</definedName>
    <definedName name="CZINC">[7]M.O.!#REF!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[8]M.O.!#REF!</definedName>
    <definedName name="derop">[8]M.O.!#REF!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ametro" comment="jorge">'[16]Pruebas Hidrostaticas (CPH)'!$F$11:$F$35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[17]INS!#REF!</definedName>
    <definedName name="donatelo">[17]INS!#REF!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RESA" comment="JORGE">'[16]Pruebas Hidrostaticas (CPH)'!$Q$11:$Q$34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se">'[18]Pruebas Hidrostaticas (CPH)'!$I$10:$I$34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[5]INS!$D$561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es_Simples">'[19]Analisis de Costos'!$A$38</definedName>
    <definedName name="ilma" localSheetId="0">[7]M.O.!#REF!</definedName>
    <definedName name="ilma">[7]M.O.!#REF!</definedName>
    <definedName name="impresion_2" localSheetId="0">[20]Directos!#REF!</definedName>
    <definedName name="impresion_2">[20]Directos!#REF!</definedName>
    <definedName name="Imprimir_área_IM" localSheetId="0">'ACT.2-02-2023 IMPR.'!$A$2171:$F$4120</definedName>
    <definedName name="Imprimir_área_IM">#REF!</definedName>
    <definedName name="Imprimir_área_IM_6" localSheetId="0">#REF!</definedName>
    <definedName name="Imprimir_área_IM_6">#REF!</definedName>
    <definedName name="Imprimir_títulos_IM" localSheetId="0">'ACT.2-02-2023 IMPR.'!$13:$13</definedName>
    <definedName name="ingeniera">[8]M.O.!$C$10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[15]INSU!$D$231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[15]INSU!$D$234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[7]M.O.!#REF!</definedName>
    <definedName name="k">[7]M.O.!#REF!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[10]INSU!$B$41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te" comment="jorge">'[16]Pruebas Hidrostaticas (CPH)'!$J$11:$J$35</definedName>
    <definedName name="Lugar" comment="jorge">'[16]Pruebas Hidrostaticas (CPH)'!$B$11:$B$35</definedName>
    <definedName name="MA">[7]M.O.!$C$10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[5]INS!#REF!</definedName>
    <definedName name="MAESTROCARP">[5]INS!#REF!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[5]INS!#REF!</definedName>
    <definedName name="MOPISOCERAMICA">[5]INS!#REF!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[21]Insumos!#REF!</definedName>
    <definedName name="NADA">[21]Insumos!#REF!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[21]Insumos!#REF!</definedName>
    <definedName name="NINGUNA">[21]Insumos!#REF!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K">[22]Data!$A$7:$A$1476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[23]peso!#REF!</definedName>
    <definedName name="p">[23]peso!#REF!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[10]MO!$B$11</definedName>
    <definedName name="PEONCARP" localSheetId="0">[5]INS!#REF!</definedName>
    <definedName name="PEONCARP">[5]INS!#REF!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[10]INSU!$B$103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[10]INSU!$B$90</definedName>
    <definedName name="PLIGADORA2">[5]INS!$D$563</definedName>
    <definedName name="PLIGADORA2_6" localSheetId="0">#REF!</definedName>
    <definedName name="PLIGADORA2_6">#REF!</definedName>
    <definedName name="PLOMERO" localSheetId="0">[5]INS!#REF!</definedName>
    <definedName name="PLOMERO">[5]INS!#REF!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[5]INS!#REF!</definedName>
    <definedName name="PLOMEROAYUDANTE">[5]INS!#REF!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[5]INS!#REF!</definedName>
    <definedName name="PLOMEROOFICIAL">[5]INS!#REF!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[24]PRESUPUESTO!$O$9:$O$236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[25]Precios!$A$4:$F$1576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vc" comment="jorge">'[16]Pruebas Hidrostaticas (CPH)'!$H$11:$H$32</definedName>
    <definedName name="PWINCHE2000K">[5]INS!$D$568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[26]INS!#REF!</definedName>
    <definedName name="QQ">[26]INS!#REF!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[24]PRESUPUESTO!$M$10:$AH$731</definedName>
    <definedName name="qwe">[27]INSU!$D$133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">[28]Data!$A$7:$A$1476</definedName>
    <definedName name="REAL" localSheetId="0">#REF!</definedName>
    <definedName name="REAL">#REF!</definedName>
    <definedName name="RECURSOS">[29]Data!$A$7:$A$1478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[30]COF!$G$733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[7]M.O.!$C$12</definedName>
    <definedName name="sub">'[16]Pruebas Hidrostaticas (CPH)'!$R$11:$R$34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'ACT.2-02-2023 IMPR.'!$1:$12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>[15]INSU!$D$242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[15]INSU!$D$244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dad" comment="jorge">'[16]Pruebas Hidrostaticas (CPH)'!$E$11:$E$30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[26]INS!$D$561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21" i="1"/>
  <c r="F22" i="1"/>
  <c r="F23" i="1"/>
  <c r="F24" i="1"/>
  <c r="F25" i="1"/>
  <c r="F26" i="1"/>
  <c r="F27" i="1"/>
  <c r="F30" i="1"/>
  <c r="F31" i="1"/>
  <c r="F32" i="1"/>
  <c r="F33" i="1"/>
  <c r="F36" i="1"/>
  <c r="F37" i="1"/>
  <c r="F38" i="1"/>
  <c r="F39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9" i="1"/>
  <c r="F80" i="1"/>
  <c r="F81" i="1"/>
  <c r="F82" i="1"/>
  <c r="F83" i="1"/>
  <c r="F84" i="1"/>
  <c r="F85" i="1"/>
  <c r="F88" i="1"/>
  <c r="F92" i="1"/>
  <c r="F93" i="1"/>
  <c r="F94" i="1"/>
  <c r="F95" i="1"/>
  <c r="F96" i="1"/>
  <c r="F97" i="1"/>
  <c r="F98" i="1"/>
  <c r="F99" i="1"/>
  <c r="F100" i="1"/>
  <c r="F103" i="1"/>
  <c r="F104" i="1"/>
  <c r="F105" i="1"/>
  <c r="F106" i="1"/>
  <c r="F107" i="1"/>
  <c r="F108" i="1"/>
  <c r="F109" i="1"/>
  <c r="F110" i="1"/>
  <c r="F111" i="1"/>
  <c r="F114" i="1"/>
  <c r="F115" i="1"/>
  <c r="F116" i="1"/>
  <c r="F117" i="1"/>
  <c r="F118" i="1"/>
  <c r="F119" i="1"/>
  <c r="F120" i="1"/>
  <c r="F121" i="1"/>
  <c r="F122" i="1"/>
  <c r="F125" i="1"/>
  <c r="F126" i="1"/>
  <c r="F127" i="1"/>
  <c r="F128" i="1"/>
  <c r="F129" i="1"/>
  <c r="F130" i="1"/>
  <c r="F131" i="1"/>
  <c r="F132" i="1"/>
  <c r="F133" i="1"/>
  <c r="F136" i="1"/>
  <c r="F137" i="1"/>
  <c r="F138" i="1"/>
  <c r="F139" i="1"/>
  <c r="F140" i="1"/>
  <c r="F141" i="1"/>
  <c r="F142" i="1"/>
  <c r="F143" i="1"/>
  <c r="F144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2" i="1"/>
  <c r="F163" i="1"/>
  <c r="F164" i="1"/>
  <c r="F165" i="1"/>
  <c r="F167" i="1"/>
  <c r="F169" i="1"/>
  <c r="F172" i="1"/>
  <c r="F173" i="1"/>
  <c r="F174" i="1"/>
  <c r="F175" i="1"/>
  <c r="F176" i="1"/>
  <c r="F177" i="1"/>
  <c r="F178" i="1"/>
  <c r="A180" i="1"/>
  <c r="A182" i="1" s="1"/>
  <c r="A183" i="1" s="1"/>
  <c r="A184" i="1" s="1"/>
  <c r="A185" i="1" s="1"/>
  <c r="A186" i="1" s="1"/>
  <c r="A187" i="1" s="1"/>
  <c r="A188" i="1" s="1"/>
  <c r="A189" i="1" s="1"/>
  <c r="F180" i="1"/>
  <c r="F183" i="1"/>
  <c r="F184" i="1"/>
  <c r="F185" i="1"/>
  <c r="F186" i="1"/>
  <c r="F187" i="1"/>
  <c r="F188" i="1"/>
  <c r="F189" i="1"/>
  <c r="F195" i="1"/>
  <c r="F199" i="1"/>
  <c r="F200" i="1"/>
  <c r="F201" i="1"/>
  <c r="F202" i="1"/>
  <c r="F203" i="1"/>
  <c r="F204" i="1"/>
  <c r="F205" i="1"/>
  <c r="F208" i="1"/>
  <c r="F209" i="1"/>
  <c r="F210" i="1"/>
  <c r="F211" i="1"/>
  <c r="F214" i="1"/>
  <c r="F215" i="1"/>
  <c r="F216" i="1"/>
  <c r="F217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7" i="1"/>
  <c r="F248" i="1"/>
  <c r="F249" i="1"/>
  <c r="F250" i="1"/>
  <c r="F253" i="1"/>
  <c r="F257" i="1"/>
  <c r="F258" i="1"/>
  <c r="F259" i="1"/>
  <c r="F260" i="1"/>
  <c r="F261" i="1"/>
  <c r="F262" i="1"/>
  <c r="F263" i="1"/>
  <c r="F264" i="1"/>
  <c r="F265" i="1"/>
  <c r="F268" i="1"/>
  <c r="F269" i="1"/>
  <c r="F270" i="1"/>
  <c r="F271" i="1"/>
  <c r="F272" i="1"/>
  <c r="F273" i="1"/>
  <c r="F274" i="1"/>
  <c r="F275" i="1"/>
  <c r="F276" i="1"/>
  <c r="F279" i="1"/>
  <c r="F280" i="1"/>
  <c r="F281" i="1"/>
  <c r="F282" i="1"/>
  <c r="F283" i="1"/>
  <c r="F284" i="1"/>
  <c r="F285" i="1"/>
  <c r="F286" i="1"/>
  <c r="F287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5" i="1"/>
  <c r="F306" i="1"/>
  <c r="F307" i="1"/>
  <c r="F308" i="1"/>
  <c r="F310" i="1"/>
  <c r="F312" i="1"/>
  <c r="F315" i="1"/>
  <c r="F316" i="1"/>
  <c r="F317" i="1"/>
  <c r="F318" i="1"/>
  <c r="F319" i="1"/>
  <c r="F320" i="1"/>
  <c r="F321" i="1"/>
  <c r="A323" i="1"/>
  <c r="A325" i="1" s="1"/>
  <c r="A326" i="1" s="1"/>
  <c r="A327" i="1" s="1"/>
  <c r="A328" i="1" s="1"/>
  <c r="A329" i="1" s="1"/>
  <c r="A330" i="1" s="1"/>
  <c r="A331" i="1" s="1"/>
  <c r="A332" i="1" s="1"/>
  <c r="F323" i="1"/>
  <c r="F326" i="1"/>
  <c r="F327" i="1"/>
  <c r="F328" i="1"/>
  <c r="F329" i="1"/>
  <c r="F330" i="1"/>
  <c r="F331" i="1"/>
  <c r="F332" i="1"/>
  <c r="F338" i="1"/>
  <c r="F342" i="1"/>
  <c r="F343" i="1"/>
  <c r="F344" i="1"/>
  <c r="F345" i="1"/>
  <c r="F346" i="1"/>
  <c r="F347" i="1"/>
  <c r="F348" i="1"/>
  <c r="F351" i="1"/>
  <c r="F352" i="1"/>
  <c r="F353" i="1"/>
  <c r="F354" i="1"/>
  <c r="F355" i="1"/>
  <c r="F356" i="1"/>
  <c r="F359" i="1"/>
  <c r="F360" i="1"/>
  <c r="F361" i="1"/>
  <c r="F362" i="1"/>
  <c r="F363" i="1"/>
  <c r="F364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3" i="1"/>
  <c r="F404" i="1"/>
  <c r="F405" i="1"/>
  <c r="F406" i="1"/>
  <c r="F407" i="1"/>
  <c r="F408" i="1"/>
  <c r="F411" i="1"/>
  <c r="F416" i="1"/>
  <c r="F417" i="1"/>
  <c r="F418" i="1"/>
  <c r="F419" i="1"/>
  <c r="F420" i="1"/>
  <c r="F421" i="1"/>
  <c r="F422" i="1"/>
  <c r="F423" i="1"/>
  <c r="F424" i="1"/>
  <c r="F427" i="1"/>
  <c r="F428" i="1"/>
  <c r="F429" i="1"/>
  <c r="F430" i="1"/>
  <c r="F431" i="1"/>
  <c r="F432" i="1"/>
  <c r="F433" i="1"/>
  <c r="F434" i="1"/>
  <c r="F435" i="1"/>
  <c r="F438" i="1"/>
  <c r="F439" i="1"/>
  <c r="F440" i="1"/>
  <c r="F441" i="1"/>
  <c r="F442" i="1"/>
  <c r="F443" i="1"/>
  <c r="F444" i="1"/>
  <c r="F445" i="1"/>
  <c r="F446" i="1"/>
  <c r="F449" i="1"/>
  <c r="F450" i="1"/>
  <c r="F451" i="1"/>
  <c r="F452" i="1"/>
  <c r="F453" i="1"/>
  <c r="F454" i="1"/>
  <c r="F455" i="1"/>
  <c r="F456" i="1"/>
  <c r="F457" i="1"/>
  <c r="F460" i="1"/>
  <c r="F461" i="1"/>
  <c r="F462" i="1"/>
  <c r="F463" i="1"/>
  <c r="F464" i="1"/>
  <c r="F465" i="1"/>
  <c r="F466" i="1"/>
  <c r="F467" i="1"/>
  <c r="F468" i="1"/>
  <c r="F471" i="1"/>
  <c r="F472" i="1"/>
  <c r="F473" i="1"/>
  <c r="F474" i="1"/>
  <c r="F475" i="1"/>
  <c r="F476" i="1"/>
  <c r="F477" i="1"/>
  <c r="F478" i="1"/>
  <c r="F479" i="1"/>
  <c r="F482" i="1"/>
  <c r="F483" i="1"/>
  <c r="F484" i="1"/>
  <c r="F485" i="1"/>
  <c r="F486" i="1"/>
  <c r="F487" i="1"/>
  <c r="F488" i="1"/>
  <c r="F489" i="1"/>
  <c r="F490" i="1"/>
  <c r="F493" i="1"/>
  <c r="F494" i="1"/>
  <c r="F495" i="1"/>
  <c r="F496" i="1"/>
  <c r="F497" i="1"/>
  <c r="F498" i="1"/>
  <c r="F499" i="1"/>
  <c r="F500" i="1"/>
  <c r="F501" i="1"/>
  <c r="F504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2" i="1"/>
  <c r="F523" i="1"/>
  <c r="F524" i="1"/>
  <c r="F525" i="1"/>
  <c r="F526" i="1"/>
  <c r="F527" i="1"/>
  <c r="F529" i="1"/>
  <c r="A531" i="1"/>
  <c r="F531" i="1"/>
  <c r="F534" i="1"/>
  <c r="F535" i="1"/>
  <c r="F536" i="1"/>
  <c r="F537" i="1"/>
  <c r="F538" i="1"/>
  <c r="F539" i="1"/>
  <c r="F540" i="1"/>
  <c r="A542" i="1"/>
  <c r="A544" i="1" s="1"/>
  <c r="A545" i="1" s="1"/>
  <c r="A546" i="1" s="1"/>
  <c r="A547" i="1" s="1"/>
  <c r="A548" i="1" s="1"/>
  <c r="A549" i="1" s="1"/>
  <c r="A550" i="1" s="1"/>
  <c r="A551" i="1" s="1"/>
  <c r="F542" i="1"/>
  <c r="F545" i="1"/>
  <c r="F546" i="1"/>
  <c r="F547" i="1"/>
  <c r="F548" i="1"/>
  <c r="F549" i="1"/>
  <c r="F550" i="1"/>
  <c r="F551" i="1"/>
  <c r="F557" i="1"/>
  <c r="F561" i="1"/>
  <c r="F562" i="1"/>
  <c r="F563" i="1"/>
  <c r="F564" i="1"/>
  <c r="F565" i="1"/>
  <c r="F566" i="1"/>
  <c r="F567" i="1"/>
  <c r="F570" i="1"/>
  <c r="F571" i="1"/>
  <c r="F572" i="1"/>
  <c r="F573" i="1"/>
  <c r="F576" i="1"/>
  <c r="F577" i="1"/>
  <c r="F578" i="1"/>
  <c r="F579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600" i="1"/>
  <c r="F601" i="1"/>
  <c r="F602" i="1"/>
  <c r="F603" i="1"/>
  <c r="F606" i="1"/>
  <c r="F610" i="1"/>
  <c r="F611" i="1"/>
  <c r="F612" i="1"/>
  <c r="F613" i="1"/>
  <c r="F614" i="1"/>
  <c r="F615" i="1"/>
  <c r="F616" i="1"/>
  <c r="F617" i="1"/>
  <c r="F618" i="1"/>
  <c r="F621" i="1"/>
  <c r="F622" i="1"/>
  <c r="F623" i="1"/>
  <c r="F624" i="1"/>
  <c r="F625" i="1"/>
  <c r="F626" i="1"/>
  <c r="F627" i="1"/>
  <c r="F628" i="1"/>
  <c r="F629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7" i="1"/>
  <c r="F648" i="1"/>
  <c r="F649" i="1"/>
  <c r="F650" i="1"/>
  <c r="F652" i="1"/>
  <c r="F654" i="1"/>
  <c r="A656" i="1"/>
  <c r="A661" i="1" s="1"/>
  <c r="F657" i="1"/>
  <c r="A658" i="1"/>
  <c r="A659" i="1" s="1"/>
  <c r="F658" i="1"/>
  <c r="F659" i="1"/>
  <c r="F661" i="1"/>
  <c r="F669" i="1"/>
  <c r="F672" i="1"/>
  <c r="F675" i="1"/>
  <c r="F676" i="1"/>
  <c r="F677" i="1"/>
  <c r="F678" i="1"/>
  <c r="F679" i="1"/>
  <c r="F680" i="1"/>
  <c r="F681" i="1"/>
  <c r="F682" i="1"/>
  <c r="F683" i="1"/>
  <c r="F686" i="1"/>
  <c r="F687" i="1"/>
  <c r="F688" i="1"/>
  <c r="F689" i="1"/>
  <c r="F690" i="1"/>
  <c r="F694" i="1"/>
  <c r="F697" i="1"/>
  <c r="F698" i="1"/>
  <c r="F701" i="1"/>
  <c r="F702" i="1"/>
  <c r="F703" i="1"/>
  <c r="F706" i="1"/>
  <c r="F707" i="1"/>
  <c r="F708" i="1"/>
  <c r="F709" i="1"/>
  <c r="F710" i="1"/>
  <c r="F711" i="1"/>
  <c r="F714" i="1"/>
  <c r="F715" i="1"/>
  <c r="F716" i="1"/>
  <c r="F717" i="1"/>
  <c r="F718" i="1"/>
  <c r="F722" i="1"/>
  <c r="F725" i="1"/>
  <c r="F728" i="1"/>
  <c r="F729" i="1"/>
  <c r="F730" i="1"/>
  <c r="F731" i="1"/>
  <c r="F732" i="1"/>
  <c r="F733" i="1"/>
  <c r="F736" i="1"/>
  <c r="F737" i="1"/>
  <c r="F738" i="1"/>
  <c r="F739" i="1"/>
  <c r="F740" i="1"/>
  <c r="F744" i="1"/>
  <c r="F747" i="1"/>
  <c r="F748" i="1"/>
  <c r="F749" i="1"/>
  <c r="F750" i="1"/>
  <c r="F753" i="1"/>
  <c r="F754" i="1"/>
  <c r="F755" i="1"/>
  <c r="F756" i="1"/>
  <c r="F757" i="1"/>
  <c r="F758" i="1"/>
  <c r="F761" i="1"/>
  <c r="F762" i="1"/>
  <c r="F763" i="1"/>
  <c r="F764" i="1"/>
  <c r="F765" i="1"/>
  <c r="F769" i="1"/>
  <c r="F772" i="1"/>
  <c r="F773" i="1"/>
  <c r="F774" i="1"/>
  <c r="F777" i="1"/>
  <c r="F778" i="1"/>
  <c r="F779" i="1"/>
  <c r="F782" i="1"/>
  <c r="F783" i="1"/>
  <c r="F784" i="1"/>
  <c r="F785" i="1"/>
  <c r="F786" i="1"/>
  <c r="F787" i="1"/>
  <c r="F791" i="1"/>
  <c r="F794" i="1"/>
  <c r="F795" i="1"/>
  <c r="F796" i="1"/>
  <c r="F799" i="1"/>
  <c r="F800" i="1"/>
  <c r="F801" i="1"/>
  <c r="F802" i="1"/>
  <c r="F803" i="1"/>
  <c r="F804" i="1"/>
  <c r="F805" i="1"/>
  <c r="F806" i="1"/>
  <c r="F809" i="1"/>
  <c r="F810" i="1"/>
  <c r="F811" i="1"/>
  <c r="F812" i="1"/>
  <c r="F813" i="1"/>
  <c r="F817" i="1"/>
  <c r="F820" i="1"/>
  <c r="F821" i="1"/>
  <c r="F822" i="1"/>
  <c r="F823" i="1"/>
  <c r="F824" i="1"/>
  <c r="F827" i="1"/>
  <c r="F828" i="1"/>
  <c r="F829" i="1"/>
  <c r="F830" i="1"/>
  <c r="F831" i="1"/>
  <c r="F832" i="1"/>
  <c r="F833" i="1"/>
  <c r="F836" i="1"/>
  <c r="F837" i="1"/>
  <c r="F838" i="1"/>
  <c r="F839" i="1"/>
  <c r="F840" i="1"/>
  <c r="F844" i="1"/>
  <c r="F847" i="1"/>
  <c r="F848" i="1"/>
  <c r="F849" i="1"/>
  <c r="F852" i="1"/>
  <c r="F853" i="1"/>
  <c r="F854" i="1"/>
  <c r="F857" i="1"/>
  <c r="F858" i="1"/>
  <c r="F859" i="1"/>
  <c r="F860" i="1"/>
  <c r="F861" i="1"/>
  <c r="F862" i="1"/>
  <c r="F863" i="1"/>
  <c r="F864" i="1"/>
  <c r="F865" i="1"/>
  <c r="F868" i="1"/>
  <c r="F869" i="1"/>
  <c r="F870" i="1"/>
  <c r="F871" i="1"/>
  <c r="F872" i="1"/>
  <c r="F877" i="1"/>
  <c r="F878" i="1"/>
  <c r="F881" i="1"/>
  <c r="F882" i="1"/>
  <c r="F885" i="1"/>
  <c r="F886" i="1"/>
  <c r="F887" i="1"/>
  <c r="F888" i="1"/>
  <c r="F889" i="1"/>
  <c r="F893" i="1"/>
  <c r="F894" i="1"/>
  <c r="F908" i="1"/>
  <c r="F909" i="1"/>
  <c r="F912" i="1"/>
  <c r="F915" i="1"/>
  <c r="F916" i="1"/>
  <c r="F917" i="1"/>
  <c r="F918" i="1"/>
  <c r="F921" i="1"/>
  <c r="F922" i="1"/>
  <c r="F923" i="1"/>
  <c r="F929" i="1"/>
  <c r="F930" i="1"/>
  <c r="F933" i="1"/>
  <c r="F936" i="1"/>
  <c r="F937" i="1"/>
  <c r="F938" i="1"/>
  <c r="F939" i="1"/>
  <c r="F942" i="1"/>
  <c r="F943" i="1"/>
  <c r="F944" i="1"/>
  <c r="F950" i="1"/>
  <c r="F951" i="1"/>
  <c r="F954" i="1"/>
  <c r="F957" i="1"/>
  <c r="F960" i="1"/>
  <c r="F961" i="1"/>
  <c r="F962" i="1"/>
  <c r="F963" i="1"/>
  <c r="F964" i="1"/>
  <c r="F965" i="1"/>
  <c r="F968" i="1"/>
  <c r="F969" i="1"/>
  <c r="F970" i="1"/>
  <c r="F975" i="1"/>
  <c r="F978" i="1"/>
  <c r="F979" i="1"/>
  <c r="F980" i="1"/>
  <c r="F981" i="1"/>
  <c r="F984" i="1"/>
  <c r="A985" i="1"/>
  <c r="A986" i="1" s="1"/>
  <c r="F985" i="1"/>
  <c r="F986" i="1"/>
  <c r="F992" i="1"/>
  <c r="F995" i="1"/>
  <c r="F998" i="1"/>
  <c r="F999" i="1"/>
  <c r="F1000" i="1"/>
  <c r="F1001" i="1"/>
  <c r="F1002" i="1"/>
  <c r="F1003" i="1"/>
  <c r="F1004" i="1"/>
  <c r="F1005" i="1"/>
  <c r="F1006" i="1"/>
  <c r="F1009" i="1"/>
  <c r="F1010" i="1"/>
  <c r="F1011" i="1"/>
  <c r="F1012" i="1"/>
  <c r="F1013" i="1"/>
  <c r="F1017" i="1"/>
  <c r="F1020" i="1"/>
  <c r="F1021" i="1"/>
  <c r="F1024" i="1"/>
  <c r="F1025" i="1"/>
  <c r="F1026" i="1"/>
  <c r="F1029" i="1"/>
  <c r="F1030" i="1"/>
  <c r="F1031" i="1"/>
  <c r="F1032" i="1"/>
  <c r="F1033" i="1"/>
  <c r="F1034" i="1"/>
  <c r="F1037" i="1"/>
  <c r="F1038" i="1"/>
  <c r="F1039" i="1"/>
  <c r="F1040" i="1"/>
  <c r="F1041" i="1"/>
  <c r="F1045" i="1"/>
  <c r="F1048" i="1"/>
  <c r="F1051" i="1"/>
  <c r="F1052" i="1"/>
  <c r="F1053" i="1"/>
  <c r="F1054" i="1"/>
  <c r="F1055" i="1"/>
  <c r="F1056" i="1"/>
  <c r="F1059" i="1"/>
  <c r="F1060" i="1"/>
  <c r="F1061" i="1"/>
  <c r="F1062" i="1"/>
  <c r="F1063" i="1"/>
  <c r="F1067" i="1"/>
  <c r="F1070" i="1"/>
  <c r="F1071" i="1"/>
  <c r="F1072" i="1"/>
  <c r="F1073" i="1"/>
  <c r="F1076" i="1"/>
  <c r="F1077" i="1"/>
  <c r="F1078" i="1"/>
  <c r="F1079" i="1"/>
  <c r="F1080" i="1"/>
  <c r="F1081" i="1"/>
  <c r="F1084" i="1"/>
  <c r="F1085" i="1"/>
  <c r="F1086" i="1"/>
  <c r="F1087" i="1"/>
  <c r="F1088" i="1"/>
  <c r="F1092" i="1"/>
  <c r="F1095" i="1"/>
  <c r="F1096" i="1"/>
  <c r="F1097" i="1"/>
  <c r="F1100" i="1"/>
  <c r="F1101" i="1"/>
  <c r="F1102" i="1"/>
  <c r="F1105" i="1"/>
  <c r="F1106" i="1"/>
  <c r="F1107" i="1"/>
  <c r="F1108" i="1"/>
  <c r="F1109" i="1"/>
  <c r="F1110" i="1"/>
  <c r="F1114" i="1"/>
  <c r="F1117" i="1"/>
  <c r="F1118" i="1"/>
  <c r="F1119" i="1"/>
  <c r="F1122" i="1"/>
  <c r="F1123" i="1"/>
  <c r="F1124" i="1"/>
  <c r="F1125" i="1"/>
  <c r="F1126" i="1"/>
  <c r="F1127" i="1"/>
  <c r="F1128" i="1"/>
  <c r="F1129" i="1"/>
  <c r="F1132" i="1"/>
  <c r="F1133" i="1"/>
  <c r="F1134" i="1"/>
  <c r="F1135" i="1"/>
  <c r="F1136" i="1"/>
  <c r="F1140" i="1"/>
  <c r="F1143" i="1"/>
  <c r="F1144" i="1"/>
  <c r="F1145" i="1"/>
  <c r="F1146" i="1"/>
  <c r="F1147" i="1"/>
  <c r="F1150" i="1"/>
  <c r="F1151" i="1"/>
  <c r="F1152" i="1"/>
  <c r="F1153" i="1"/>
  <c r="F1154" i="1"/>
  <c r="F1155" i="1"/>
  <c r="F1156" i="1"/>
  <c r="F1159" i="1"/>
  <c r="F1160" i="1"/>
  <c r="F1161" i="1"/>
  <c r="F1162" i="1"/>
  <c r="F1163" i="1"/>
  <c r="F1167" i="1"/>
  <c r="F1170" i="1"/>
  <c r="F1171" i="1"/>
  <c r="F1172" i="1"/>
  <c r="F1175" i="1"/>
  <c r="F1176" i="1"/>
  <c r="F1177" i="1"/>
  <c r="F1180" i="1"/>
  <c r="F1181" i="1"/>
  <c r="F1182" i="1"/>
  <c r="F1183" i="1"/>
  <c r="F1184" i="1"/>
  <c r="F1185" i="1"/>
  <c r="F1186" i="1"/>
  <c r="F1187" i="1"/>
  <c r="F1188" i="1"/>
  <c r="F1191" i="1"/>
  <c r="F1192" i="1"/>
  <c r="F1193" i="1"/>
  <c r="F1194" i="1"/>
  <c r="F1195" i="1"/>
  <c r="F1200" i="1"/>
  <c r="F1201" i="1"/>
  <c r="F1204" i="1"/>
  <c r="F1205" i="1"/>
  <c r="F1207" i="1"/>
  <c r="F1208" i="1"/>
  <c r="F1209" i="1"/>
  <c r="F1210" i="1"/>
  <c r="F1211" i="1"/>
  <c r="F1219" i="1"/>
  <c r="F1220" i="1"/>
  <c r="F1223" i="1"/>
  <c r="F1224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42" i="1"/>
  <c r="F1245" i="1"/>
  <c r="F1246" i="1"/>
  <c r="F1249" i="1"/>
  <c r="F1250" i="1"/>
  <c r="F1251" i="1"/>
  <c r="F1254" i="1"/>
  <c r="F1255" i="1"/>
  <c r="F1256" i="1"/>
  <c r="A1258" i="1"/>
  <c r="F1258" i="1"/>
  <c r="A1261" i="1"/>
  <c r="A1262" i="1" s="1"/>
  <c r="A1263" i="1" s="1"/>
  <c r="A1264" i="1" s="1"/>
  <c r="A1265" i="1" s="1"/>
  <c r="A1266" i="1" s="1"/>
  <c r="A1267" i="1" s="1"/>
  <c r="F1261" i="1"/>
  <c r="F1262" i="1"/>
  <c r="F1263" i="1"/>
  <c r="F1264" i="1"/>
  <c r="F1265" i="1"/>
  <c r="F1266" i="1"/>
  <c r="F1267" i="1"/>
  <c r="F1271" i="1"/>
  <c r="F1274" i="1"/>
  <c r="F1275" i="1"/>
  <c r="F1276" i="1"/>
  <c r="F1279" i="1"/>
  <c r="F1280" i="1"/>
  <c r="F1281" i="1"/>
  <c r="F1282" i="1"/>
  <c r="F1285" i="1"/>
  <c r="F1286" i="1"/>
  <c r="F1287" i="1"/>
  <c r="F1288" i="1"/>
  <c r="F1291" i="1"/>
  <c r="F1292" i="1"/>
  <c r="F1293" i="1"/>
  <c r="F1294" i="1"/>
  <c r="F1295" i="1"/>
  <c r="F1296" i="1"/>
  <c r="F1297" i="1"/>
  <c r="F1298" i="1"/>
  <c r="F1300" i="1"/>
  <c r="F1303" i="1"/>
  <c r="F1310" i="1"/>
  <c r="F1313" i="1"/>
  <c r="F1314" i="1"/>
  <c r="F1315" i="1"/>
  <c r="F1316" i="1"/>
  <c r="F1319" i="1"/>
  <c r="F1320" i="1"/>
  <c r="F1323" i="1"/>
  <c r="F1324" i="1"/>
  <c r="F1327" i="1"/>
  <c r="F1328" i="1"/>
  <c r="F1329" i="1"/>
  <c r="F1330" i="1"/>
  <c r="F1333" i="1"/>
  <c r="A1336" i="1"/>
  <c r="A1337" i="1" s="1"/>
  <c r="A1338" i="1" s="1"/>
  <c r="A1339" i="1" s="1"/>
  <c r="A1340" i="1" s="1"/>
  <c r="A1341" i="1" s="1"/>
  <c r="A1342" i="1" s="1"/>
  <c r="F1336" i="1"/>
  <c r="F1337" i="1"/>
  <c r="F1338" i="1"/>
  <c r="F1339" i="1"/>
  <c r="F1340" i="1"/>
  <c r="F1341" i="1"/>
  <c r="F1342" i="1"/>
  <c r="F1348" i="1"/>
  <c r="F1349" i="1"/>
  <c r="F1350" i="1"/>
  <c r="F1353" i="1"/>
  <c r="F1356" i="1"/>
  <c r="F1359" i="1"/>
  <c r="F1364" i="1"/>
  <c r="F1365" i="1"/>
  <c r="F1368" i="1"/>
  <c r="F1371" i="1"/>
  <c r="F1374" i="1"/>
  <c r="F1375" i="1"/>
  <c r="F1376" i="1"/>
  <c r="F1377" i="1"/>
  <c r="F1378" i="1"/>
  <c r="F1381" i="1"/>
  <c r="F1387" i="1"/>
  <c r="F1395" i="1"/>
  <c r="F1396" i="1"/>
  <c r="F1397" i="1"/>
  <c r="A1400" i="1"/>
  <c r="A1401" i="1" s="1"/>
  <c r="A1402" i="1" s="1"/>
  <c r="A1403" i="1" s="1"/>
  <c r="A1404" i="1" s="1"/>
  <c r="F1400" i="1"/>
  <c r="F1401" i="1"/>
  <c r="F1402" i="1"/>
  <c r="F1403" i="1"/>
  <c r="F1404" i="1"/>
  <c r="F1407" i="1"/>
  <c r="F1408" i="1"/>
  <c r="F1411" i="1"/>
  <c r="F1412" i="1"/>
  <c r="F1415" i="1"/>
  <c r="A1416" i="1"/>
  <c r="F1416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3" i="1"/>
  <c r="F1434" i="1"/>
  <c r="F1439" i="1"/>
  <c r="F1440" i="1"/>
  <c r="F1441" i="1"/>
  <c r="F1442" i="1"/>
  <c r="F1443" i="1"/>
  <c r="F1444" i="1"/>
  <c r="F1445" i="1"/>
  <c r="F1446" i="1"/>
  <c r="F1447" i="1"/>
  <c r="F1450" i="1"/>
  <c r="F1451" i="1"/>
  <c r="F1452" i="1"/>
  <c r="F1453" i="1"/>
  <c r="F1454" i="1"/>
  <c r="F1455" i="1"/>
  <c r="F1456" i="1"/>
  <c r="F1457" i="1"/>
  <c r="F1458" i="1"/>
  <c r="F1459" i="1"/>
  <c r="F1462" i="1"/>
  <c r="F1463" i="1"/>
  <c r="F1464" i="1"/>
  <c r="F1465" i="1"/>
  <c r="F1466" i="1"/>
  <c r="F1467" i="1"/>
  <c r="F1468" i="1"/>
  <c r="F1469" i="1"/>
  <c r="F1470" i="1"/>
  <c r="F1473" i="1"/>
  <c r="F1474" i="1"/>
  <c r="F1475" i="1"/>
  <c r="F1476" i="1"/>
  <c r="F1477" i="1"/>
  <c r="F1478" i="1"/>
  <c r="F1479" i="1"/>
  <c r="F1480" i="1"/>
  <c r="F1483" i="1"/>
  <c r="F1484" i="1"/>
  <c r="F1485" i="1"/>
  <c r="F1486" i="1"/>
  <c r="F1487" i="1"/>
  <c r="F1488" i="1"/>
  <c r="F1489" i="1"/>
  <c r="F1490" i="1"/>
  <c r="F1491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11" i="1"/>
  <c r="F1512" i="1"/>
  <c r="F1513" i="1"/>
  <c r="F1518" i="1"/>
  <c r="F1519" i="1"/>
  <c r="F1521" i="1"/>
  <c r="F1522" i="1"/>
  <c r="F1523" i="1"/>
  <c r="A1524" i="1"/>
  <c r="C1524" i="1"/>
  <c r="F1524" i="1" s="1"/>
  <c r="F1526" i="1"/>
  <c r="C1527" i="1"/>
  <c r="C1528" i="1" s="1"/>
  <c r="F1532" i="1"/>
  <c r="F1535" i="1"/>
  <c r="A1536" i="1"/>
  <c r="A1537" i="1" s="1"/>
  <c r="A1538" i="1" s="1"/>
  <c r="A1539" i="1" s="1"/>
  <c r="F1536" i="1"/>
  <c r="F1537" i="1"/>
  <c r="F1538" i="1"/>
  <c r="F1539" i="1"/>
  <c r="F1542" i="1"/>
  <c r="F1545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2" i="1"/>
  <c r="F1563" i="1"/>
  <c r="F1564" i="1"/>
  <c r="F1569" i="1"/>
  <c r="F1570" i="1"/>
  <c r="F1571" i="1"/>
  <c r="F1572" i="1"/>
  <c r="F1573" i="1"/>
  <c r="C1574" i="1"/>
  <c r="F1575" i="1"/>
  <c r="F1576" i="1"/>
  <c r="F1577" i="1"/>
  <c r="F1580" i="1"/>
  <c r="F1581" i="1"/>
  <c r="F1582" i="1"/>
  <c r="F1583" i="1"/>
  <c r="F1584" i="1"/>
  <c r="F1585" i="1"/>
  <c r="F1586" i="1"/>
  <c r="F1587" i="1"/>
  <c r="F1588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8" i="1"/>
  <c r="F1609" i="1"/>
  <c r="F1611" i="1"/>
  <c r="C1612" i="1"/>
  <c r="F1613" i="1"/>
  <c r="F1618" i="1"/>
  <c r="F1619" i="1"/>
  <c r="F1620" i="1"/>
  <c r="F1622" i="1"/>
  <c r="F1625" i="1"/>
  <c r="A1626" i="1"/>
  <c r="A1627" i="1" s="1"/>
  <c r="A1628" i="1" s="1"/>
  <c r="A1629" i="1" s="1"/>
  <c r="F1626" i="1"/>
  <c r="F1627" i="1"/>
  <c r="F1628" i="1"/>
  <c r="F1629" i="1"/>
  <c r="A1632" i="1"/>
  <c r="F1632" i="1"/>
  <c r="A1635" i="1"/>
  <c r="F1635" i="1"/>
  <c r="A1638" i="1"/>
  <c r="A1639" i="1" s="1"/>
  <c r="A1640" i="1" s="1"/>
  <c r="A1641" i="1" s="1"/>
  <c r="A1642" i="1" s="1"/>
  <c r="F1638" i="1"/>
  <c r="F1639" i="1"/>
  <c r="F1640" i="1"/>
  <c r="F1641" i="1"/>
  <c r="F1642" i="1"/>
  <c r="A1645" i="1"/>
  <c r="F1645" i="1"/>
  <c r="F1650" i="1"/>
  <c r="F1651" i="1"/>
  <c r="F1652" i="1"/>
  <c r="F1653" i="1"/>
  <c r="F1654" i="1"/>
  <c r="F1655" i="1"/>
  <c r="F1656" i="1"/>
  <c r="F1657" i="1"/>
  <c r="F1658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8" i="1"/>
  <c r="F1679" i="1"/>
  <c r="C1684" i="1"/>
  <c r="F1687" i="1"/>
  <c r="F1688" i="1"/>
  <c r="F1689" i="1"/>
  <c r="A1690" i="1"/>
  <c r="F1690" i="1"/>
  <c r="F1692" i="1"/>
  <c r="F1693" i="1"/>
  <c r="F1694" i="1"/>
  <c r="F1699" i="1"/>
  <c r="F1700" i="1"/>
  <c r="F1701" i="1"/>
  <c r="F1703" i="1"/>
  <c r="F1706" i="1"/>
  <c r="A1707" i="1"/>
  <c r="A1708" i="1" s="1"/>
  <c r="A1709" i="1" s="1"/>
  <c r="A1710" i="1" s="1"/>
  <c r="F1707" i="1"/>
  <c r="F1708" i="1"/>
  <c r="F1709" i="1"/>
  <c r="F1710" i="1"/>
  <c r="A1713" i="1"/>
  <c r="F1713" i="1"/>
  <c r="A1716" i="1"/>
  <c r="F1716" i="1"/>
  <c r="A1719" i="1"/>
  <c r="A1720" i="1" s="1"/>
  <c r="A1721" i="1" s="1"/>
  <c r="A1722" i="1" s="1"/>
  <c r="A1723" i="1" s="1"/>
  <c r="A1724" i="1" s="1"/>
  <c r="A1725" i="1" s="1"/>
  <c r="F1719" i="1"/>
  <c r="F1720" i="1"/>
  <c r="F1721" i="1"/>
  <c r="F1722" i="1"/>
  <c r="F1723" i="1"/>
  <c r="F1724" i="1"/>
  <c r="F1725" i="1"/>
  <c r="A1728" i="1"/>
  <c r="A1729" i="1" s="1"/>
  <c r="F1728" i="1"/>
  <c r="F1729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9" i="1"/>
  <c r="F1750" i="1"/>
  <c r="F1755" i="1"/>
  <c r="F1756" i="1"/>
  <c r="F1758" i="1"/>
  <c r="F1759" i="1"/>
  <c r="F1760" i="1"/>
  <c r="A1761" i="1"/>
  <c r="F1761" i="1"/>
  <c r="F1763" i="1"/>
  <c r="F1764" i="1"/>
  <c r="F1765" i="1"/>
  <c r="F1769" i="1"/>
  <c r="F1772" i="1"/>
  <c r="A1773" i="1"/>
  <c r="A1774" i="1" s="1"/>
  <c r="A1775" i="1" s="1"/>
  <c r="A1776" i="1" s="1"/>
  <c r="F1773" i="1"/>
  <c r="F1774" i="1"/>
  <c r="F1775" i="1"/>
  <c r="F1776" i="1"/>
  <c r="A1779" i="1"/>
  <c r="F1779" i="1"/>
  <c r="A1782" i="1"/>
  <c r="F1782" i="1"/>
  <c r="A1785" i="1"/>
  <c r="A1786" i="1" s="1"/>
  <c r="A1787" i="1" s="1"/>
  <c r="A1788" i="1" s="1"/>
  <c r="A1789" i="1" s="1"/>
  <c r="A1790" i="1" s="1"/>
  <c r="A1791" i="1" s="1"/>
  <c r="F1785" i="1"/>
  <c r="F1786" i="1"/>
  <c r="F1787" i="1"/>
  <c r="F1788" i="1"/>
  <c r="F1789" i="1"/>
  <c r="F1790" i="1"/>
  <c r="F1791" i="1"/>
  <c r="A1794" i="1"/>
  <c r="A1795" i="1" s="1"/>
  <c r="F1794" i="1"/>
  <c r="F1795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5" i="1"/>
  <c r="F1816" i="1"/>
  <c r="F1821" i="1"/>
  <c r="F1822" i="1"/>
  <c r="F1823" i="1"/>
  <c r="F1824" i="1"/>
  <c r="F1825" i="1"/>
  <c r="F1826" i="1"/>
  <c r="F1827" i="1"/>
  <c r="F1828" i="1"/>
  <c r="F1829" i="1"/>
  <c r="F1831" i="1"/>
  <c r="F1832" i="1"/>
  <c r="F1833" i="1"/>
  <c r="F1837" i="1"/>
  <c r="F1840" i="1"/>
  <c r="A1841" i="1"/>
  <c r="A1842" i="1" s="1"/>
  <c r="A1843" i="1" s="1"/>
  <c r="A1844" i="1" s="1"/>
  <c r="F1841" i="1"/>
  <c r="F1842" i="1"/>
  <c r="F1843" i="1"/>
  <c r="F1844" i="1"/>
  <c r="A1847" i="1"/>
  <c r="F1847" i="1"/>
  <c r="A1850" i="1"/>
  <c r="F1850" i="1"/>
  <c r="A1853" i="1"/>
  <c r="A1854" i="1" s="1"/>
  <c r="A1855" i="1" s="1"/>
  <c r="A1856" i="1" s="1"/>
  <c r="A1857" i="1" s="1"/>
  <c r="A1858" i="1" s="1"/>
  <c r="A1859" i="1" s="1"/>
  <c r="A1860" i="1" s="1"/>
  <c r="A1861" i="1" s="1"/>
  <c r="F1853" i="1"/>
  <c r="F1854" i="1"/>
  <c r="F1855" i="1"/>
  <c r="F1856" i="1"/>
  <c r="F1857" i="1"/>
  <c r="F1858" i="1"/>
  <c r="F1859" i="1"/>
  <c r="F1860" i="1"/>
  <c r="F1861" i="1"/>
  <c r="F1862" i="1"/>
  <c r="A1865" i="1"/>
  <c r="A1866" i="1" s="1"/>
  <c r="A1867" i="1" s="1"/>
  <c r="F1865" i="1"/>
  <c r="F1866" i="1"/>
  <c r="F1867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7" i="1"/>
  <c r="F1888" i="1"/>
  <c r="F1893" i="1"/>
  <c r="F1894" i="1"/>
  <c r="F1895" i="1"/>
  <c r="F1896" i="1"/>
  <c r="F1897" i="1"/>
  <c r="F1898" i="1"/>
  <c r="F1899" i="1"/>
  <c r="F1900" i="1"/>
  <c r="F1901" i="1"/>
  <c r="F1903" i="1"/>
  <c r="F1904" i="1"/>
  <c r="F1905" i="1"/>
  <c r="F1909" i="1"/>
  <c r="F1912" i="1"/>
  <c r="A1913" i="1"/>
  <c r="A1914" i="1" s="1"/>
  <c r="A1915" i="1" s="1"/>
  <c r="A1916" i="1" s="1"/>
  <c r="F1913" i="1"/>
  <c r="F1914" i="1"/>
  <c r="F1915" i="1"/>
  <c r="F1916" i="1"/>
  <c r="F1919" i="1"/>
  <c r="F1920" i="1"/>
  <c r="F1923" i="1"/>
  <c r="F1924" i="1"/>
  <c r="F1927" i="1"/>
  <c r="F1928" i="1"/>
  <c r="F1931" i="1"/>
  <c r="F1932" i="1"/>
  <c r="F1933" i="1"/>
  <c r="F1934" i="1"/>
  <c r="F1935" i="1"/>
  <c r="F1936" i="1"/>
  <c r="F1937" i="1"/>
  <c r="F1938" i="1"/>
  <c r="F1939" i="1"/>
  <c r="F1940" i="1"/>
  <c r="F1943" i="1"/>
  <c r="F1944" i="1"/>
  <c r="F1949" i="1"/>
  <c r="F1950" i="1"/>
  <c r="F1951" i="1"/>
  <c r="F1952" i="1"/>
  <c r="F1953" i="1"/>
  <c r="F1954" i="1"/>
  <c r="F1955" i="1"/>
  <c r="F1956" i="1"/>
  <c r="F1957" i="1"/>
  <c r="F1958" i="1"/>
  <c r="F1961" i="1"/>
  <c r="F1962" i="1"/>
  <c r="F1963" i="1"/>
  <c r="F1964" i="1"/>
  <c r="F1965" i="1"/>
  <c r="F1966" i="1"/>
  <c r="F1967" i="1"/>
  <c r="F1968" i="1"/>
  <c r="F1969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9" i="1"/>
  <c r="F1990" i="1"/>
  <c r="F1991" i="1"/>
  <c r="F1993" i="1"/>
  <c r="F1994" i="1"/>
  <c r="F1995" i="1"/>
  <c r="F1999" i="1"/>
  <c r="F2002" i="1"/>
  <c r="A2003" i="1"/>
  <c r="A2004" i="1" s="1"/>
  <c r="A2005" i="1" s="1"/>
  <c r="A2006" i="1" s="1"/>
  <c r="F2003" i="1"/>
  <c r="F2004" i="1"/>
  <c r="F2005" i="1"/>
  <c r="F2006" i="1"/>
  <c r="F2009" i="1"/>
  <c r="F2012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7" i="1"/>
  <c r="F2038" i="1"/>
  <c r="F2039" i="1"/>
  <c r="F2044" i="1"/>
  <c r="F2045" i="1"/>
  <c r="F2046" i="1"/>
  <c r="F2047" i="1"/>
  <c r="F2048" i="1"/>
  <c r="F2049" i="1"/>
  <c r="F2050" i="1"/>
  <c r="F2051" i="1"/>
  <c r="F2052" i="1"/>
  <c r="F2053" i="1"/>
  <c r="F2056" i="1"/>
  <c r="F2057" i="1"/>
  <c r="F2058" i="1"/>
  <c r="F2059" i="1"/>
  <c r="F2060" i="1"/>
  <c r="F2061" i="1"/>
  <c r="F2062" i="1"/>
  <c r="F2063" i="1"/>
  <c r="F2064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4" i="1"/>
  <c r="F2085" i="1"/>
  <c r="F2087" i="1"/>
  <c r="F2088" i="1"/>
  <c r="F2089" i="1"/>
  <c r="F2093" i="1"/>
  <c r="F2094" i="1"/>
  <c r="F2095" i="1"/>
  <c r="F2096" i="1"/>
  <c r="F2097" i="1"/>
  <c r="F2098" i="1"/>
  <c r="F2099" i="1"/>
  <c r="F2100" i="1"/>
  <c r="F2101" i="1"/>
  <c r="F2104" i="1"/>
  <c r="F2105" i="1"/>
  <c r="F2106" i="1"/>
  <c r="F2107" i="1"/>
  <c r="F2108" i="1"/>
  <c r="F2109" i="1"/>
  <c r="F2110" i="1"/>
  <c r="F2111" i="1"/>
  <c r="F2112" i="1"/>
  <c r="F2115" i="1"/>
  <c r="F2116" i="1"/>
  <c r="F2117" i="1"/>
  <c r="F2118" i="1"/>
  <c r="F2119" i="1"/>
  <c r="F2120" i="1"/>
  <c r="F2121" i="1"/>
  <c r="F2122" i="1"/>
  <c r="F2123" i="1"/>
  <c r="F2129" i="1"/>
  <c r="F2130" i="1"/>
  <c r="F2133" i="1"/>
  <c r="F2134" i="1"/>
  <c r="F2137" i="1"/>
  <c r="F2138" i="1"/>
  <c r="F2143" i="1"/>
  <c r="F2144" i="1"/>
  <c r="F2148" i="1"/>
  <c r="F2149" i="1"/>
  <c r="F2152" i="1"/>
  <c r="F2153" i="1"/>
  <c r="F2156" i="1"/>
  <c r="F2157" i="1"/>
  <c r="F2160" i="1"/>
  <c r="F2161" i="1"/>
  <c r="F2164" i="1"/>
  <c r="F2167" i="1"/>
  <c r="F2168" i="1"/>
  <c r="F2180" i="1"/>
  <c r="F2183" i="1"/>
  <c r="F2187" i="1"/>
  <c r="F2190" i="1"/>
  <c r="F2191" i="1"/>
  <c r="F2192" i="1"/>
  <c r="F2194" i="1"/>
  <c r="F2199" i="1"/>
  <c r="F2200" i="1"/>
  <c r="F2201" i="1"/>
  <c r="F2202" i="1"/>
  <c r="F2203" i="1"/>
  <c r="F2204" i="1"/>
  <c r="F2205" i="1"/>
  <c r="F2206" i="1"/>
  <c r="F2210" i="1"/>
  <c r="F2211" i="1"/>
  <c r="F2212" i="1"/>
  <c r="F2213" i="1"/>
  <c r="F2214" i="1"/>
  <c r="F2215" i="1"/>
  <c r="F2216" i="1"/>
  <c r="F2217" i="1"/>
  <c r="F2221" i="1"/>
  <c r="F2222" i="1"/>
  <c r="F2223" i="1"/>
  <c r="F2226" i="1"/>
  <c r="F2227" i="1"/>
  <c r="F2228" i="1"/>
  <c r="F2230" i="1"/>
  <c r="F2236" i="1"/>
  <c r="F2239" i="1"/>
  <c r="F2242" i="1"/>
  <c r="F2244" i="1"/>
  <c r="F2245" i="1"/>
  <c r="F2246" i="1"/>
  <c r="F2249" i="1"/>
  <c r="F2250" i="1"/>
  <c r="F2254" i="1"/>
  <c r="F2255" i="1"/>
  <c r="F2258" i="1"/>
  <c r="F2259" i="1"/>
  <c r="F2260" i="1"/>
  <c r="F2261" i="1"/>
  <c r="F2262" i="1"/>
  <c r="F2263" i="1"/>
  <c r="F2264" i="1"/>
  <c r="F2265" i="1"/>
  <c r="F2266" i="1"/>
  <c r="F2269" i="1"/>
  <c r="F2270" i="1"/>
  <c r="F2271" i="1"/>
  <c r="F2272" i="1"/>
  <c r="F2273" i="1"/>
  <c r="F2274" i="1"/>
  <c r="F2275" i="1"/>
  <c r="F2276" i="1"/>
  <c r="F2277" i="1"/>
  <c r="F2280" i="1"/>
  <c r="F2281" i="1"/>
  <c r="A2283" i="1"/>
  <c r="F2283" i="1"/>
  <c r="F2288" i="1"/>
  <c r="F2292" i="1"/>
  <c r="F2293" i="1"/>
  <c r="F2294" i="1"/>
  <c r="F2296" i="1"/>
  <c r="F2297" i="1"/>
  <c r="F2298" i="1"/>
  <c r="F2299" i="1"/>
  <c r="F2300" i="1"/>
  <c r="F2303" i="1"/>
  <c r="F2304" i="1"/>
  <c r="F2305" i="1"/>
  <c r="F2306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7" i="1"/>
  <c r="F2328" i="1"/>
  <c r="F2329" i="1"/>
  <c r="F2330" i="1"/>
  <c r="F2333" i="1"/>
  <c r="F2337" i="1"/>
  <c r="F2338" i="1"/>
  <c r="F2339" i="1"/>
  <c r="F2340" i="1"/>
  <c r="F2341" i="1"/>
  <c r="F2342" i="1"/>
  <c r="F2343" i="1"/>
  <c r="F2344" i="1"/>
  <c r="F2345" i="1"/>
  <c r="F2348" i="1"/>
  <c r="F2349" i="1"/>
  <c r="F2350" i="1"/>
  <c r="F2351" i="1"/>
  <c r="F2352" i="1"/>
  <c r="F2353" i="1"/>
  <c r="F2354" i="1"/>
  <c r="F2355" i="1"/>
  <c r="F2356" i="1"/>
  <c r="F2359" i="1"/>
  <c r="F2360" i="1"/>
  <c r="F2361" i="1"/>
  <c r="F2362" i="1"/>
  <c r="F2363" i="1"/>
  <c r="F2365" i="1"/>
  <c r="F2367" i="1"/>
  <c r="A2369" i="1"/>
  <c r="F2369" i="1"/>
  <c r="F2376" i="1"/>
  <c r="F2377" i="1"/>
  <c r="F2378" i="1"/>
  <c r="A2381" i="1"/>
  <c r="A2382" i="1" s="1"/>
  <c r="A2383" i="1" s="1"/>
  <c r="A2384" i="1" s="1"/>
  <c r="A2385" i="1" s="1"/>
  <c r="F2381" i="1"/>
  <c r="F2382" i="1"/>
  <c r="F2383" i="1"/>
  <c r="F2384" i="1"/>
  <c r="F2385" i="1"/>
  <c r="F2388" i="1"/>
  <c r="F2389" i="1"/>
  <c r="F2392" i="1"/>
  <c r="F2393" i="1"/>
  <c r="F2396" i="1"/>
  <c r="A2397" i="1"/>
  <c r="F2397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4" i="1"/>
  <c r="F2415" i="1"/>
  <c r="F2420" i="1"/>
  <c r="F2421" i="1"/>
  <c r="F2422" i="1"/>
  <c r="F2423" i="1"/>
  <c r="F2424" i="1"/>
  <c r="F2425" i="1"/>
  <c r="F2426" i="1"/>
  <c r="F2427" i="1"/>
  <c r="F2428" i="1"/>
  <c r="F2431" i="1"/>
  <c r="F2432" i="1"/>
  <c r="F2433" i="1"/>
  <c r="F2434" i="1"/>
  <c r="F2435" i="1"/>
  <c r="F2436" i="1"/>
  <c r="F2437" i="1"/>
  <c r="F2438" i="1"/>
  <c r="F2439" i="1"/>
  <c r="F2440" i="1"/>
  <c r="F2443" i="1"/>
  <c r="F2444" i="1"/>
  <c r="F2445" i="1"/>
  <c r="F2446" i="1"/>
  <c r="F2447" i="1"/>
  <c r="F2448" i="1"/>
  <c r="F2449" i="1"/>
  <c r="F2450" i="1"/>
  <c r="F2451" i="1"/>
  <c r="F2454" i="1"/>
  <c r="F2455" i="1"/>
  <c r="F2456" i="1"/>
  <c r="F2457" i="1"/>
  <c r="F2458" i="1"/>
  <c r="F2459" i="1"/>
  <c r="F2460" i="1"/>
  <c r="F2461" i="1"/>
  <c r="F2464" i="1"/>
  <c r="F2465" i="1"/>
  <c r="F2466" i="1"/>
  <c r="F2467" i="1"/>
  <c r="F2468" i="1"/>
  <c r="F2469" i="1"/>
  <c r="F2470" i="1"/>
  <c r="F2471" i="1"/>
  <c r="F2472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2" i="1"/>
  <c r="F2493" i="1"/>
  <c r="F2494" i="1"/>
  <c r="F2499" i="1"/>
  <c r="F2500" i="1"/>
  <c r="F2502" i="1"/>
  <c r="F2503" i="1"/>
  <c r="F2504" i="1"/>
  <c r="A2505" i="1"/>
  <c r="F2505" i="1"/>
  <c r="F2507" i="1"/>
  <c r="F2508" i="1"/>
  <c r="F2509" i="1"/>
  <c r="F2513" i="1"/>
  <c r="F2516" i="1"/>
  <c r="A2517" i="1"/>
  <c r="A2518" i="1" s="1"/>
  <c r="A2519" i="1" s="1"/>
  <c r="A2520" i="1" s="1"/>
  <c r="F2517" i="1"/>
  <c r="F2518" i="1"/>
  <c r="F2519" i="1"/>
  <c r="F2520" i="1"/>
  <c r="F2523" i="1"/>
  <c r="F2526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3" i="1"/>
  <c r="F2544" i="1"/>
  <c r="F2545" i="1"/>
  <c r="F2550" i="1"/>
  <c r="F2551" i="1"/>
  <c r="F2552" i="1"/>
  <c r="F2553" i="1"/>
  <c r="F2554" i="1"/>
  <c r="C2555" i="1"/>
  <c r="F2555" i="1" s="1"/>
  <c r="F2556" i="1"/>
  <c r="F2557" i="1"/>
  <c r="F2558" i="1"/>
  <c r="F2561" i="1"/>
  <c r="F2562" i="1"/>
  <c r="F2563" i="1"/>
  <c r="F2564" i="1"/>
  <c r="F2565" i="1"/>
  <c r="F2566" i="1"/>
  <c r="F2567" i="1"/>
  <c r="F2568" i="1"/>
  <c r="F2569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9" i="1"/>
  <c r="F2590" i="1"/>
  <c r="F2592" i="1"/>
  <c r="F2593" i="1"/>
  <c r="F2594" i="1"/>
  <c r="F2599" i="1"/>
  <c r="F2600" i="1"/>
  <c r="F2601" i="1"/>
  <c r="F2603" i="1"/>
  <c r="F2606" i="1"/>
  <c r="A2607" i="1"/>
  <c r="A2608" i="1" s="1"/>
  <c r="A2609" i="1" s="1"/>
  <c r="A2610" i="1" s="1"/>
  <c r="F2607" i="1"/>
  <c r="F2608" i="1"/>
  <c r="F2609" i="1"/>
  <c r="F2610" i="1"/>
  <c r="A2613" i="1"/>
  <c r="F2613" i="1"/>
  <c r="A2616" i="1"/>
  <c r="F2616" i="1"/>
  <c r="A2619" i="1"/>
  <c r="A2620" i="1" s="1"/>
  <c r="A2621" i="1" s="1"/>
  <c r="A2622" i="1" s="1"/>
  <c r="A2623" i="1" s="1"/>
  <c r="F2619" i="1"/>
  <c r="F2620" i="1"/>
  <c r="F2621" i="1"/>
  <c r="F2622" i="1"/>
  <c r="F2623" i="1"/>
  <c r="A2626" i="1"/>
  <c r="F2626" i="1"/>
  <c r="F2631" i="1"/>
  <c r="F2632" i="1"/>
  <c r="F2633" i="1"/>
  <c r="F2634" i="1"/>
  <c r="F2635" i="1"/>
  <c r="F2636" i="1"/>
  <c r="F2637" i="1"/>
  <c r="F2638" i="1"/>
  <c r="F2639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9" i="1"/>
  <c r="F2660" i="1"/>
  <c r="C2665" i="1"/>
  <c r="F2666" i="1"/>
  <c r="F2668" i="1"/>
  <c r="F2669" i="1"/>
  <c r="F2670" i="1"/>
  <c r="A2671" i="1"/>
  <c r="F2671" i="1"/>
  <c r="F2673" i="1"/>
  <c r="F2674" i="1"/>
  <c r="F2675" i="1"/>
  <c r="F2680" i="1"/>
  <c r="F2681" i="1"/>
  <c r="F2682" i="1"/>
  <c r="F2684" i="1"/>
  <c r="F2687" i="1"/>
  <c r="A2688" i="1"/>
  <c r="A2689" i="1" s="1"/>
  <c r="A2690" i="1" s="1"/>
  <c r="A2691" i="1" s="1"/>
  <c r="F2688" i="1"/>
  <c r="F2689" i="1"/>
  <c r="F2690" i="1"/>
  <c r="F2691" i="1"/>
  <c r="A2694" i="1"/>
  <c r="F2694" i="1"/>
  <c r="A2697" i="1"/>
  <c r="F2697" i="1"/>
  <c r="A2700" i="1"/>
  <c r="A2701" i="1" s="1"/>
  <c r="A2702" i="1" s="1"/>
  <c r="A2703" i="1" s="1"/>
  <c r="A2704" i="1" s="1"/>
  <c r="A2705" i="1" s="1"/>
  <c r="F2700" i="1"/>
  <c r="F2701" i="1"/>
  <c r="F2702" i="1"/>
  <c r="F2703" i="1"/>
  <c r="F2704" i="1"/>
  <c r="F2705" i="1"/>
  <c r="A2708" i="1"/>
  <c r="A2709" i="1" s="1"/>
  <c r="F2708" i="1"/>
  <c r="F2709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9" i="1"/>
  <c r="F2730" i="1"/>
  <c r="F2735" i="1"/>
  <c r="F2736" i="1"/>
  <c r="F2738" i="1"/>
  <c r="F2739" i="1"/>
  <c r="F2740" i="1"/>
  <c r="A2741" i="1"/>
  <c r="F2741" i="1"/>
  <c r="F2743" i="1"/>
  <c r="F2744" i="1"/>
  <c r="F2745" i="1"/>
  <c r="F2749" i="1"/>
  <c r="F2752" i="1"/>
  <c r="A2753" i="1"/>
  <c r="A2754" i="1" s="1"/>
  <c r="A2755" i="1" s="1"/>
  <c r="A2756" i="1" s="1"/>
  <c r="F2753" i="1"/>
  <c r="F2754" i="1"/>
  <c r="F2755" i="1"/>
  <c r="F2756" i="1"/>
  <c r="A2759" i="1"/>
  <c r="F2759" i="1"/>
  <c r="A2762" i="1"/>
  <c r="F2762" i="1"/>
  <c r="A2765" i="1"/>
  <c r="A2766" i="1" s="1"/>
  <c r="A2767" i="1" s="1"/>
  <c r="A2768" i="1" s="1"/>
  <c r="A2769" i="1" s="1"/>
  <c r="A2770" i="1" s="1"/>
  <c r="A2771" i="1" s="1"/>
  <c r="F2765" i="1"/>
  <c r="F2766" i="1"/>
  <c r="F2767" i="1"/>
  <c r="F2768" i="1"/>
  <c r="F2769" i="1"/>
  <c r="F2770" i="1"/>
  <c r="F2771" i="1"/>
  <c r="A2774" i="1"/>
  <c r="A2775" i="1" s="1"/>
  <c r="F2774" i="1"/>
  <c r="F2775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5" i="1"/>
  <c r="F2796" i="1"/>
  <c r="F2801" i="1"/>
  <c r="F2802" i="1"/>
  <c r="F2803" i="1"/>
  <c r="F2804" i="1"/>
  <c r="F2805" i="1"/>
  <c r="F2806" i="1"/>
  <c r="F2807" i="1"/>
  <c r="F2808" i="1"/>
  <c r="F2809" i="1"/>
  <c r="F2811" i="1"/>
  <c r="F2812" i="1"/>
  <c r="F2813" i="1"/>
  <c r="F2817" i="1"/>
  <c r="F2820" i="1"/>
  <c r="A2821" i="1"/>
  <c r="A2822" i="1" s="1"/>
  <c r="A2823" i="1" s="1"/>
  <c r="A2824" i="1" s="1"/>
  <c r="F2821" i="1"/>
  <c r="F2822" i="1"/>
  <c r="F2823" i="1"/>
  <c r="F2824" i="1"/>
  <c r="A2827" i="1"/>
  <c r="F2827" i="1"/>
  <c r="A2830" i="1"/>
  <c r="F2830" i="1"/>
  <c r="A2833" i="1"/>
  <c r="A2834" i="1" s="1"/>
  <c r="A2835" i="1" s="1"/>
  <c r="A2836" i="1" s="1"/>
  <c r="A2837" i="1" s="1"/>
  <c r="A2838" i="1" s="1"/>
  <c r="A2839" i="1" s="1"/>
  <c r="A2840" i="1" s="1"/>
  <c r="A2841" i="1" s="1"/>
  <c r="F2833" i="1"/>
  <c r="F2834" i="1"/>
  <c r="F2835" i="1"/>
  <c r="F2836" i="1"/>
  <c r="F2837" i="1"/>
  <c r="F2838" i="1"/>
  <c r="F2839" i="1"/>
  <c r="F2840" i="1"/>
  <c r="F2841" i="1"/>
  <c r="F2842" i="1"/>
  <c r="A2845" i="1"/>
  <c r="A2846" i="1" s="1"/>
  <c r="A2847" i="1" s="1"/>
  <c r="F2845" i="1"/>
  <c r="F2846" i="1"/>
  <c r="F2847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7" i="1"/>
  <c r="F2868" i="1"/>
  <c r="F2873" i="1"/>
  <c r="F2874" i="1"/>
  <c r="F2875" i="1"/>
  <c r="F2876" i="1"/>
  <c r="F2877" i="1"/>
  <c r="F2878" i="1"/>
  <c r="F2879" i="1"/>
  <c r="F2880" i="1"/>
  <c r="F2881" i="1"/>
  <c r="F2883" i="1"/>
  <c r="F2884" i="1"/>
  <c r="F2885" i="1"/>
  <c r="F2889" i="1"/>
  <c r="F2892" i="1"/>
  <c r="A2893" i="1"/>
  <c r="A2894" i="1" s="1"/>
  <c r="A2895" i="1" s="1"/>
  <c r="A2896" i="1" s="1"/>
  <c r="F2893" i="1"/>
  <c r="F2894" i="1"/>
  <c r="F2895" i="1"/>
  <c r="F2896" i="1"/>
  <c r="F2899" i="1"/>
  <c r="F2900" i="1"/>
  <c r="F2903" i="1"/>
  <c r="F2904" i="1"/>
  <c r="F2907" i="1"/>
  <c r="F2908" i="1"/>
  <c r="F2911" i="1"/>
  <c r="F2912" i="1"/>
  <c r="F2913" i="1"/>
  <c r="F2914" i="1"/>
  <c r="F2915" i="1"/>
  <c r="F2916" i="1"/>
  <c r="F2917" i="1"/>
  <c r="F2918" i="1"/>
  <c r="F2919" i="1"/>
  <c r="F2920" i="1"/>
  <c r="F2923" i="1"/>
  <c r="F2924" i="1"/>
  <c r="F2929" i="1"/>
  <c r="F2930" i="1"/>
  <c r="F2931" i="1"/>
  <c r="F2932" i="1"/>
  <c r="F2933" i="1"/>
  <c r="F2934" i="1"/>
  <c r="F2935" i="1"/>
  <c r="F2936" i="1"/>
  <c r="F2937" i="1"/>
  <c r="F2938" i="1"/>
  <c r="F2941" i="1"/>
  <c r="F2942" i="1"/>
  <c r="F2943" i="1"/>
  <c r="F2944" i="1"/>
  <c r="F2945" i="1"/>
  <c r="F2946" i="1"/>
  <c r="F2947" i="1"/>
  <c r="F2948" i="1"/>
  <c r="F2949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9" i="1"/>
  <c r="F2970" i="1"/>
  <c r="F2971" i="1"/>
  <c r="F2973" i="1"/>
  <c r="F2974" i="1"/>
  <c r="F2975" i="1"/>
  <c r="F2979" i="1"/>
  <c r="F2982" i="1"/>
  <c r="A2983" i="1"/>
  <c r="A2984" i="1" s="1"/>
  <c r="A2985" i="1" s="1"/>
  <c r="A2986" i="1" s="1"/>
  <c r="F2983" i="1"/>
  <c r="F2984" i="1"/>
  <c r="F2985" i="1"/>
  <c r="F2986" i="1"/>
  <c r="F2989" i="1"/>
  <c r="F2992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7" i="1"/>
  <c r="F3018" i="1"/>
  <c r="F3019" i="1"/>
  <c r="F3024" i="1"/>
  <c r="F3025" i="1"/>
  <c r="F3026" i="1"/>
  <c r="F3027" i="1"/>
  <c r="F3028" i="1"/>
  <c r="F3029" i="1"/>
  <c r="F3030" i="1"/>
  <c r="F3031" i="1"/>
  <c r="F3032" i="1"/>
  <c r="F3033" i="1"/>
  <c r="F3036" i="1"/>
  <c r="F3037" i="1"/>
  <c r="F3038" i="1"/>
  <c r="F3039" i="1"/>
  <c r="F3040" i="1"/>
  <c r="F3041" i="1"/>
  <c r="F3042" i="1"/>
  <c r="F3043" i="1"/>
  <c r="F3044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4" i="1"/>
  <c r="F3065" i="1"/>
  <c r="F3067" i="1"/>
  <c r="F3068" i="1"/>
  <c r="F3069" i="1"/>
  <c r="F3075" i="1"/>
  <c r="F3078" i="1"/>
  <c r="F3079" i="1"/>
  <c r="F3080" i="1"/>
  <c r="F3086" i="1"/>
  <c r="F3087" i="1"/>
  <c r="F3090" i="1"/>
  <c r="F3091" i="1"/>
  <c r="F3094" i="1"/>
  <c r="F3095" i="1"/>
  <c r="F3100" i="1"/>
  <c r="F3101" i="1"/>
  <c r="F3104" i="1"/>
  <c r="F3105" i="1"/>
  <c r="F3108" i="1"/>
  <c r="F3109" i="1"/>
  <c r="F3114" i="1"/>
  <c r="F3115" i="1"/>
  <c r="F3118" i="1"/>
  <c r="F3119" i="1"/>
  <c r="F3122" i="1"/>
  <c r="F3125" i="1"/>
  <c r="F3126" i="1"/>
  <c r="A3133" i="1"/>
  <c r="B3133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5" i="1"/>
  <c r="F3206" i="1"/>
  <c r="F3207" i="1"/>
  <c r="F3210" i="1"/>
  <c r="F3213" i="1"/>
  <c r="F3214" i="1"/>
  <c r="F3217" i="1"/>
  <c r="F3218" i="1"/>
  <c r="F3219" i="1"/>
  <c r="F3220" i="1"/>
  <c r="F3221" i="1"/>
  <c r="F3224" i="1"/>
  <c r="F3228" i="1"/>
  <c r="F3231" i="1"/>
  <c r="F3232" i="1"/>
  <c r="F3233" i="1"/>
  <c r="F3234" i="1"/>
  <c r="F3235" i="1"/>
  <c r="F3236" i="1"/>
  <c r="F3239" i="1"/>
  <c r="A3240" i="1"/>
  <c r="A3241" i="1" s="1"/>
  <c r="F3240" i="1"/>
  <c r="F3241" i="1"/>
  <c r="F3242" i="1"/>
  <c r="F3243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9" i="1"/>
  <c r="F3332" i="1"/>
  <c r="F3336" i="1"/>
  <c r="F3337" i="1"/>
  <c r="F3338" i="1"/>
  <c r="F3339" i="1"/>
  <c r="F3340" i="1"/>
  <c r="F3341" i="1"/>
  <c r="F3342" i="1"/>
  <c r="F3345" i="1"/>
  <c r="F3346" i="1"/>
  <c r="F3347" i="1"/>
  <c r="F3348" i="1"/>
  <c r="F3349" i="1"/>
  <c r="F3350" i="1"/>
  <c r="F3352" i="1"/>
  <c r="F3353" i="1"/>
  <c r="F3354" i="1"/>
  <c r="F3355" i="1"/>
  <c r="F3356" i="1"/>
  <c r="F3357" i="1"/>
  <c r="F3359" i="1"/>
  <c r="F3364" i="1"/>
  <c r="F3368" i="1"/>
  <c r="F3369" i="1"/>
  <c r="F3370" i="1"/>
  <c r="F3371" i="1"/>
  <c r="F3372" i="1"/>
  <c r="F3373" i="1"/>
  <c r="F3376" i="1"/>
  <c r="F3377" i="1"/>
  <c r="F3378" i="1"/>
  <c r="F3381" i="1"/>
  <c r="F3382" i="1"/>
  <c r="F3383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11" i="1"/>
  <c r="F3412" i="1"/>
  <c r="F3413" i="1"/>
  <c r="F3414" i="1"/>
  <c r="F3415" i="1"/>
  <c r="F3419" i="1"/>
  <c r="F3422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8" i="1"/>
  <c r="F3441" i="1"/>
  <c r="F3442" i="1"/>
  <c r="F3443" i="1"/>
  <c r="F3444" i="1"/>
  <c r="F3446" i="1"/>
  <c r="F3449" i="1"/>
  <c r="F3450" i="1"/>
  <c r="F3451" i="1"/>
  <c r="F3452" i="1"/>
  <c r="F3453" i="1"/>
  <c r="F3454" i="1"/>
  <c r="F3455" i="1"/>
  <c r="F3459" i="1"/>
  <c r="F3460" i="1"/>
  <c r="F3461" i="1"/>
  <c r="F3462" i="1"/>
  <c r="F3463" i="1"/>
  <c r="F3464" i="1"/>
  <c r="F3467" i="1"/>
  <c r="F3468" i="1"/>
  <c r="F3471" i="1"/>
  <c r="F3472" i="1"/>
  <c r="F3475" i="1"/>
  <c r="F3476" i="1"/>
  <c r="F3477" i="1"/>
  <c r="F3478" i="1"/>
  <c r="F3479" i="1"/>
  <c r="F3480" i="1"/>
  <c r="F3481" i="1"/>
  <c r="F3482" i="1"/>
  <c r="F3483" i="1"/>
  <c r="F3484" i="1"/>
  <c r="F3487" i="1"/>
  <c r="F3491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A3518" i="1"/>
  <c r="A3519" i="1" s="1"/>
  <c r="F3518" i="1"/>
  <c r="F3519" i="1"/>
  <c r="F3523" i="1"/>
  <c r="F3527" i="1"/>
  <c r="F3528" i="1"/>
  <c r="F3529" i="1"/>
  <c r="F3532" i="1"/>
  <c r="F3533" i="1"/>
  <c r="F3536" i="1"/>
  <c r="F3537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2" i="1"/>
  <c r="F3563" i="1"/>
  <c r="F3564" i="1"/>
  <c r="F3567" i="1"/>
  <c r="F3571" i="1"/>
  <c r="F3572" i="1"/>
  <c r="F3573" i="1"/>
  <c r="F3576" i="1"/>
  <c r="F3579" i="1"/>
  <c r="F3580" i="1"/>
  <c r="F3581" i="1"/>
  <c r="F3584" i="1"/>
  <c r="F3585" i="1"/>
  <c r="F3586" i="1"/>
  <c r="F3587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3" i="1"/>
  <c r="F3606" i="1"/>
  <c r="F3607" i="1"/>
  <c r="F3608" i="1"/>
  <c r="F3609" i="1"/>
  <c r="F3611" i="1"/>
  <c r="F3614" i="1"/>
  <c r="F3615" i="1"/>
  <c r="F3616" i="1"/>
  <c r="F3617" i="1"/>
  <c r="F3621" i="1"/>
  <c r="F3622" i="1"/>
  <c r="F3625" i="1"/>
  <c r="F3626" i="1"/>
  <c r="F3629" i="1"/>
  <c r="F3638" i="1"/>
  <c r="F3639" i="1"/>
  <c r="F3642" i="1"/>
  <c r="C3646" i="1"/>
  <c r="F3646" i="1" s="1"/>
  <c r="F3647" i="1"/>
  <c r="C3648" i="1"/>
  <c r="C3649" i="1"/>
  <c r="C3650" i="1"/>
  <c r="F3650" i="1" s="1"/>
  <c r="F3654" i="1"/>
  <c r="F3655" i="1"/>
  <c r="F3656" i="1"/>
  <c r="F3658" i="1"/>
  <c r="F3659" i="1"/>
  <c r="F3660" i="1"/>
  <c r="F3661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83" i="1"/>
  <c r="F3684" i="1"/>
  <c r="F3688" i="1"/>
  <c r="F3690" i="1"/>
  <c r="F3691" i="1"/>
  <c r="F3692" i="1"/>
  <c r="F3696" i="1"/>
  <c r="F3697" i="1"/>
  <c r="F3699" i="1"/>
  <c r="F3700" i="1"/>
  <c r="F3701" i="1"/>
  <c r="F3704" i="1"/>
  <c r="F3705" i="1"/>
  <c r="F3706" i="1"/>
  <c r="F3707" i="1"/>
  <c r="F3708" i="1"/>
  <c r="F3713" i="1"/>
  <c r="F3718" i="1"/>
  <c r="F3725" i="1"/>
  <c r="F3729" i="1"/>
  <c r="F3730" i="1"/>
  <c r="F3731" i="1"/>
  <c r="F3734" i="1"/>
  <c r="F3737" i="1"/>
  <c r="F3738" i="1"/>
  <c r="F3739" i="1"/>
  <c r="F3740" i="1"/>
  <c r="F3743" i="1"/>
  <c r="F3744" i="1"/>
  <c r="F3745" i="1"/>
  <c r="F3746" i="1"/>
  <c r="F3747" i="1"/>
  <c r="F3748" i="1"/>
  <c r="F3752" i="1"/>
  <c r="F3753" i="1"/>
  <c r="F3756" i="1"/>
  <c r="F3759" i="1"/>
  <c r="F3760" i="1"/>
  <c r="F3761" i="1"/>
  <c r="F3762" i="1"/>
  <c r="F3763" i="1"/>
  <c r="F3766" i="1"/>
  <c r="F3767" i="1"/>
  <c r="F3770" i="1"/>
  <c r="F3771" i="1"/>
  <c r="F3772" i="1"/>
  <c r="F3773" i="1"/>
  <c r="F3774" i="1"/>
  <c r="F3777" i="1"/>
  <c r="F3778" i="1"/>
  <c r="F3779" i="1"/>
  <c r="F3780" i="1"/>
  <c r="F3782" i="1"/>
  <c r="F3785" i="1"/>
  <c r="F3786" i="1"/>
  <c r="F3787" i="1"/>
  <c r="F3789" i="1"/>
  <c r="F3792" i="1"/>
  <c r="F3793" i="1"/>
  <c r="F3794" i="1"/>
  <c r="F3795" i="1"/>
  <c r="F3796" i="1"/>
  <c r="F3801" i="1"/>
  <c r="F3802" i="1"/>
  <c r="F3803" i="1"/>
  <c r="F3807" i="1"/>
  <c r="F3811" i="1"/>
  <c r="F3812" i="1"/>
  <c r="F3813" i="1"/>
  <c r="F3816" i="1"/>
  <c r="F3819" i="1"/>
  <c r="F3820" i="1"/>
  <c r="F3821" i="1"/>
  <c r="F3822" i="1"/>
  <c r="F3823" i="1"/>
  <c r="F3826" i="1"/>
  <c r="F3829" i="1"/>
  <c r="F3830" i="1"/>
  <c r="F3831" i="1"/>
  <c r="F3832" i="1"/>
  <c r="F3833" i="1"/>
  <c r="F3834" i="1"/>
  <c r="F3838" i="1"/>
  <c r="F3839" i="1"/>
  <c r="F3840" i="1"/>
  <c r="F3841" i="1"/>
  <c r="F3842" i="1"/>
  <c r="F3843" i="1"/>
  <c r="F3844" i="1"/>
  <c r="F3845" i="1"/>
  <c r="F3846" i="1"/>
  <c r="F3847" i="1"/>
  <c r="F3848" i="1"/>
  <c r="F3851" i="1"/>
  <c r="F3852" i="1"/>
  <c r="F3853" i="1"/>
  <c r="F3854" i="1"/>
  <c r="F3857" i="1"/>
  <c r="F3858" i="1"/>
  <c r="F3859" i="1"/>
  <c r="F3860" i="1"/>
  <c r="F3863" i="1"/>
  <c r="F3864" i="1"/>
  <c r="F3865" i="1"/>
  <c r="F3866" i="1"/>
  <c r="F3867" i="1"/>
  <c r="F3870" i="1"/>
  <c r="F3871" i="1"/>
  <c r="F3874" i="1"/>
  <c r="F3875" i="1"/>
  <c r="F3876" i="1"/>
  <c r="F3877" i="1"/>
  <c r="F3879" i="1"/>
  <c r="F3882" i="1"/>
  <c r="F3883" i="1"/>
  <c r="F3884" i="1"/>
  <c r="F3887" i="1"/>
  <c r="F3888" i="1"/>
  <c r="F3889" i="1"/>
  <c r="F3890" i="1"/>
  <c r="F3893" i="1"/>
  <c r="F3902" i="1"/>
  <c r="F3903" i="1"/>
  <c r="F3904" i="1"/>
  <c r="F3907" i="1"/>
  <c r="F3910" i="1"/>
  <c r="F3911" i="1"/>
  <c r="F3914" i="1"/>
  <c r="F3917" i="1"/>
  <c r="F3918" i="1"/>
  <c r="F3919" i="1"/>
  <c r="F3920" i="1"/>
  <c r="F3925" i="1"/>
  <c r="F3926" i="1"/>
  <c r="F3927" i="1"/>
  <c r="F3930" i="1"/>
  <c r="F3931" i="1"/>
  <c r="F3932" i="1"/>
  <c r="F3935" i="1"/>
  <c r="F3936" i="1"/>
  <c r="F3937" i="1"/>
  <c r="F3938" i="1"/>
  <c r="F3939" i="1"/>
  <c r="F3940" i="1"/>
  <c r="F3941" i="1"/>
  <c r="F3944" i="1"/>
  <c r="F3945" i="1"/>
  <c r="F3946" i="1"/>
  <c r="F3947" i="1"/>
  <c r="F3949" i="1"/>
  <c r="F3952" i="1"/>
  <c r="F3953" i="1"/>
  <c r="A3954" i="1"/>
  <c r="F3954" i="1"/>
  <c r="F3958" i="1"/>
  <c r="F3962" i="1"/>
  <c r="F3963" i="1"/>
  <c r="F3964" i="1"/>
  <c r="F3965" i="1"/>
  <c r="F3966" i="1"/>
  <c r="F3969" i="1"/>
  <c r="F3970" i="1"/>
  <c r="F3973" i="1"/>
  <c r="F3974" i="1"/>
  <c r="F3975" i="1"/>
  <c r="F3978" i="1"/>
  <c r="F3981" i="1"/>
  <c r="F3982" i="1"/>
  <c r="F3983" i="1"/>
  <c r="F3984" i="1"/>
  <c r="F3989" i="1"/>
  <c r="F3990" i="1"/>
  <c r="F3993" i="1"/>
  <c r="F3994" i="1"/>
  <c r="F3995" i="1"/>
  <c r="F3996" i="1"/>
  <c r="F3997" i="1"/>
  <c r="F3998" i="1"/>
  <c r="F4001" i="1"/>
  <c r="F4002" i="1"/>
  <c r="F4003" i="1"/>
  <c r="F4004" i="1"/>
  <c r="F4005" i="1"/>
  <c r="F4006" i="1"/>
  <c r="F4007" i="1"/>
  <c r="F4009" i="1"/>
  <c r="F4012" i="1"/>
  <c r="F4013" i="1"/>
  <c r="F4014" i="1"/>
  <c r="F4015" i="1"/>
  <c r="F4017" i="1"/>
  <c r="F4020" i="1"/>
  <c r="F4021" i="1"/>
  <c r="F4022" i="1"/>
  <c r="F4023" i="1"/>
  <c r="F4024" i="1"/>
  <c r="F4025" i="1"/>
  <c r="F4026" i="1"/>
  <c r="F4031" i="1"/>
  <c r="F4032" i="1"/>
  <c r="F4035" i="1"/>
  <c r="F4038" i="1"/>
  <c r="F4039" i="1"/>
  <c r="F4042" i="1"/>
  <c r="F4045" i="1"/>
  <c r="F4046" i="1"/>
  <c r="F4051" i="1"/>
  <c r="F4054" i="1"/>
  <c r="F4057" i="1"/>
  <c r="F4058" i="1"/>
  <c r="F4059" i="1"/>
  <c r="F4060" i="1"/>
  <c r="F4061" i="1"/>
  <c r="F4062" i="1"/>
  <c r="F4063" i="1"/>
  <c r="F4065" i="1"/>
  <c r="F4068" i="1"/>
  <c r="F4069" i="1"/>
  <c r="F4070" i="1"/>
  <c r="F4071" i="1"/>
  <c r="F4073" i="1"/>
  <c r="F4076" i="1"/>
  <c r="F4077" i="1"/>
  <c r="F4078" i="1"/>
  <c r="F4079" i="1"/>
  <c r="F4080" i="1"/>
  <c r="F4081" i="1"/>
  <c r="F4086" i="1"/>
  <c r="F4087" i="1"/>
  <c r="F4088" i="1"/>
  <c r="F4089" i="1"/>
  <c r="F4090" i="1"/>
  <c r="F4093" i="1"/>
  <c r="F3648" i="1" l="1"/>
  <c r="F1684" i="1"/>
  <c r="F1527" i="1"/>
  <c r="F1574" i="1"/>
  <c r="F2370" i="1"/>
  <c r="F2195" i="1"/>
  <c r="F1304" i="1"/>
  <c r="F890" i="1"/>
  <c r="C1685" i="1"/>
  <c r="F1528" i="1"/>
  <c r="F3649" i="1"/>
  <c r="F2665" i="1"/>
  <c r="F3081" i="1" s="1"/>
  <c r="F4095" i="1"/>
  <c r="F3631" i="1"/>
  <c r="F553" i="1"/>
  <c r="F663" i="1"/>
  <c r="F3127" i="1"/>
  <c r="F3894" i="1"/>
  <c r="F2231" i="1"/>
  <c r="F2169" i="1"/>
  <c r="F895" i="1"/>
  <c r="F3358" i="1"/>
  <c r="F2284" i="1"/>
  <c r="F2285" i="1" s="1"/>
  <c r="F1612" i="1"/>
  <c r="F1388" i="1"/>
  <c r="F1212" i="1"/>
  <c r="F334" i="1"/>
  <c r="F191" i="1"/>
  <c r="F3720" i="1" l="1"/>
  <c r="F1685" i="1"/>
  <c r="F2124" i="1"/>
  <c r="F2170" i="1" s="1"/>
  <c r="F3129" i="1"/>
  <c r="F897" i="1"/>
  <c r="F4097" i="1" l="1"/>
  <c r="F2171" i="1"/>
  <c r="F4099" i="1" l="1"/>
  <c r="F4104" i="1" l="1"/>
  <c r="F4109" i="1"/>
  <c r="F4105" i="1"/>
  <c r="F4101" i="1"/>
  <c r="F4107" i="1"/>
  <c r="F4102" i="1"/>
  <c r="F4110" i="1" s="1"/>
  <c r="F4106" i="1"/>
  <c r="F4114" i="1"/>
  <c r="F4103" i="1"/>
  <c r="F4108" i="1"/>
  <c r="F4117" i="1" l="1"/>
  <c r="F4119" i="1" s="1"/>
  <c r="F4120" i="1" s="1"/>
</calcChain>
</file>

<file path=xl/sharedStrings.xml><?xml version="1.0" encoding="utf-8"?>
<sst xmlns="http://schemas.openxmlformats.org/spreadsheetml/2006/main" count="7309" uniqueCount="870">
  <si>
    <t xml:space="preserve">NOTA: </t>
  </si>
  <si>
    <t xml:space="preserve">                      DIRECTOR DE INGENIERIA</t>
  </si>
  <si>
    <t xml:space="preserve">      ENC. DEPTO. DE COSTOS Y PRESUPUESTOS</t>
  </si>
  <si>
    <t>VISTO BUENO:</t>
  </si>
  <si>
    <t xml:space="preserve">                      SOMETIDO POR:</t>
  </si>
  <si>
    <t>IMPREVISTOS</t>
  </si>
  <si>
    <t>REVISADO POR:</t>
  </si>
  <si>
    <t xml:space="preserve">                    PREPARADO POR:</t>
  </si>
  <si>
    <t>TOTAL PRESUPUESTO ACTUALIZADO No.2</t>
  </si>
  <si>
    <t>TOTAL  GENERAL</t>
  </si>
  <si>
    <t>TOTAL DE COSTOS INDIRECTOS</t>
  </si>
  <si>
    <t>INTERCONEXION  CON EDESUR</t>
  </si>
  <si>
    <t xml:space="preserve">MEDIDA DE COMPENSACION AMBIENTAL </t>
  </si>
  <si>
    <t>ACT. No.2 ELIMINACION DE PARTIDA MANTENIMIENTO Y OPERACIÓN SISTEMAS DE INAPA</t>
  </si>
  <si>
    <t>MANTENIMIENTO Y OPERACIÓN SISTEMAS DE INAPA</t>
  </si>
  <si>
    <t>ITBIS DE HONORARIOS PROFESIONALES</t>
  </si>
  <si>
    <t xml:space="preserve">ACT. No. 2 ELIMINACION DE PARTIDA ESTUDIOS (SOCIALES, AMBIENTALES, GEOTECNICO, TOPOGRAFICO, DE CALIDAD, ECT) </t>
  </si>
  <si>
    <t xml:space="preserve">ESTUDIOS (SOCIALES, AMBIENTALES, GEOTECNICO, TOPOGRAFICO, DE CALIDAD, ECT) </t>
  </si>
  <si>
    <t>CODIA</t>
  </si>
  <si>
    <t>LEY 6-86</t>
  </si>
  <si>
    <t>GASTOS DE TRANSPORTE</t>
  </si>
  <si>
    <t>SUPERVISION DE LA OBRA</t>
  </si>
  <si>
    <t>SEGUROS, POLIZAS Y FIANZAS</t>
  </si>
  <si>
    <t>HONORARIOS PROFESIONALES</t>
  </si>
  <si>
    <t>GASTOS ADMINISTRATIVOS</t>
  </si>
  <si>
    <t>SUB-TOTAL GENERAL + ADICIONAL #1+2</t>
  </si>
  <si>
    <t>SUB-TOTAL  ADICIONAL #2</t>
  </si>
  <si>
    <t>SUB-TOTAL  DIFERENCIA DE PRECIO #2</t>
  </si>
  <si>
    <t>MESES</t>
  </si>
  <si>
    <t>CAMPAMENTO, (INC. ALQUILER DE CASA CON O SIN SOLAR Y CASETA DE MATERIALES)</t>
  </si>
  <si>
    <t>VARIOS</t>
  </si>
  <si>
    <t>Z</t>
  </si>
  <si>
    <t>TUBERIA 1/2"  SCH 40 PVC LONGITUD PROMEDIO</t>
  </si>
  <si>
    <t>U</t>
  </si>
  <si>
    <t>CAJA DE ACOMETIDA PLASTICA EN POLIETILENO 10"</t>
  </si>
  <si>
    <t>LLAVE DE PASO DE 1/2"</t>
  </si>
  <si>
    <t>TUBERIA DE POLIETILENO DE ALTA DENSIDAD Ø1/2" INTERNO L=6.00M (PROMEDIO)</t>
  </si>
  <si>
    <r>
      <t>COLLARIN EN POLIETILENO Ø3"</t>
    </r>
    <r>
      <rPr>
        <sz val="9"/>
        <rFont val="Arial"/>
        <family val="2"/>
      </rPr>
      <t xml:space="preserve"> (ABRAZADERA)</t>
    </r>
  </si>
  <si>
    <t xml:space="preserve">SUMINISTRO Y COLOCACION ACCESORIOS Y CAJA DE ACOMETIDA POLIETILENO URBANA ( 450 U) </t>
  </si>
  <si>
    <t>RED DE  DISTRIBUCION  EL CARRETON Y ZONAS ALEDAÑAS PLANTA DE TRATAMIENTO</t>
  </si>
  <si>
    <t>D</t>
  </si>
  <si>
    <t>M3</t>
  </si>
  <si>
    <t>RELLENO COMPACTADO C/COMPACTADOR MECANICO</t>
  </si>
  <si>
    <t>KM-M3</t>
  </si>
  <si>
    <t>TRANSPORTE ASFALTO D PROM 20 KM</t>
  </si>
  <si>
    <t>M2</t>
  </si>
  <si>
    <t>REPOSICION DE ASFALTO 2" (INCLUYE IMPRIMACION Y RIEGO ADHERENCIA)</t>
  </si>
  <si>
    <t xml:space="preserve">BOTE C/ CAMION DE CARPETA ASFALTICA 2" (INCLUYE ESPARCIMIENTO EN BOTADERO) </t>
  </si>
  <si>
    <t>EXTRACCION  DE CARPETA ASFALTICA 2"</t>
  </si>
  <si>
    <t>CORTE DE CARPETA ASFALTICA 2"</t>
  </si>
  <si>
    <t xml:space="preserve"> ASFALTO (50% LONGITUD DE TUBERIAS N/ TODAS LAS CALLES ESTAN ASFALTADAS)</t>
  </si>
  <si>
    <t xml:space="preserve">LIMPIEZA CONTINUA Y FINAL </t>
  </si>
  <si>
    <t>REPOSICION DE CONTENES</t>
  </si>
  <si>
    <t>DEMOLICION DE CONTENES</t>
  </si>
  <si>
    <t>REPOSICION  DE ACERAS</t>
  </si>
  <si>
    <t>DEMOLICION DE ACERAS</t>
  </si>
  <si>
    <t>REPARACION DE SERVICIOS EXISTENTES</t>
  </si>
  <si>
    <t>M</t>
  </si>
  <si>
    <t>SEÑALIZACION Y SEGURIDAD EN VIA</t>
  </si>
  <si>
    <t>MANO DE OBRA PLOMERO</t>
  </si>
  <si>
    <t xml:space="preserve">EXCAVACION Y TAPADO </t>
  </si>
  <si>
    <t>COLLARIN EN POLIETILENO Ø3" (ABRAZADERA)</t>
  </si>
  <si>
    <t xml:space="preserve">SUMINISTRO Y COLOCACION ACCESORIOS Y CAJA DE ACOMETIDA POLIETILENO URBANA </t>
  </si>
  <si>
    <t>BOTE DE MATERIAL</t>
  </si>
  <si>
    <t>8.5.8</t>
  </si>
  <si>
    <t>DE ALCANTARILLA Ø3" EN ACERO L=6.00 M (INC. 2.00 M DE LOS LADOS) 5 U</t>
  </si>
  <si>
    <t>8.3.8</t>
  </si>
  <si>
    <t>DE ALCANTARILLA Ø4" EN ACERO L=6.00 M (INC. 2.00 M DE LOS LADOS) 3 U</t>
  </si>
  <si>
    <t>CRUCES</t>
  </si>
  <si>
    <t xml:space="preserve">DE COMPUERTA DE 3" H.F. ROSCADA COMPLETA (INCLUYE: CUERPO DE LA VALVULA, JUNTA DE GOMA, TORNILLOS, NIPLES, MOVIMIENTO DE TIERRA Y MANO DE OBRA) </t>
  </si>
  <si>
    <t xml:space="preserve">DE COMPUERTA DE 4" H.F. PLATILLADA COMPLETA (INCLUYE: CUERPO DE LA VALVULA, JUNTA DE GOMA, TORNILLOS, NIPLES, MOVIMIENTO DE TIERRA Y MANO DE OBRA) </t>
  </si>
  <si>
    <t xml:space="preserve">SUMINISTRO Y COLOCACION DE VALVULAS (VER DETALLES EN PLANOS) </t>
  </si>
  <si>
    <t>MANO DE OBRA ADICIONAL EN EMPALMES (INCLUYE MOVIMIENTO DE TIERRA, CORTE TUBERIA EXISTENTE Y/O EXTRACCION DE PIEZA EXISTENTE)</t>
  </si>
  <si>
    <t>SUMINISTRO Y COLOCACION DE PIEZAS ESPECIALES</t>
  </si>
  <si>
    <t>TUBERIA  Ø 3"  PVC SDR - 26 C/J.G.</t>
  </si>
  <si>
    <t>TUBERIA  Ø 6"  PVC SDR - 26 C/J.G.</t>
  </si>
  <si>
    <t>COLOCACION DE TUBERIAS</t>
  </si>
  <si>
    <t>SUMINISTRO  DE TUBERIAS</t>
  </si>
  <si>
    <t xml:space="preserve">BOTE DE MATERIAL CON CAMION D MIN =5 KM (INCLUYE ESPARCIMIENTO EN BOTADERO) </t>
  </si>
  <si>
    <t>2.1.7</t>
  </si>
  <si>
    <t xml:space="preserve">REGULARIZACION DE ZANJA  </t>
  </si>
  <si>
    <t>2.1.3</t>
  </si>
  <si>
    <t>MOVIMIENTO DE TIERRA</t>
  </si>
  <si>
    <t xml:space="preserve">LINEA DE CONDUCCION, LINEA MATRIZ Y RED DE DISTRIBUCION  EN ARROYO HONDO, LOS TUMBAO Y QUIJA QUIETA </t>
  </si>
  <si>
    <t>C</t>
  </si>
  <si>
    <t xml:space="preserve">RELLENO COMPACTADO C/COMPACTADOR MECANICO EN CAPAS DE 0.20 M </t>
  </si>
  <si>
    <t xml:space="preserve">SUMINISTRO MATERIAL DE BASE </t>
  </si>
  <si>
    <t xml:space="preserve"> ASFALTO (85% LONGITUD DE TUBERIAS N/ TODAS LAS CALLES ESTAN ASFALTADAS)</t>
  </si>
  <si>
    <t xml:space="preserve">SUMINISTRO Y COLOCACION ACCESORIOS Y CAJA DE ACOMETIDA POLIETILENO URBANA (242 U ) </t>
  </si>
  <si>
    <t xml:space="preserve">MANO DE OBRA </t>
  </si>
  <si>
    <t>8.3.9</t>
  </si>
  <si>
    <t>RELLENO COMPACTADO</t>
  </si>
  <si>
    <t>8.3.7</t>
  </si>
  <si>
    <t>EXCAVACION MAT. CLASIFICADO</t>
  </si>
  <si>
    <t>8.3.6</t>
  </si>
  <si>
    <t>SUM. TUB. 4" ACERO A-36 SCH 80 SIN COSTURA C/ PROTECCION ANTICORROSIVA</t>
  </si>
  <si>
    <t>8.3.2</t>
  </si>
  <si>
    <t>REPLANTEO</t>
  </si>
  <si>
    <t>8.3.1</t>
  </si>
  <si>
    <t>DE ALCANTARILLA Ø4" EN ACERO L=6.00 M (INC. 2.00 M DE LOS LADOS) 1 U</t>
  </si>
  <si>
    <t>8.2.9</t>
  </si>
  <si>
    <t>8.2.1</t>
  </si>
  <si>
    <t xml:space="preserve">DE ALCANTARILLA Ø8" EN ACERO L=6.00 M (INC. 2.00 M DE LOS LADOS) 2 U   </t>
  </si>
  <si>
    <t>HIDRANTE  Ø4"</t>
  </si>
  <si>
    <t>CAJA TELESCOPICA PARA VALVULA 3", 4", 6" Y 8"</t>
  </si>
  <si>
    <t xml:space="preserve">DE COMPUERTA DE 6" H.F. PLATILLADA COMPLETA (INCLUYE: CUERPO DE LA VALVULA, JUNTA DE GOMA, TORNILLOS, NIPLES, MOVIMIENTO DE TIERRA Y MANO DE OBRA) </t>
  </si>
  <si>
    <t xml:space="preserve">DE COMPUERTA DE 8" H.F. PLATILLADA COMPLETA (INCLUYE: CUERPO DE LA VALVULA, JUNTA DE GOMA, TORNILLOS, NIPLES, MOVIMIENTO DE TIERRA Y MANO DE OBRA) </t>
  </si>
  <si>
    <t xml:space="preserve">TUBERIA  Ø 4"  PVC SDR - 26 C/J.G. </t>
  </si>
  <si>
    <t>SUMINISTRO DE TUBERIA</t>
  </si>
  <si>
    <t xml:space="preserve">ASIENTO DE ARENA (INCLUYE ACRREO INTERNO) </t>
  </si>
  <si>
    <t>MATERIAL  COMPACTO C/EQUIPO</t>
  </si>
  <si>
    <t>2.1.2</t>
  </si>
  <si>
    <t>EXCAVACION EN:</t>
  </si>
  <si>
    <t xml:space="preserve"> LINEA MATRIZ Y RED DE DISTRIBUCION DE PAYA</t>
  </si>
  <si>
    <t>B</t>
  </si>
  <si>
    <t xml:space="preserve"> ASFALTO (75% LONGITUD DE TUBERIAS N/ TODAS LAS CALLES ESTAN ASFALTADAS)</t>
  </si>
  <si>
    <t xml:space="preserve">SUMINISTRO Y COLOCACION ACCESORIOS Y CAJA DE ACOMETIDA POLIETILENO URBANA (1,007 U) </t>
  </si>
  <si>
    <t>8.2.8</t>
  </si>
  <si>
    <t>8.2.6</t>
  </si>
  <si>
    <t>DE ALCANTARILLA Ø6" EN ACERO L=6.00 M (INC. 2.00 M DE LOS LADOS) 6 U</t>
  </si>
  <si>
    <t xml:space="preserve">DE COMPUERTA DE 3" H.F. ROSCADA COMPLETA  (INCLUYE: CUERPO DE LA VALVULA, JUNTA DE GOMA, TORNILLOS, NIPLES, MOVIMIENTO DE TIERRA Y MANO DE OBRA) </t>
  </si>
  <si>
    <t xml:space="preserve">DE COMPUERTA DE 4" H.F. ROSCADA COMPLETA  (INCLUYE: CUERPO DE LA VALVULA, JUNTA DE GOMA, TORNILLOS, NIPLES, MOVIMIENTO DE TIERRA Y MANO DE OBRA) </t>
  </si>
  <si>
    <t xml:space="preserve">DE COMPUERTA DE 8" H.F. PLATILLADA COMPLETA  (INCLUYE: CUERPO DE LA VALVULA, JUNTA DE GOMA, TORNILLOS, NIPLES, MOVIMIENTO DE TIERRA Y MANO DE OBRA) </t>
  </si>
  <si>
    <t>MATERIAL COMPACTO C/EQUIPO</t>
  </si>
  <si>
    <t xml:space="preserve">LINEA MATRIZ Y RED DE DISTRIBUCION  EN MATANZA </t>
  </si>
  <si>
    <t>A</t>
  </si>
  <si>
    <t>DIFERENCIA DE PRECIOS #2 (MARZO 2022)</t>
  </si>
  <si>
    <t>SUB-TOTAL  DIFERENCIA DE PRECIO #1</t>
  </si>
  <si>
    <t>8.8.9</t>
  </si>
  <si>
    <t>8.8.1</t>
  </si>
  <si>
    <t>DE PUENTE Ø3" EN ACERO L=20.00 M (INC. 2.00 M DE LOS LADOS) 1 U</t>
  </si>
  <si>
    <t>8.7.9</t>
  </si>
  <si>
    <t>8.7.8</t>
  </si>
  <si>
    <t>8.7.7</t>
  </si>
  <si>
    <t>8.7.6</t>
  </si>
  <si>
    <t>8.7.1</t>
  </si>
  <si>
    <t>DE ALCANTARILLA Ø3" EN ACERO L=6.00 M (INC. 2.00 M DE LOS LADOS)14 U</t>
  </si>
  <si>
    <t>8.5.9</t>
  </si>
  <si>
    <t>8.5.7</t>
  </si>
  <si>
    <t>8.5.6</t>
  </si>
  <si>
    <t>8.5.1</t>
  </si>
  <si>
    <t>DE ALCANTARILLA Ø4" EN ACERO L=4.00 M (INC. 2.00 M DE LOS LADOS) 1 U</t>
  </si>
  <si>
    <t>DE ALCANTARILLA Ø4" EN ACERO L=8.00 M (INC. 2.00 M DE LOS LADOS) 2 U</t>
  </si>
  <si>
    <t>8.2.7</t>
  </si>
  <si>
    <t>8.1.9</t>
  </si>
  <si>
    <t>8.1.8</t>
  </si>
  <si>
    <t>8.1.7</t>
  </si>
  <si>
    <t>8.1.6</t>
  </si>
  <si>
    <t>8.1.1</t>
  </si>
  <si>
    <t xml:space="preserve">TUBERIA  Ø 8"  PVC SDR - 26 C/J.G. </t>
  </si>
  <si>
    <t>TUBERIA  Ø 12"  PVC SDR - 26 C/J.G.</t>
  </si>
  <si>
    <t>2.1.6</t>
  </si>
  <si>
    <t>8.4.9</t>
  </si>
  <si>
    <t>8.4.1</t>
  </si>
  <si>
    <t>DE PUENTE Ø3" EN ACERO L=12.00 M (INC. 2.00 M DE LOS LADOS) 11 U</t>
  </si>
  <si>
    <t>DE PUENTE Ø8" EN ACERO L=12.00 M (INC. 2.00 M DE LOS LADOS) 2 U</t>
  </si>
  <si>
    <t xml:space="preserve">DE COMPUERTA DE 6" H.F. PLATILLADA COMPLETA  (INCLUYE: CUERPO DE LA VALVULA, JUNTA DE GOMA, TORNILLOS, NIPLES, MOVIMIENTO DE TIERRA Y MANO DE OBRA) </t>
  </si>
  <si>
    <t>DIFERENCIA DE PRECIOS #1 ( JUNIO 2020)</t>
  </si>
  <si>
    <t>SUB-TOTAL NUEVAS PARTIDAS</t>
  </si>
  <si>
    <t>SUMINISTRO DE TUBERIA SCH-40 a 106B 5.80Mts x 12" (Emergencia)</t>
  </si>
  <si>
    <t>REQ 37, PARTIDA POR RECURSO</t>
  </si>
  <si>
    <t>LINEA MATRIZ Y RED DE DISTRIBUCION  EL FUNDO  CONTRATO  097</t>
  </si>
  <si>
    <t>REPOSICION DE ASFALTO 4" MRDB</t>
  </si>
  <si>
    <t>LINEA MATRIZ, MACRO  Y MICRO RED DE DISTRIBUCION DE BANI . CONTRATO  097</t>
  </si>
  <si>
    <t>SUM.Y SOLD.  DE TUBERIA AC PARA NIPLES 12"</t>
  </si>
  <si>
    <t>SUM.Y SOLD.  DE TUBERIA AC PARA NIPLES 8"</t>
  </si>
  <si>
    <t>SUM.Y SOLD.  DE TUBERIA AC PARA NIPLES 6"</t>
  </si>
  <si>
    <t>SUM.Y SOLD.  DE TUBERIA AC PARA NIPLES 4"</t>
  </si>
  <si>
    <t>SUM.Y SOLD.  DE TUBERIA AC PARA NIPLES 3"</t>
  </si>
  <si>
    <t>SUMINISTRO Y COLOCACION DE NIPLES PARA EXTENSION DE PIEZAS</t>
  </si>
  <si>
    <t>HR</t>
  </si>
  <si>
    <t>M.O SOLDADOR</t>
  </si>
  <si>
    <t>18.3.3</t>
  </si>
  <si>
    <t>MO OPERARIO CATEGORIA 1</t>
  </si>
  <si>
    <t>18.3.2</t>
  </si>
  <si>
    <t>MO CAPATAZ</t>
  </si>
  <si>
    <t>18.3.1</t>
  </si>
  <si>
    <t>MANO DE OBRA</t>
  </si>
  <si>
    <t>18.3</t>
  </si>
  <si>
    <t>CAMION VOLTEO CON CHOFER</t>
  </si>
  <si>
    <t>COMPRESOR AIRE 0.118M3/S</t>
  </si>
  <si>
    <t>EQUIPOS</t>
  </si>
  <si>
    <t>REQ 38 PARTIDA POR RECUSO DEMOLICION CONCRETO</t>
  </si>
  <si>
    <t>17.1.2.3</t>
  </si>
  <si>
    <t>MO OPERADOR (MEDIO)</t>
  </si>
  <si>
    <t>17.1.2.2</t>
  </si>
  <si>
    <t>MO PLOMERO</t>
  </si>
  <si>
    <t>17.1.2.1</t>
  </si>
  <si>
    <t>17.1.2</t>
  </si>
  <si>
    <t>USO RETROPALA</t>
  </si>
  <si>
    <t>17.1.1</t>
  </si>
  <si>
    <t>REQ 038 PARTIDA POR RECURSO CRUCE TUBERIA 6"</t>
  </si>
  <si>
    <t>TRANSPORTE ASFALTO 4" D PROM 20 KM</t>
  </si>
  <si>
    <t>REPOSICION DE ASFALTO 4" (INCLUYE IMPRIMACION Y RIEGO ADHERENCIA)</t>
  </si>
  <si>
    <t>IZAJE DE TUBERÍAS CON GRUA TELESCOPICA (INCL. MOVILIZACIÓN)</t>
  </si>
  <si>
    <t>8.4.14</t>
  </si>
  <si>
    <t>PROTECCIÓN ANTICORROSIVA EN TUBERIAS DE ACERO Ø12"</t>
  </si>
  <si>
    <t>8.4.13</t>
  </si>
  <si>
    <t>ANCLAJE DE PIEZAS ESPECIALES</t>
  </si>
  <si>
    <t>8.4.12</t>
  </si>
  <si>
    <t>JUNTA DRESSER Ø12"</t>
  </si>
  <si>
    <t>8.4.11</t>
  </si>
  <si>
    <t>YEE 12 X 4 ACERO  SCH 40 C/ PROTECCION ANTICORROSIVA</t>
  </si>
  <si>
    <t>8.4.10</t>
  </si>
  <si>
    <t>TEE 12 X 12 ACERO  SCH 40 C/ PROTECCION ANTICORROSIVA</t>
  </si>
  <si>
    <t>CODOS Ø12" ACERO</t>
  </si>
  <si>
    <t>8.4.8</t>
  </si>
  <si>
    <t>SUMINISTRO E INSTALACIÓN DE TUBERÍA Ø12 PVC SDR-26</t>
  </si>
  <si>
    <t>8.4.7</t>
  </si>
  <si>
    <t>SUMINISTRO E INSTALACIÓN TUBERÍA Ø12" ACERO (INCL. ABRAZADERAS)</t>
  </si>
  <si>
    <t>8.4.6</t>
  </si>
  <si>
    <t>RELLENO DE REPOSICIÓN</t>
  </si>
  <si>
    <t>8.4.5</t>
  </si>
  <si>
    <t>ASIENTO DE ARENA</t>
  </si>
  <si>
    <t>8.4.4</t>
  </si>
  <si>
    <t>EXCAVACIÓN CON EQUIPO EN TERRENO NATURAL</t>
  </si>
  <si>
    <t>8.4.3</t>
  </si>
  <si>
    <t>DESYERBO Y LIMPIEZA</t>
  </si>
  <si>
    <t>8.4.2</t>
  </si>
  <si>
    <t xml:space="preserve">CRUCE TUBERIA 12" </t>
  </si>
  <si>
    <t>18.4.3</t>
  </si>
  <si>
    <t>18.4.2</t>
  </si>
  <si>
    <t>18.4.1</t>
  </si>
  <si>
    <t xml:space="preserve">BOBCAT, MINICARGADOR </t>
  </si>
  <si>
    <t>REQ 035. PARTIDA POR RECURSO DEMOLICION DE LOSA</t>
  </si>
  <si>
    <t>RQ 034 PARTIDA POR RECURSO CRUCES ALCANTARILLAS</t>
  </si>
  <si>
    <t>SIUMINISTRO DE NIPLE HG 2 x 1/2"</t>
  </si>
  <si>
    <t>SUMINISTRO DE NIPLES</t>
  </si>
  <si>
    <r>
      <t>TRANSPORTE ASFALTO</t>
    </r>
    <r>
      <rPr>
        <b/>
        <sz val="10"/>
        <rFont val="Arial"/>
        <family val="2"/>
      </rPr>
      <t xml:space="preserve"> 4"</t>
    </r>
    <r>
      <rPr>
        <sz val="10"/>
        <rFont val="Arial"/>
        <family val="2"/>
      </rPr>
      <t xml:space="preserve"> D PROM 20 KM</t>
    </r>
  </si>
  <si>
    <t>SUB-TOTAL AUMENTO DE CANTIDAD</t>
  </si>
  <si>
    <t>REPARACION TUBERIAS EXISTENTES 3/4"</t>
  </si>
  <si>
    <t>AVERIAS CON CORTE DE ASFALTO</t>
  </si>
  <si>
    <t>REPARACION ACOMETIDAS EXISTENTES DE 1/2"</t>
  </si>
  <si>
    <t>AVERIAS HALADA</t>
  </si>
  <si>
    <t>REPARACION ACOMETIDAS EXISTENTES DE 2"</t>
  </si>
  <si>
    <t>AVERIAS SENCILLAS</t>
  </si>
  <si>
    <t xml:space="preserve">REPARACION ACOMETIDAS </t>
  </si>
  <si>
    <t>N</t>
  </si>
  <si>
    <t xml:space="preserve">TAPON HEMBRA 1/2" PVC C/J.G. </t>
  </si>
  <si>
    <t>CEMENTO SOLVENTE Y TEFLON</t>
  </si>
  <si>
    <t>ANCLAJES DE H.S.</t>
  </si>
  <si>
    <t>VALVULA CHECK DE 1/2" BRONCE</t>
  </si>
  <si>
    <t>ADAPTADOR  MACHO Ø1/2" ROSCADO A MANGUERA</t>
  </si>
  <si>
    <t>ABRAZADERA DE 3/8¨ (INCLUYE TORNILLOS Y JUNTA DE GOMA, Y COLOCACION)</t>
  </si>
  <si>
    <t>8.8.6</t>
  </si>
  <si>
    <t xml:space="preserve">JUNTA MECANICA TIPO DRESSER Ø3" DE 150 PSI </t>
  </si>
  <si>
    <t>8.8.4</t>
  </si>
  <si>
    <t xml:space="preserve">CODO 3" X 45' ACERO A-36  SCH 80 SIN COSTURA C/PROTECCION ANTICORROSIVA </t>
  </si>
  <si>
    <t>8.8.3</t>
  </si>
  <si>
    <t xml:space="preserve">SUM. TUB. 3" ACERO A-36  SCH 80 SIN COSTURA C/PROTECCION ANTICORROSIVA </t>
  </si>
  <si>
    <t>8.8.2</t>
  </si>
  <si>
    <t xml:space="preserve">JUNTA MECANICA TIPO DRESSER Ø4" DE 150 PSI </t>
  </si>
  <si>
    <t>8.5.4</t>
  </si>
  <si>
    <t xml:space="preserve">SUM. TUB. 4" ACERO A-36  SCH 80 SIN COSTURA C/PROTECCION ANTICORROSIVA </t>
  </si>
  <si>
    <t>8.5.2</t>
  </si>
  <si>
    <t>SUM. TUB. 8" ACERO A-36 SCH 40 SIN COSTURA C/ PROTECCION ANTICORROSIVA</t>
  </si>
  <si>
    <t>8.1.2</t>
  </si>
  <si>
    <t xml:space="preserve">HORMIGON SIMPLE 210 KG/CM2 </t>
  </si>
  <si>
    <t>ANCLAJES PARA PIEZAS ESPECIALES</t>
  </si>
  <si>
    <t xml:space="preserve">JUNTA MECANICA  TIPO DRESSER DE 3" DE 150 PSI </t>
  </si>
  <si>
    <t xml:space="preserve">JUNTA MECANICA  TIPO DRESSER DE 4" DE 150 PSI </t>
  </si>
  <si>
    <t xml:space="preserve">JUNTA MECANICA  TIPO DRESSER DE 6" DE 150 PSI </t>
  </si>
  <si>
    <t xml:space="preserve">JUNTA MECANICA  TIPO DRESSER DE 8" DE 150 PSI </t>
  </si>
  <si>
    <t xml:space="preserve">JUNTA MECANICA  TIPO DRESSER DE 12" DE 150 PSI </t>
  </si>
  <si>
    <t>TAPON DE 3"  ACERO A-36 SCH 80 SIN COSTURA C/ PROTECCION ANTICORROSIVA</t>
  </si>
  <si>
    <t>TAPON DE 4" ACERO A-36 SCH 80 SIN COSTURA C/ PROTECCION ANTICORROSIVA</t>
  </si>
  <si>
    <t>REDUCCION  4" X 3"   ACERO A-36 SCH 80 SIN COSTURA C/ PROTECCION ANTICORROSIVA</t>
  </si>
  <si>
    <t xml:space="preserve">REDUCCION  6" X 4"  ACERO A-36 SCH 40 SIN COSTURA C/ PROTECCION ANTICORROSIVA </t>
  </si>
  <si>
    <t>REDUCCION  12" X8"  ACERO A-36  SCH 40 SIN COSTURA C/ PROTECCION ANTICORROSIVA</t>
  </si>
  <si>
    <t>CRUZ 3" X 3" ACERO A-36 SCH 80 SIN COSTURA C/ PROTECCION ANTICORROSIVA</t>
  </si>
  <si>
    <t>CRUZ  4" X 4"  ACERO A-36 SCH 80 SIN COSTURA C/ PROTECCION ANTICORROSIVA</t>
  </si>
  <si>
    <t>TEE 3" X 3"  ACERO A-36 SCH 80 SIN COSTURA C/ PROTECCION ANTICORROSIVA</t>
  </si>
  <si>
    <t>TEE 4" X 3"  ACERO A-36 SCH 80 SIN COSTURA C/ PROTECCION ANTICORROSIVA</t>
  </si>
  <si>
    <t>TEE 4" X 4"  ACERO A-36 SCH 40 SIN COSTURA C/ PROTECCION ANTICORROSIVA</t>
  </si>
  <si>
    <t xml:space="preserve">TEE 6" X 3"  ACERO A-36 SCH 40 SIN COSTURA C/ PROTECCION ANTICORROSIVA </t>
  </si>
  <si>
    <t>TEE 6" X 4"  ACERO A-36 SCH 40 SIN COSTURA C/ PROTECCION ANTICORROSIVA</t>
  </si>
  <si>
    <t>TEE 8" X 4"  ACERO A-36 SCH 40 SIN COSTURA C/ PROTECCION ANTICORROSIVA</t>
  </si>
  <si>
    <t>TEE 12" X 4"  ACERO A-36 SCH 40 SIN COSTURA C/ PROTECCION ANTICORROSIVA</t>
  </si>
  <si>
    <t>CODO  12"  (DE 10º A  45º)   ACERO  A - 36  SCH 30 SIN COSTURA C/ PROTECCION ANTICORROSIVA</t>
  </si>
  <si>
    <t>SUMINISTRO  MATERIAL DE MINA</t>
  </si>
  <si>
    <t>2.1.5</t>
  </si>
  <si>
    <t>2.1.4</t>
  </si>
  <si>
    <t>REDUCCION  4" X 3"  ACERO A-36 SCH 80 SIN COSTURA C/ PROTECCION ANTICORROSIVA</t>
  </si>
  <si>
    <t>REDUCCION  3" X 3"  ACERO A-36 SCH 80 SIN COSTURA C/ PROTECCION ANTICORROSIVA</t>
  </si>
  <si>
    <t>CODO DE 3" X 90º  ACERO A-36  SCH 80 SIN COSTURA C/ PROTECCION ANTICORROSIVA</t>
  </si>
  <si>
    <t>CODO  8"  (DE 50º A  90º)   ACERO  A - 36 SCH 40 SIN COSTURA C/ PROTECCION ANTICORROSIVA</t>
  </si>
  <si>
    <t>SUMINISTRO MATERIAL DE BASE</t>
  </si>
  <si>
    <t xml:space="preserve">JUNTA MECANICA TIPO DRESSER Ø8" DE 150 PSI </t>
  </si>
  <si>
    <t>8.1.4</t>
  </si>
  <si>
    <t>TAPON DE 3"  ACERO SCH 80 SIN COSTURA C/ PROTECCION ANTICORROSIVA</t>
  </si>
  <si>
    <t>TAPON DE 4"  ACERO SCH 80 SIN COSTURA C/ PROTECCION ANTICORROSIVA</t>
  </si>
  <si>
    <t>CRUZ   3" X 3"  ACERO  A - 36 SCH 80 SIN COSTURA C/ PROTECCION ANTICORROSIVA</t>
  </si>
  <si>
    <t>CRUZ 4" X 3"  ACERO  A - 36 SCH 80 SIN COSTURA C/ PROTECCION ANTICORROSIVA</t>
  </si>
  <si>
    <t>CRUZ   4" X 4"   A - 36 ACERO SCH 80 SIN COSTURA C/ PROTECCION ANTICORROSIVA</t>
  </si>
  <si>
    <t>CRUZ  6" X 3"   A - 36 ACERO SCH 40 SIN COSTURA C/ PROTECCION ANTICORROSIVA</t>
  </si>
  <si>
    <t>CRUZ  8" X 4"  ACERO   A - 36 SCH 40 SIN COSTURA C/ PROTECCION ANTICORROSIVA</t>
  </si>
  <si>
    <t>CRUZ  8" X 6"  ACERO  A - 36 SCH 40 SIN COSTURA C/ PROTECCION ANTICORROSIVA</t>
  </si>
  <si>
    <t>REDUCCION  6" X 4"  ACERO   A - 36 SCH 40 SIN COSTURA C/ PROTECCION ANTICORROSIVA</t>
  </si>
  <si>
    <t>REDUCCION  8" X 6"  ACERO  A - 36 SCH 40 SIN COSTURA C/ PROTECCION ANTICORROSIVA</t>
  </si>
  <si>
    <t>TEE 3" X 3"  ACERO   A - 36 SCH 80 SIN COSTURA C/ PROTECCION ANTICORROSIVA</t>
  </si>
  <si>
    <t>TEE 4" X 3"  ACERO  A - 36 SCH 80 SIN COSTURA C/ PROTECCION ANTICORROSIVA</t>
  </si>
  <si>
    <t>TEE 6"X6" ACERO   A - 36 SCH 40 SIN COSTURA C/ PROTECCION ANTICORROSIVA</t>
  </si>
  <si>
    <t>TEE 8" X 3"  ACERO   A - 36 SCH 40 SIN COSTURA C/ PROTECCION ANTICORROSIVA</t>
  </si>
  <si>
    <t>TEE 8" X 4"  ACERO  A - 36 SCH 40 SIN COSTURA C/ PROTECCION ANTICORROSIVA</t>
  </si>
  <si>
    <t>CODO DE 3" X 90º  ACERO  A - 36  SCH 80 SIN COSTURA C/ PROTECCION ANTICORROSIVA</t>
  </si>
  <si>
    <t>CODO DE 4" X 90º  ACERO  A - 36  SCH 80 SIN COSTURA C/ PROTECCION ANTICORROSIVA</t>
  </si>
  <si>
    <t>CODO  6"  (DE 50º A  90º)  ACERO  A - 36 SCH 40 SIN COSTURA C/ PROTECCION ANTICORROSIVA</t>
  </si>
  <si>
    <t>CODO  8"  (DE 10º A  45º)  ACERO  A - 36 SCH 40 SIN COSTURA C/ PROTECCION ANTICORROSIVA</t>
  </si>
  <si>
    <t>TUBERIA  Ø 8"  PVC SDR - 26 C/J.G.</t>
  </si>
  <si>
    <t>RELLENO  CON MATERIAL DE MINA</t>
  </si>
  <si>
    <t>AUMENTO DE CANTIDAD</t>
  </si>
  <si>
    <t>SUB-TOTAL REDUCCION DE CANTIDAD</t>
  </si>
  <si>
    <t>REPARACION TUBERIAS EXISTENTES 4"</t>
  </si>
  <si>
    <t>REPARACION TUBERIAS EXISTENTES 3"</t>
  </si>
  <si>
    <t>REPARACION ACOMETIDAS EXISTENTES DE 1 1/2"</t>
  </si>
  <si>
    <t>REPARACION TUBERIAS EXISTENTES 1"</t>
  </si>
  <si>
    <t>REPARACION TUBERIAS EXISTENTES 6"</t>
  </si>
  <si>
    <t>REPARACION TUBERIAS EXISTENTES 8"</t>
  </si>
  <si>
    <t xml:space="preserve">TUBERIA  Ø 10"  PVC SDR - 26 C/J.G. </t>
  </si>
  <si>
    <t>ANCLAJES H.S.</t>
  </si>
  <si>
    <t>8.8.5</t>
  </si>
  <si>
    <t>ANCLAJES P/ PIEZAS</t>
  </si>
  <si>
    <t>8.7.5</t>
  </si>
  <si>
    <t>8.7.4</t>
  </si>
  <si>
    <t>8.7.3</t>
  </si>
  <si>
    <t>8.7.2</t>
  </si>
  <si>
    <t>8.5.5</t>
  </si>
  <si>
    <t>8.3.5</t>
  </si>
  <si>
    <t>8.2.5</t>
  </si>
  <si>
    <t xml:space="preserve">JUNTA MECANICA TIPO DRESSER Ø6" DE 150 PSI </t>
  </si>
  <si>
    <t>8.2.4</t>
  </si>
  <si>
    <t>CODO 6" X 45' ACERO A-36 SCH 40 SIN COSTURA C/ PROTECCION ANTICORROSIVA</t>
  </si>
  <si>
    <t>8.2.3</t>
  </si>
  <si>
    <t>SUM. TUB. 6" ACERO A-36  SCH 40 SIN COSTURA C/ PROTECCION ANTICORROSIVA</t>
  </si>
  <si>
    <t>8.2.2</t>
  </si>
  <si>
    <t>8.1.5</t>
  </si>
  <si>
    <t>CODO 8" X 45' ACERO A-36 SCH 40 SIN COSTURA C/ PROTECCION ANTICORROSIVA</t>
  </si>
  <si>
    <t>8.1.3</t>
  </si>
  <si>
    <t>CRUZ  4" X 3" ACERO A-36 SCH 80 SIN COSTURA C/ PROTECCION ANTICORROSIVA</t>
  </si>
  <si>
    <t>TEE 4" X 4"  ACERO A-36 SCH 80 SIN COSTURA C/ PROTECCION ANTICORROSIVA</t>
  </si>
  <si>
    <t>TEE 8" X 8"  ACERO A-36 SCH 40 SIN COSTURA C/ PROTECCION ANTICORROSIVA</t>
  </si>
  <si>
    <t>CODO DE 4" X 45º  ACERO A-36  SCH 80 SIN COSTURA C/ PROTECCION ANTICORROSIVA</t>
  </si>
  <si>
    <t>CODO 12" X 45' ACERO A-36 SCH 40 SIN COSTURA C/ PROTECCION ANTICORROSIVA</t>
  </si>
  <si>
    <t xml:space="preserve">DE ALCANTARILLA Ø12" EN ACERO L=6.00 M (INC. 2.00 M DE LOS LADOS)  1 U    </t>
  </si>
  <si>
    <t>CODO DE 4" X 90º  ACERO A-36  SCH 80 SIN COSTURA C/ PROTECCION ANTICORROSIVA</t>
  </si>
  <si>
    <t>CODO  6"  (DE 10º A  45º)   ACERO  A - 36 SCH 40 SIN COSTURA C/ PROTECCION ANTICORROSIVA</t>
  </si>
  <si>
    <t>CODO  6"  (DE 50º A  90º)   ACERO  A - 36 SCH 40 SIN COSTURA C/ PROTECCION ANTICORROSIVA</t>
  </si>
  <si>
    <t>CODO 3" X 45' ACERO A-36  SCH 80 SIN COSTURA C/ PROTECCION ANTICORROSIVA</t>
  </si>
  <si>
    <t>8.5.3</t>
  </si>
  <si>
    <t>SUMINISTRO DE TUBERIA 3" ACERO A-36 SCH 80 SIN COSTURA C/ PROTECCION ANTICORROSIVA</t>
  </si>
  <si>
    <t>CODO 3" X 45' ACERO A-36  SCH 40 SIN COSTURA C/ PROTECCION ANTICORROSIVA</t>
  </si>
  <si>
    <t>8.3.4</t>
  </si>
  <si>
    <t>CODO 4" X 45' ACERO A-36 SCH 40 SIN COSTURA C/ PROTECCION ANTICORROSIVA</t>
  </si>
  <si>
    <t>8.3.3</t>
  </si>
  <si>
    <t>SUMINISTRO DE TUBERIA 4" ACERO A-36 SCH 80 SIN COSTURA C/ PROTECCION ANTICORROSIVA</t>
  </si>
  <si>
    <t>CODO 6" X 45' ACERO A-36  SCH 40 SIN COSTURA C/ PROTECCION ANTICORROSIVA</t>
  </si>
  <si>
    <t>SUMINISTRO DE TUBERIA 6" ACERO A-36 SCH 40 SIN COSTURA C/ PROTECCION ANTICORROSIVA</t>
  </si>
  <si>
    <t>PINTURA MANTENIMIENTO</t>
  </si>
  <si>
    <t>SUMINISTRO DE TUBERIA 8" ACERO A-36  SCH 40 SIN COSTURA C/ PROTECCION ANTICORROSIVA</t>
  </si>
  <si>
    <t>CRUZ  6" X 4"  ACERO  A - 36 SCH 40 SIN COSTURA C/ PROTECCION ANTICORROSIVA</t>
  </si>
  <si>
    <t>REDUCCION  4" X 3"  ACERO   A - 36 SCH 80 SIN COSTURA C/ PROTECCION ANTICORROSIVA</t>
  </si>
  <si>
    <t>REDUCCION  6" X 3"  ACERO  A - 36 SCH 40 SIN COSTURA C/ PROTECCION ANTICORROSIVA</t>
  </si>
  <si>
    <t>TEE 4" X 4"  ACERO  A - 36 SCH 80 SIN COSTURA C/ PROTECCION ANTICORROSIVA</t>
  </si>
  <si>
    <t>TEE 6" X 3"  ACERO  A - 36 SCH 40 SIN COSTURA C/ PROTECCION ANTICORROSIVA</t>
  </si>
  <si>
    <t>TEE 6" X 4"  ACERO  A - 36 SCH 40 SIN COSTURA C/ PROTECCION ANTICORROSIVA</t>
  </si>
  <si>
    <t>TEE 8" X 6"  ACERO  A - 36 SCH 40 SIN COSTURA C/ PROTECCION ANTICORROSIVA</t>
  </si>
  <si>
    <t>TEE 8" X 8"  ACERO  A - 36 SCH 40 SIN COSTURA C/ PROTECCION ANTICORROSIVA</t>
  </si>
  <si>
    <t>CODO  6"  (DE 10º A  45º)  ACERO  A - 36 SCH 40 SIN COSTURA C/ PROTECCION ANTICORROSIVA</t>
  </si>
  <si>
    <t>REDUCCION DE CANTIDAD</t>
  </si>
  <si>
    <t>SUB-TOTAL ELIMINACION  PARTIDAS</t>
  </si>
  <si>
    <t>SUB-TOTAL ELIMINACION DIFERENCIA DE PRECIO</t>
  </si>
  <si>
    <t xml:space="preserve">DE COMPUERTA DE 4" H.F. ROSCADA COMPLETA (INCLUYE: CUERPO DE LA VALVULA, JUNTA DE GOMA, TORNILLOS, NIPLES, MOVIMIENTO DE TIERRA Y MANO DE OBRA) </t>
  </si>
  <si>
    <t>ELIMINACION  DIFERENCIA DE PRECIOS (ACT. #1)</t>
  </si>
  <si>
    <t>SUB-TOTAL ELIMINACION NUEVAS PARTIDAS</t>
  </si>
  <si>
    <t xml:space="preserve">LIMPIEZA CONTINUA Y  FINAL (OBREROS, CAMION  Y HERRAMIENTAS MENORES) </t>
  </si>
  <si>
    <t xml:space="preserve">SEÑALIZACION, CONTROL Y SEGURIDAD EN LA OBRA  (INCLUYE PASARELAS, LETREROS PEQUEÑOS CON BASE EN ANGULARES, POSTES PARA CINTAS REFRACTARIA, MECHONES, BARRERAS DE PELIGRO NARANJA </t>
  </si>
  <si>
    <t>CONTROL Y MANEJO DE TRANSITO ( INCLUYE USO DE LETREROS, USO DE DE CONOS REFRACTARIOS Y HOMBRES CON BANDEROLAS)</t>
  </si>
  <si>
    <t>CAJA TELESCOPICA PARA VALVULA</t>
  </si>
  <si>
    <t>DE COMPUERTA DE Ø3" H.F. DE 100 PSI  PLATILLADA COMPLETA</t>
  </si>
  <si>
    <t>SUMINISTRO Y COLOCACION DE VALVULAS</t>
  </si>
  <si>
    <t>9.1.13</t>
  </si>
  <si>
    <t xml:space="preserve">EXCAVACION Y TAPADO A MANO </t>
  </si>
  <si>
    <t>9.1.12</t>
  </si>
  <si>
    <t xml:space="preserve">PEDESTAL DE H.S. ( 0.80 X 0.15) FC'= 180 KG/CM2 </t>
  </si>
  <si>
    <t>9.1.11</t>
  </si>
  <si>
    <t>9.1.10</t>
  </si>
  <si>
    <t>VALVULA CHECK 1/2" BRONCE</t>
  </si>
  <si>
    <t>9.1.9</t>
  </si>
  <si>
    <t>LLAVE DE CHORRO DE 1/2" BRONCE</t>
  </si>
  <si>
    <t>9.1.8</t>
  </si>
  <si>
    <t>COUPLING 1/2" H.G</t>
  </si>
  <si>
    <t>9.1.7</t>
  </si>
  <si>
    <t>NIPLE Ø1/2" H.G</t>
  </si>
  <si>
    <t>9.1.6</t>
  </si>
  <si>
    <t>TUBERIA DE HIERRO GALVANIZADO Ø1/2" (BASTONES)</t>
  </si>
  <si>
    <t>9.1.5</t>
  </si>
  <si>
    <t>CODO 1/2" X 90 H.G</t>
  </si>
  <si>
    <t>9.1.4</t>
  </si>
  <si>
    <t>ADAPTADOR MACHO Ø1/2" ROSCADO A MANGUERA</t>
  </si>
  <si>
    <t>9.1.3</t>
  </si>
  <si>
    <t>TUBERIA EN POLIETILENO DE ALTA DENSIDAD Ø1/2" INTERNO L=12.00M (PROMEDIO)</t>
  </si>
  <si>
    <t>9.1.2</t>
  </si>
  <si>
    <t>CLAMP PVC DE Ø 3" A 1/2" ( ABRAZADERA)</t>
  </si>
  <si>
    <t>9.1.1</t>
  </si>
  <si>
    <t>RURALES EN PVC (410 U)</t>
  </si>
  <si>
    <t>ACOMETIDAS</t>
  </si>
  <si>
    <t xml:space="preserve">BOTE DE MATERIAL CON CAMION D= 5 KM (INCLUYE CARGUIO Y ESPARCIMIENTO EN BOTADERO) </t>
  </si>
  <si>
    <t xml:space="preserve">COMPACTACION MATERIAL DE RELLENO C/COMPACTADOR MECANICO EN CAPAS DE 0.20 M </t>
  </si>
  <si>
    <t xml:space="preserve">EXCAVACION  MATERIAL CLASIFICADO  </t>
  </si>
  <si>
    <t>ANCLAJE DE H.S.</t>
  </si>
  <si>
    <t>JUNTA MECANICA TIPO DRESSER 3" 150 PSI</t>
  </si>
  <si>
    <t xml:space="preserve">CODO  3" X 45º  ACERO SCH-80 C/PROTECCION ANTICORROSIVA </t>
  </si>
  <si>
    <t xml:space="preserve">SUMINISTRO TUBERIA DE Ø3" ACERO SCH-80 C/PROTECCION ANTICORROSIVA  </t>
  </si>
  <si>
    <t xml:space="preserve">DE ALCANTARILLAS DE 3" ACERO L=5.00 M </t>
  </si>
  <si>
    <t>8.1.10</t>
  </si>
  <si>
    <t>ASIENTO DE ARENA (INCLUYE ACARREO INTERNO) e= 0.10 M</t>
  </si>
  <si>
    <t xml:space="preserve">NIVELACION DE ZANJA </t>
  </si>
  <si>
    <t>EXCAVACION MATERIAL COMPACTO C/EQUIPO</t>
  </si>
  <si>
    <t xml:space="preserve">SUMINISTRO DE JUNTA MECANICA TIPO DRESSER DE 4" </t>
  </si>
  <si>
    <t xml:space="preserve">SUMINISTRO DE CODO  4" X 90º  ACERO  </t>
  </si>
  <si>
    <t xml:space="preserve">SUMINISTRO DE TUBERIA DE ACERO DE 4" SCH-80 C/PROTECCION ANTICORROSIVA </t>
  </si>
  <si>
    <t xml:space="preserve">DE ALCANTARILLA DE 4" ACERO L=  5.00 M </t>
  </si>
  <si>
    <t xml:space="preserve">CRUCES </t>
  </si>
  <si>
    <t>JUNTA MECANICA TIPO DRESSER Ø3"</t>
  </si>
  <si>
    <t>JUNTA MECANICA TIPO DRESSER Ø4"</t>
  </si>
  <si>
    <t>JUNTA MECANICA TIPO DRESSER Ø6"</t>
  </si>
  <si>
    <t>SUMINISTRO Y COLOCACION DE</t>
  </si>
  <si>
    <t xml:space="preserve"> </t>
  </si>
  <si>
    <t xml:space="preserve">ANCLAJES DE H.S. P/PIEZAS DE 4" Y 3"  FC'= 180 KG/CM2  </t>
  </si>
  <si>
    <t>TAPON DE 3"  ACERO SCH-80 C/PROTECCION ANTICORROSIVA</t>
  </si>
  <si>
    <t xml:space="preserve">CRUZ 3" X 3"  ACERO   SCH-80 C/PROTECCION ANTICORROSIVA </t>
  </si>
  <si>
    <t xml:space="preserve">CRUZ 4" X 3"  ACERO   SCH-80 C/PROTECCION ANTICORROSIVA </t>
  </si>
  <si>
    <t xml:space="preserve">CRUZ 4" X 4"  ACERO   SCH-80 C/PROTECCION ANTICORROSIVA </t>
  </si>
  <si>
    <t xml:space="preserve">REDUCCION  DE 4" X 3"  ACERO SCH-80 C/PROTECCION ANTICORROSIVA </t>
  </si>
  <si>
    <t xml:space="preserve">REDUCCION  DE 6" X 4"  ACERO   SCH-40 C/PROTECCION ANTICORROSIVA </t>
  </si>
  <si>
    <t xml:space="preserve">TEE DE 3" X 3"  ACERO SCH-80 C/PROTECCION ANTICORROSIVA </t>
  </si>
  <si>
    <t xml:space="preserve">TEE DE 4" X 3"  ACERO SCH-80 C/PROTECCION ANTICORROSIVA </t>
  </si>
  <si>
    <t xml:space="preserve">TEE DE 6" X 3"  ACERO SCH-40 C/PROTECCION ANTICORROSIVA </t>
  </si>
  <si>
    <t xml:space="preserve">TEE DE 6" X 4"  ACERO SCH-40 C/PROTECCION ANTICORROSIVA </t>
  </si>
  <si>
    <t xml:space="preserve">CODO  3" X 15º  ACERO SCH-80 C/PROTECCION ANTICORROSIVA </t>
  </si>
  <si>
    <t xml:space="preserve">CODO  3" X 20º  ACERO SCH-80 C/PROTECCION ANTICORROSIVA </t>
  </si>
  <si>
    <t xml:space="preserve">CODO  3" X 40º  ACERO SCH-80 C/PROTECCION ANTICORROSIVA </t>
  </si>
  <si>
    <t xml:space="preserve">CODO  3" X 50º  ACERO SCH-80 C/PROTECCION ANTICORROSIVA </t>
  </si>
  <si>
    <t xml:space="preserve">CODO  3" X 75º  ACERO SCH-80 C/PROTECCION ANTICORROSIVA </t>
  </si>
  <si>
    <t xml:space="preserve">CODO  3" X 90º  ACERO SCH-80 C/PROTECCION ANTICORROSIVA </t>
  </si>
  <si>
    <t xml:space="preserve">CODO  4" X 45º  ACERO SCH-80 C/PROTECCION ANTICORROSIVA </t>
  </si>
  <si>
    <t xml:space="preserve">CODO  4" X 90º  ACERO SCH-80 C/PROTECCION ANTICORROSIVA </t>
  </si>
  <si>
    <t>SUMINISTRO DE PIEZAS ESPECIALES</t>
  </si>
  <si>
    <t xml:space="preserve">TUBERIA  Ø3"  PVC SDR - 26 C/J.G. </t>
  </si>
  <si>
    <t>RED DE DISTRIBUCION MATANZA</t>
  </si>
  <si>
    <t>H</t>
  </si>
  <si>
    <t>DE COMPUERTA DE Ø4" H.F. DE 100 PSI  PLATILLADA COMPLETA</t>
  </si>
  <si>
    <t>RURALES EN PVC (180 U)</t>
  </si>
  <si>
    <t xml:space="preserve">EXCAVACION  MATERIAL NO CLASIFICADO  </t>
  </si>
  <si>
    <t xml:space="preserve">TUBERIA  Ø4"  PVC SDR - 26 C/J.G. </t>
  </si>
  <si>
    <t xml:space="preserve">PUEBA HIDROSTATICA </t>
  </si>
  <si>
    <t>RED DE DISTRIBUCION WASHINTON II</t>
  </si>
  <si>
    <t>G</t>
  </si>
  <si>
    <t>10.1.9</t>
  </si>
  <si>
    <t>10.1.8</t>
  </si>
  <si>
    <t>10.1.7</t>
  </si>
  <si>
    <t>10.1.6</t>
  </si>
  <si>
    <t>10.1.5</t>
  </si>
  <si>
    <t>10.1.4</t>
  </si>
  <si>
    <t>10.1.3</t>
  </si>
  <si>
    <t>10.1.2</t>
  </si>
  <si>
    <t>10.1.1</t>
  </si>
  <si>
    <t xml:space="preserve">DE ALCANTARILLAS DE 3" ACERO L=12.50 M </t>
  </si>
  <si>
    <t>8.1.13</t>
  </si>
  <si>
    <t>8.1.12</t>
  </si>
  <si>
    <t>8.1.11</t>
  </si>
  <si>
    <t>RURALES EN PVC (40 U)</t>
  </si>
  <si>
    <t xml:space="preserve">ANCLAJES DE H.S. P/PIEZAS DE 3"  FC'= 180 KG/CM2  </t>
  </si>
  <si>
    <t xml:space="preserve">TEE DE 4" X 4"  ACERO SCH-80 C/PROTECCION ANTICORROSIVA </t>
  </si>
  <si>
    <t xml:space="preserve">RED DE DISTRIBUCION LOS TUMBAO </t>
  </si>
  <si>
    <t>F</t>
  </si>
  <si>
    <t xml:space="preserve">DE ALCANTARILLAS DE 3" ACERO L=8 M </t>
  </si>
  <si>
    <t>RURALES EN PVC (65 U)</t>
  </si>
  <si>
    <t xml:space="preserve">CRUZ DE 3" X 3"  ACERO SCH-80 C/PROTECCION ANTICORROSIVA </t>
  </si>
  <si>
    <t xml:space="preserve">CRUZ DE 4" X 3"  ACERO SCH-80 C/PROTECCION ANTICORROSIVA </t>
  </si>
  <si>
    <t xml:space="preserve">RED DE DISTRIBUCION QUIJA QUIETA </t>
  </si>
  <si>
    <t>E</t>
  </si>
  <si>
    <t xml:space="preserve">REPOSICION ASFALTO 2" (INCLUYE ADHERENCIA E IMPRIMACION SENCILLA)  </t>
  </si>
  <si>
    <t xml:space="preserve">SUMINISTRO DE MATERIAL PARA BASE D= 20 KM </t>
  </si>
  <si>
    <t>11.1.2</t>
  </si>
  <si>
    <t xml:space="preserve">EXCAVACION MATERIAL COMPACTO C/EQUIPO </t>
  </si>
  <si>
    <t>11.1.1</t>
  </si>
  <si>
    <t xml:space="preserve">MOVIMIENTO DE TIERRA  L = 653.52 M </t>
  </si>
  <si>
    <t xml:space="preserve">REPOSICION CARPETA ASFALTICA </t>
  </si>
  <si>
    <t>RURALES EN PVC (58 U)</t>
  </si>
  <si>
    <t>JUNTA MECANICA TIPO DRESSER Ø8"</t>
  </si>
  <si>
    <t xml:space="preserve">CRUZ DE 8" X 3"  ACERO SCH-40 C/PROTECCION ANTICORROSIVA </t>
  </si>
  <si>
    <t xml:space="preserve">BOTE DE MATERIAL DEMOLIDO C/CAMION D= 5 KM (INCLUYE ESPARCIMIEMTO Y CARGUIO EN BOTADERO) </t>
  </si>
  <si>
    <t xml:space="preserve">EXTRACCION CARPETA ASFALTICA  </t>
  </si>
  <si>
    <t xml:space="preserve">CORTE DE 2"  </t>
  </si>
  <si>
    <t xml:space="preserve">CORTE CARPETA ASFALTICA  L= 653.52  M </t>
  </si>
  <si>
    <t xml:space="preserve">RED DE DISTRIBUCION BARRIO NUEVO ARROYO HONDO NORTE </t>
  </si>
  <si>
    <t>12.1.2</t>
  </si>
  <si>
    <t>12.1.1</t>
  </si>
  <si>
    <t xml:space="preserve">MOVIMIENTO DE TIERRA  L = 563.34 M </t>
  </si>
  <si>
    <t>10.1.13</t>
  </si>
  <si>
    <t>10.1.12</t>
  </si>
  <si>
    <t>10.1.11</t>
  </si>
  <si>
    <t>10.1.10</t>
  </si>
  <si>
    <t>RURALES EN PVC (8 U)</t>
  </si>
  <si>
    <t xml:space="preserve">DE CAÑADA  DE 3" ACERO L=6.00 M </t>
  </si>
  <si>
    <t xml:space="preserve">CORTE CARPETA ASFALTICA  L= 563.34  M </t>
  </si>
  <si>
    <t xml:space="preserve">RED DE DISTRIBUCION BARRIO NUEVO (GUAYACANES) </t>
  </si>
  <si>
    <t>RURALES EN PVC (250 U)</t>
  </si>
  <si>
    <t>9.2.9</t>
  </si>
  <si>
    <t xml:space="preserve">DE CANAL DE 3" ACERO L=10.00 M </t>
  </si>
  <si>
    <t xml:space="preserve">CODO  8" X 45º  ACERO SCH-40 C/PROTECCION ANTICORROSIVA </t>
  </si>
  <si>
    <t xml:space="preserve">RED DE DISTRIBUCION ARROYO HONDO </t>
  </si>
  <si>
    <t>14.1.2</t>
  </si>
  <si>
    <t>14.1.1</t>
  </si>
  <si>
    <t xml:space="preserve">MOVIMIENTO DE TIERRA  </t>
  </si>
  <si>
    <t>RURALES EN PVC (225 U)</t>
  </si>
  <si>
    <t>9.5.9</t>
  </si>
  <si>
    <t>9.5.8</t>
  </si>
  <si>
    <t>9.5.7</t>
  </si>
  <si>
    <t>9.5.6</t>
  </si>
  <si>
    <t>9.5.5</t>
  </si>
  <si>
    <t>9.5.4</t>
  </si>
  <si>
    <t>9.5.3</t>
  </si>
  <si>
    <t>9.5.2</t>
  </si>
  <si>
    <t>9.5.1</t>
  </si>
  <si>
    <t xml:space="preserve">DE  ACERO DE 3" ACERO L=10.00 M </t>
  </si>
  <si>
    <t>9.4.8</t>
  </si>
  <si>
    <t xml:space="preserve">ABRAZADERAS Y PERNOS  </t>
  </si>
  <si>
    <t>9.4.7</t>
  </si>
  <si>
    <t>DIA</t>
  </si>
  <si>
    <t xml:space="preserve">USO DE GRUA DE 5 TON </t>
  </si>
  <si>
    <t>9.4.6</t>
  </si>
  <si>
    <t xml:space="preserve">ANCLAJE DE H.A FC' 210 KG/CM2 </t>
  </si>
  <si>
    <t>9.4.5</t>
  </si>
  <si>
    <t>JUNTA MECANICA TIPO DRESSER 12" 150 PSI</t>
  </si>
  <si>
    <t>9.4.4</t>
  </si>
  <si>
    <t xml:space="preserve">CODO  12" X 45º  ACERO SCH-40 C/PROTECCION ANTICORROSIVA </t>
  </si>
  <si>
    <t>9.4.3</t>
  </si>
  <si>
    <t xml:space="preserve">SUMINISTRO TUBERIA DE Ø12" ACERO SCH-40 C/PROTECCION ANTICORROSIVA  </t>
  </si>
  <si>
    <t>9.4.2</t>
  </si>
  <si>
    <t>9.4.1</t>
  </si>
  <si>
    <t xml:space="preserve">DE CANAL MARCO ANTONIO CABRAL  DE 12" ACERO L=126.50 M </t>
  </si>
  <si>
    <t>9.3.9</t>
  </si>
  <si>
    <t>9.3.8</t>
  </si>
  <si>
    <t>9.3.7</t>
  </si>
  <si>
    <t>9.3.6</t>
  </si>
  <si>
    <t>9.3.5</t>
  </si>
  <si>
    <t>9.3.4</t>
  </si>
  <si>
    <t>9.3.3</t>
  </si>
  <si>
    <t>9.3.2</t>
  </si>
  <si>
    <t>9.3.1</t>
  </si>
  <si>
    <t>9.2.10</t>
  </si>
  <si>
    <t>9.2.8</t>
  </si>
  <si>
    <t>9.2.7</t>
  </si>
  <si>
    <t>9.2.6</t>
  </si>
  <si>
    <t>9.2.5</t>
  </si>
  <si>
    <t>9.2.4</t>
  </si>
  <si>
    <t>9.2.3</t>
  </si>
  <si>
    <t>9.2.2</t>
  </si>
  <si>
    <t>9.2.1</t>
  </si>
  <si>
    <t>JUNTA MECANICA TIPO DRESSER 6" 150 PSI</t>
  </si>
  <si>
    <t xml:space="preserve">CODO  6" X 45º  ACERO SCH-40 C/PROTECCION ANTICORROSIVA </t>
  </si>
  <si>
    <t xml:space="preserve">SUMINISTRO TUBERIA DE Ø6" ACERO SCH-40 C/PROTECCION ANTICORROSIVA  </t>
  </si>
  <si>
    <t xml:space="preserve">DE ALCANTARILLAS DE 6" ACERO L=5.00 M </t>
  </si>
  <si>
    <t xml:space="preserve">TAPON DE 3"  </t>
  </si>
  <si>
    <t xml:space="preserve">CODO  4" X 20º  ACERO SCH-80 C/PROTECCION ANTICORROSIVA </t>
  </si>
  <si>
    <t xml:space="preserve">CORTE CARPETA ASFALTICA  L= 375 M </t>
  </si>
  <si>
    <t xml:space="preserve">RED DE DISTRIBUCION LOS QUEMADOS Y PAYA  </t>
  </si>
  <si>
    <t>ELIMINACION NUEVAS PARTIDAS (ACT. # 1)</t>
  </si>
  <si>
    <t>SUB-TOTAL D</t>
  </si>
  <si>
    <t>ACHIQUE CON BOMBA 3"</t>
  </si>
  <si>
    <t>PINTURA OXIDO ROJO</t>
  </si>
  <si>
    <t>JUNTA MECANICA DE 6"  (TIPO DRESSER)</t>
  </si>
  <si>
    <t>SUM. TUB. 6" ACERO A-36 SCH 40 SIN COSTURA C/ PROTECCION ANTICORROSIVA</t>
  </si>
  <si>
    <t>DE PUENTE Ø6" EN ACERO L=15.00 M (INC. 2.00 M DE LOS LADOS) 1 U</t>
  </si>
  <si>
    <t>JUNTA MECANICA DE 10"  (TIPO DRESSER)</t>
  </si>
  <si>
    <t>CODO 10" X 45' ACERO A.36 SCH 40 SIN COSTURA C/ PROTECCION ANTICORROSIVA</t>
  </si>
  <si>
    <t>SUM. TUB. 10" ACERO A-36 SCH 40 SIN COSTURA C/ PROTECCION ANTICORROSIVA</t>
  </si>
  <si>
    <t>DE PUENTE Ø10" EN ACERO L=15.00 M (INC. 2.00 M DE LOS LADOS) 2 U</t>
  </si>
  <si>
    <t xml:space="preserve">DE COMPUERTA DE 10" H.F. PLATILLADA COMPLETA (INCLUYE: CUERPO DE LA VALVULA, JUNTA DE GOMA, TORNILLOS, NIPLES, MOVIMIENTO DE TIERRA Y MANO DE OBRA) </t>
  </si>
  <si>
    <t xml:space="preserve">JUNTA MECANICA  TIPO DRESSER DE 10" DE 150 PSI </t>
  </si>
  <si>
    <t>REDUCCION  6" X 4"  ACERO A-36 SCH 40 SIN COSTURA C/ PROTECCION ANTICORROSIVA</t>
  </si>
  <si>
    <t>REDUCCION  10" X 6"  ACERO A-36 SCH 40 SIN COSTURA C/ PROTECCION ANTICORROSIVA</t>
  </si>
  <si>
    <t>CRUZ  6" X 6"  ACERO A-36 SCH 40 SIN COSTURA C/ PROTECCION ANTICORROSIVA</t>
  </si>
  <si>
    <t>TEE 6"X6" ACERO A-36 SCH 40 SIN COSTURA C/ PROTECCION ANTICORROSIVA</t>
  </si>
  <si>
    <t>TEE 10" X 4"  ACERO A-36 SCH 40 SIN COSTURA C/ PROTECCION ANTICORROSIVA</t>
  </si>
  <si>
    <t>TEE 10" X 6"  ACERO A-36 SCH 40 SIN COSTURA C/ PROTECCION ANTICORROSIVA</t>
  </si>
  <si>
    <t>CODO DE 4" X 45º  ACERO  A-36 SCH 80 SIN COSTURA C/ PROTECCION ANTICORROSIVA</t>
  </si>
  <si>
    <t>CODO  10"  (DE 50º A  90º)   ACERO  A - 36 SCH 40 SIN COSTURA C/ PROTECCION ANTICORROSIVA</t>
  </si>
  <si>
    <t>CODO  10"  (DE 10º A  45º)   ACERO  A - 36 SCH 40 SIN COSTURA C/ PROTECCION ANTICORROSIVA</t>
  </si>
  <si>
    <t>AUMENTO DE CANTIDAD (ACT. #1)</t>
  </si>
  <si>
    <t>EXCAVACION  EN ROCA C/ EQUIPO (INC EXTRACCION)</t>
  </si>
  <si>
    <t>2.1.1</t>
  </si>
  <si>
    <t>SUB-TOTAL C</t>
  </si>
  <si>
    <t>8.8.8</t>
  </si>
  <si>
    <t>8.8.7</t>
  </si>
  <si>
    <t>8.6.9</t>
  </si>
  <si>
    <t>8.6.8</t>
  </si>
  <si>
    <t>8.6.7</t>
  </si>
  <si>
    <t>8.6.6</t>
  </si>
  <si>
    <t>8.6.5</t>
  </si>
  <si>
    <t>8.6.4</t>
  </si>
  <si>
    <t xml:space="preserve">CODO 4" X 45' ACERO A-36 SCH 80 SIN COSTURA C/PROTECCION ANTICORROSIVA </t>
  </si>
  <si>
    <t>8.6.3</t>
  </si>
  <si>
    <t xml:space="preserve">SUM. TUB. 4" ACERO A-36 SCH 80 SIN COSTURA C/PROTECCION ANTICORROSIVA </t>
  </si>
  <si>
    <t>8.6.2</t>
  </si>
  <si>
    <t>8.6.1</t>
  </si>
  <si>
    <t>DE PUENTE Ø4" EN ACERO L=6.00 M (INC. 2.00 M DE LOS LADOS) 1 U</t>
  </si>
  <si>
    <t xml:space="preserve">CODO 4" X 45' ACERO A-36  SCH 80 SIN COSTURA C/PROTECCION ANTICORROSIVA </t>
  </si>
  <si>
    <t>DE ALCANTARILLA Ø4" EN ACERO L=6.00 M (INC. 2.00 M DE LOS LADOS)   1 U</t>
  </si>
  <si>
    <t xml:space="preserve">DE COMPUERTA DE 12" H.F. PLATILLADA COMPLETA (INCLUYE: CUERPO DE LA VALVULA, JUNTA DE GOMA, TORNILLOS, NIPLES, MOVIMIENTO DE TIERRA Y MANO DE OBRA) </t>
  </si>
  <si>
    <t>REDUCCION  8" X 4"  ACERO A-36SCH 40 SIN COSTURA C/ PROTECCION ANTICORROSIVA</t>
  </si>
  <si>
    <t>TEE 8" X 6"  ACERO A-36 SCH 40 SIN COSTURA C/ PROTECCION ANTICORROSIVA</t>
  </si>
  <si>
    <t>CODO DE 3" X 45º  ACERO  A-36 SCH 80 SIN COSTURA C/ PROTECCION ANTICORROSIVA</t>
  </si>
  <si>
    <t>TUBERIA  Ø 6"  ACERO SCH 40 SIN COSTURA C/ PROTECCION ANTICORROSIVA</t>
  </si>
  <si>
    <t>SUB-TOTAL B</t>
  </si>
  <si>
    <t xml:space="preserve">JUNTA MECANICA TIPO DRESSER Ø12" DE 150 PSI </t>
  </si>
  <si>
    <t>SUM. TUB.12" ACERO A-36 SCH 40 SIN COSTURA C/ PROTECCION ANTICORROSIVA</t>
  </si>
  <si>
    <t>YEE  6" X 6"  ACERO A-36 SCH 40 SIN COSTURA C/ PROTECCION ANTICORROSIVA</t>
  </si>
  <si>
    <t>REDUCCION  8" X 6"  ACERO A-36 SCH 40 SIN COSTURA C/ PROTECCION ANTICORROSIVA</t>
  </si>
  <si>
    <t>REDUCCION  12" X8"  ACERO A-36 SCH 40 SIN COSTURA C/ PROTECCION ANTICORROSIVA</t>
  </si>
  <si>
    <t>CRUZ  8" X 6"  ACERO A-36 SCH 40 SIN COSTURA C/ PROTECCION ANTICORROSIVA</t>
  </si>
  <si>
    <t>CODO  8"  (DE 10º A  45º)   ACERO  A - 36 SCH 40 SIN COSTURA C/ PROTECCION ANTICORROSIVA</t>
  </si>
  <si>
    <t>SUB-TOTAL A</t>
  </si>
  <si>
    <t>DE AIRE DE 1/2" H.F. PLATILLADA COMPLETA CON REJILLA DE PROTECCIÓN</t>
  </si>
  <si>
    <t>CRUZ  6" X 6"  ACERO A - 36 SCH 40 SIN COSTURA C/ PROTECCION ANTICORROSIVA</t>
  </si>
  <si>
    <t>ELIMINACION DE PARTIDAS (E.P.)</t>
  </si>
  <si>
    <t>ACTUALIZADO No. 2 (D/F FEBRERO 2023)</t>
  </si>
  <si>
    <t>SUB-TOTAL GENERAL + ADICIONAL #1</t>
  </si>
  <si>
    <t>SUB-TOTAL  ADICIONAL #1</t>
  </si>
  <si>
    <t>SUB-TOTAL  DIFERENCIA DE PRECIO</t>
  </si>
  <si>
    <t>DIFERENCIA DE PRECIOS</t>
  </si>
  <si>
    <t>NUEVAS PARTIDAS</t>
  </si>
  <si>
    <t>VALLA ANUNCIANDO OBRA 16'X 10' IMPRESION FULL COLOR CONTENIENDO LOGO DE INAPA, NOMBRE DE PROYECTO Y CONTRATISTA. ESTRUCTURA EN TUBOS GALVANIZADOS 1 1/2"X 1 1/2" Y SOPORTES EN TUBO CUAD. 4" X 4"</t>
  </si>
  <si>
    <t>REDUCCION DE CANTIDAD (R.C.)</t>
  </si>
  <si>
    <t>SUB-TOTAL ELIMINACION DE PARTIDAS</t>
  </si>
  <si>
    <t>POSTE DE HORMIGON ARMADO 30' , 300 DAM (INC. MOVIMIENTO DE TIERRA)</t>
  </si>
  <si>
    <t>ESTRUCTURA AP-103</t>
  </si>
  <si>
    <t xml:space="preserve">EXCAVACCION ZANJA  DE 0.4 X0.6 X 150 M P/ CONDUCTORES  DE LAMPARAS  </t>
  </si>
  <si>
    <t>PIE</t>
  </si>
  <si>
    <t>ALIMENTADOR ELECTRICO DESDE   PANEL DE DISTRIBUCION EN  GARITA DE VIGILANTE, HASTA LAMPARAS EXTERIORES EN POSTE FORMADO POR:  2 CONDUCTORES THW #10 ,  TUBERIA PVC DE 11/2",</t>
  </si>
  <si>
    <t>ALIMENTADOR ELECTRICO DESDE TRANSFORMADOR EN POSTE HASTA  PLANTA TRAT. VIJA , FORMADO POR: 3 CONDUCTORES  THW #8, TUBERIA, TUBERIA PVC DE 1"(INCLUYE MAIN BREAKER Y PANEL DE BREAKER SEGÚN PLANOS)</t>
  </si>
  <si>
    <t>SUMINISTRO E INSTALACION ELECTRIFICACION SECUNDARIA</t>
  </si>
  <si>
    <t>ACONDICIONAMIENTO DE AREA CON GRAVILLA E=5 CM</t>
  </si>
  <si>
    <t>LIMPIEZA GENERAL</t>
  </si>
  <si>
    <t>DEPOSITO REGULADOR CAÑAFISTOL I#2</t>
  </si>
  <si>
    <t>CODO 8 X 90 ACERO A-36 SCH-40 C/ PROTECCION ANTICORROSIVA</t>
  </si>
  <si>
    <t>TUBERIA 8" ACERO A-36 SCH-40 SIN COSTURA C/ PROTECCION ANTICORROSIVA</t>
  </si>
  <si>
    <t>DEPOSITO REGULADOR CAÑAFISTOL #1. SUMINISTRO Y COLOCACION DE:</t>
  </si>
  <si>
    <t>DEPOSITOS REGULADORES CAÑAFISTOL</t>
  </si>
  <si>
    <t xml:space="preserve">EXCAVACCION ZANJA  DE 0.4 X0.6 X 120 M P/ CONDUCTORES  DE LAMPARAS  </t>
  </si>
  <si>
    <t>ALIMENTADOR ELECTRICO DESDE TRANSFORMADOR EN POSTE HASTA PANEL DE DISTRIBUCION EN  GARITA DE VIGILANTE, FORMADO POR: 3 CONDUCTORES  THW #4, TUBERIA IMC DE 11/2", TUBERIA PVC DE 11/2" (INCLUYE MAIN BREAKER Y PANEL DE BREAKER SEGÚN PLANOS)</t>
  </si>
  <si>
    <t>ATERRIZAJE DE POSTE</t>
  </si>
  <si>
    <t>ESTRUCTURA HA- 100B</t>
  </si>
  <si>
    <t>ESTRUCTURA MT-106</t>
  </si>
  <si>
    <t>ESTRUCTURA TR-105/ 15 KVA</t>
  </si>
  <si>
    <t>ESTRUCTURA MT-104</t>
  </si>
  <si>
    <t>ESTRUCTURA MT-102</t>
  </si>
  <si>
    <t>ESTRUCTURA MT- 101</t>
  </si>
  <si>
    <t>CONDUCTOR  AAA/C # 2/0</t>
  </si>
  <si>
    <t>POSTE DE HORMIGON  PRETENSADO 35 PIES,   PARA DETALLES DE ACERO VER EN NORMA (BID, TD-CONS-SAN) NORMA DE DISTRIBUCION  MEDIA TENSION AEREA (INC. MOVIMIENTO DE TIERRA)</t>
  </si>
  <si>
    <t>SUMINISTRO E INSTALACION ELECTRIFICACION PRIMARIA</t>
  </si>
  <si>
    <t>PUERTA MALLA CICLONICA L=6.00M</t>
  </si>
  <si>
    <t xml:space="preserve">VERJA PERIMETRAL CON BLOQUES 6" VIOLINADO Y MALLA CICLONICA (INC. COLUMNAS) </t>
  </si>
  <si>
    <t>DEMOLICION Y RETIRO DE VERJA EXISTENTE</t>
  </si>
  <si>
    <t>VERJA PERIMETRAL</t>
  </si>
  <si>
    <t>CODO 6 X 90 ACERO A-36  SCH-40 C/ PROTECCION ANTICORROSIVA</t>
  </si>
  <si>
    <t>TEE 6 X 6 ACERO A-36 SCH-40 C/ PROTECCION ANTICORROSIVA</t>
  </si>
  <si>
    <t>SUMINISTRO Y COLOCACION DE:</t>
  </si>
  <si>
    <t>PRELIMINARES</t>
  </si>
  <si>
    <t>DEPOSITO REGULADOR PIZARRETE</t>
  </si>
  <si>
    <t>7.4.5</t>
  </si>
  <si>
    <t>7.4.4</t>
  </si>
  <si>
    <t xml:space="preserve">EXCAVACCION ZANJA  DE 0.4 X0.6 X 220 M P/ CONDUCTORES  DE LAMPARAS  </t>
  </si>
  <si>
    <t>7.4.3</t>
  </si>
  <si>
    <t>7.4.2</t>
  </si>
  <si>
    <t>7.4.1</t>
  </si>
  <si>
    <t>7.3.7</t>
  </si>
  <si>
    <t>7.3.6</t>
  </si>
  <si>
    <t>ESTRUCTURA MT-105</t>
  </si>
  <si>
    <t>7.3.5</t>
  </si>
  <si>
    <t>7.3.4</t>
  </si>
  <si>
    <t>7.3.3</t>
  </si>
  <si>
    <t>7.3.2</t>
  </si>
  <si>
    <t>7.3.1</t>
  </si>
  <si>
    <t>7.2.5</t>
  </si>
  <si>
    <t>7.2.4</t>
  </si>
  <si>
    <t>CODO 12 X 45 ACERO A-36  SCH 40 SIN COSTURA C/ PROTECCION ANTICORROSIVA</t>
  </si>
  <si>
    <t>7.2.3</t>
  </si>
  <si>
    <t>CODO 12 X 90 ACERO A-36 SCH 40 C/ PROTECCION ANTICORROSIVA</t>
  </si>
  <si>
    <t>7.2.2</t>
  </si>
  <si>
    <t>TUBERIA 12" ACERO A-36 SCH 40 SIN COSTURA C/ PROTECCION ANTICORROSIVA</t>
  </si>
  <si>
    <t>7.2.1</t>
  </si>
  <si>
    <t>-</t>
  </si>
  <si>
    <t>7.1.1</t>
  </si>
  <si>
    <t>DEPOSITOS REGULADORES EN SOMBRERO - EL LLANO</t>
  </si>
  <si>
    <t>6.4.5</t>
  </si>
  <si>
    <t>6.4.4</t>
  </si>
  <si>
    <t xml:space="preserve">EXCAVACCION ZANJA  DE 0.4 X0.6 X 180 M P/ CONDUCTORES  DE LAMPARAS  </t>
  </si>
  <si>
    <t>6.4.3</t>
  </si>
  <si>
    <t>6.4.2</t>
  </si>
  <si>
    <t>6.4.1</t>
  </si>
  <si>
    <t>6.3.8</t>
  </si>
  <si>
    <t>6.3.7</t>
  </si>
  <si>
    <t>6.3.6</t>
  </si>
  <si>
    <t>ESTRUCTURA TR-105/ 15 KVA/ MT-105</t>
  </si>
  <si>
    <t>6.3.5</t>
  </si>
  <si>
    <t>6.3.4</t>
  </si>
  <si>
    <t>6.3.3</t>
  </si>
  <si>
    <t>6.3.2</t>
  </si>
  <si>
    <t>POSTE DE HORMIGON  PRETENSADO 35 PIES,   PARA DETALLES DE ACERO VER EN NORMA (BID, TD-CONS-SAN) NORMA DE DISTRIBUCION  MEDIA TENSION AEREA  (INC. MOVIMIENTO DE TIERRA)</t>
  </si>
  <si>
    <t>6.3.1</t>
  </si>
  <si>
    <t>SUMINISTRO Y COLOCACION TAPAS ALUMINIO PARA REGISTRO 0.80 X 0.80</t>
  </si>
  <si>
    <t>6.2.3</t>
  </si>
  <si>
    <t>6.2.2</t>
  </si>
  <si>
    <t xml:space="preserve">TUBERIA 6" ACERO A-36 SCH-40 SIN COSTURA C/PROTECCION ANTICORROSIVA </t>
  </si>
  <si>
    <t>6.2.1</t>
  </si>
  <si>
    <t>6.1.1</t>
  </si>
  <si>
    <t>DEPOSITO REGULADOR MATANZA I</t>
  </si>
  <si>
    <t>TRANSFORMADOR SECO DE 5 KVA,480/120-240V</t>
  </si>
  <si>
    <t>5.4.6</t>
  </si>
  <si>
    <t>5.4.5</t>
  </si>
  <si>
    <t>5.4.4</t>
  </si>
  <si>
    <t>5.4.3</t>
  </si>
  <si>
    <t>5.4.2</t>
  </si>
  <si>
    <t>ALIMENTADOR ELECTRICO DESDE  CASETA DE ARRANCADORES EN POSTE HASTA PANEL DE DISTRIBUCION EN  GARITA DE VIGILANTE, FORMADO POR: 3 CONDUCTORES  THW #4, TUBERIA IMC DE 11/2", TUBERIA PVC DE 11/2" (INCLUYE MAIN BREAKER Y PANEL DE BREAKER SEGÚN PLANOS)</t>
  </si>
  <si>
    <t>5.4.1</t>
  </si>
  <si>
    <t>5.3.3</t>
  </si>
  <si>
    <t>5.3.2</t>
  </si>
  <si>
    <t>5.3.1</t>
  </si>
  <si>
    <t>5.2.3</t>
  </si>
  <si>
    <t>TEE 6 X 6 ACERO A-36  SCH-40 SIN COSTURA C/ PROTECCION ANTICORROSIVA</t>
  </si>
  <si>
    <t>5.2.2</t>
  </si>
  <si>
    <t>TUBERIA 6" ACERO A-36 SCH-40 SIN COSTURA C/ PROTECCION ANTICORROSIVA</t>
  </si>
  <si>
    <t>5.2.1</t>
  </si>
  <si>
    <t>5.1.1</t>
  </si>
  <si>
    <t>DEPOSITO REGULADOR BOCA CANASTA</t>
  </si>
  <si>
    <t xml:space="preserve"> SUMINISTRO E INSTALACION POSTE DE HORMIGON ARMADO 30' , 300 DAM (INC. MOVIMIENTO DE TIERRA)</t>
  </si>
  <si>
    <t>4.4.5</t>
  </si>
  <si>
    <t>4.4.4</t>
  </si>
  <si>
    <t xml:space="preserve">EXCAVACCION ZANJA  DE 0.4 X0.6 X 50 M P/ CONDUCTORES  DE LAMPARAS  </t>
  </si>
  <si>
    <t>4.4.3</t>
  </si>
  <si>
    <t>4.4.2</t>
  </si>
  <si>
    <t>4.4.1</t>
  </si>
  <si>
    <t>ELECTRIFICACION SECUNDARIA</t>
  </si>
  <si>
    <t>4.3.6</t>
  </si>
  <si>
    <t>4.3.5</t>
  </si>
  <si>
    <t>4.3.4</t>
  </si>
  <si>
    <t>4.3.3</t>
  </si>
  <si>
    <t>4.3.2</t>
  </si>
  <si>
    <t>4.3.1</t>
  </si>
  <si>
    <t>SUMINISTRO E INSTALACION ELECTRIFICACION PRIMARIA.</t>
  </si>
  <si>
    <t>4.2.4</t>
  </si>
  <si>
    <t>CRUZ 6 X 6 ACERO A-36  SCH-40 SIN C/ PROTECCION ANTICORROSIVA</t>
  </si>
  <si>
    <t>4.2.3</t>
  </si>
  <si>
    <t>CODO 6 X 90 ACERO A-36 SCH-40 SIN COSTURA C/ PROTECCION ANTICORROSIVA</t>
  </si>
  <si>
    <t>4.2.2</t>
  </si>
  <si>
    <t>4.2.1</t>
  </si>
  <si>
    <t>(SUMINISTRO Y COLOCACION DE:)</t>
  </si>
  <si>
    <t>4.1.1</t>
  </si>
  <si>
    <t>DEPOSITO REGULADOR EN LAS SALINAS</t>
  </si>
  <si>
    <t>3.4.5</t>
  </si>
  <si>
    <t>3.4.4</t>
  </si>
  <si>
    <t>3.4.3</t>
  </si>
  <si>
    <t>3.4.2</t>
  </si>
  <si>
    <t>3.4.1</t>
  </si>
  <si>
    <t>SUMINISTRO E INSTALACION ELECTRIFICACION SECUNDARIA.</t>
  </si>
  <si>
    <t>3.3.6</t>
  </si>
  <si>
    <t>3.3.5</t>
  </si>
  <si>
    <t>3.3.4</t>
  </si>
  <si>
    <t>3.3.3</t>
  </si>
  <si>
    <t>3.3.2</t>
  </si>
  <si>
    <t>3.3.1</t>
  </si>
  <si>
    <t>ACONDICIONAMIENTO DE AREA E=5 CM</t>
  </si>
  <si>
    <t>3.2.1</t>
  </si>
  <si>
    <t>LIMPIEZA GENERAL (DESYERBE)</t>
  </si>
  <si>
    <t>3.1.1</t>
  </si>
  <si>
    <t>DEPOSITOS REGULADORES EN BANI</t>
  </si>
  <si>
    <t>2.5.5</t>
  </si>
  <si>
    <t>2.5.4</t>
  </si>
  <si>
    <t>2.5.3</t>
  </si>
  <si>
    <t>2.5.2</t>
  </si>
  <si>
    <t>2.5.1</t>
  </si>
  <si>
    <t>2.4.6</t>
  </si>
  <si>
    <t>2.4.5</t>
  </si>
  <si>
    <t>2.4.4</t>
  </si>
  <si>
    <t>ESTRUCTURA TR-105/MT-105</t>
  </si>
  <si>
    <t>2.4.3</t>
  </si>
  <si>
    <t>2.4.2</t>
  </si>
  <si>
    <t>2.4.1</t>
  </si>
  <si>
    <t>2.3.3</t>
  </si>
  <si>
    <t>2.3.2</t>
  </si>
  <si>
    <t>2.3.1</t>
  </si>
  <si>
    <t>2.2.2</t>
  </si>
  <si>
    <t>2.2.1</t>
  </si>
  <si>
    <t>DEPOSITO REGULADOR EN LAS CALDERAS</t>
  </si>
  <si>
    <t>1.4.5</t>
  </si>
  <si>
    <t>1.4.4</t>
  </si>
  <si>
    <t>1.4.3</t>
  </si>
  <si>
    <t>1.4.2</t>
  </si>
  <si>
    <t>1.4.1</t>
  </si>
  <si>
    <t>1.3.9</t>
  </si>
  <si>
    <t>1.3.8</t>
  </si>
  <si>
    <t>1.3.7</t>
  </si>
  <si>
    <t>1.3.6</t>
  </si>
  <si>
    <t>ESTRUCTURA MT-103</t>
  </si>
  <si>
    <t>1.3.5</t>
  </si>
  <si>
    <t>1.3.4</t>
  </si>
  <si>
    <t>1.3.3</t>
  </si>
  <si>
    <t>1.3.2</t>
  </si>
  <si>
    <t>1.3.1</t>
  </si>
  <si>
    <t xml:space="preserve">SUMINISTRO E INSTALACION ELECTRIFICACION PRIMARIA  </t>
  </si>
  <si>
    <t>1.2.1</t>
  </si>
  <si>
    <t>1.1.1</t>
  </si>
  <si>
    <t>DEPOSITO REGULADOR EN NIZAO</t>
  </si>
  <si>
    <t>ACONDICIONAMIENTO DEPOSITOS REGULADORES EXISTENTES</t>
  </si>
  <si>
    <t>Ø 3"  PVC SDR - 26 C/J.G.</t>
  </si>
  <si>
    <t>Ø 4"  PVC SDR - 26 C/J.G.</t>
  </si>
  <si>
    <t>Ø 6"  PVC SDR - 26 C/J.G.</t>
  </si>
  <si>
    <t xml:space="preserve">Ø 10"  PVC SDR - 26 C/J.G. </t>
  </si>
  <si>
    <t>PRUEBA HIDROSTATICA EN  TUBERIAS DE:</t>
  </si>
  <si>
    <t>ADAPTADOR  HEMBRA Ø1/2" ROSCADO A MANGUERA</t>
  </si>
  <si>
    <t>Ø 6" ACERO SCH 40 SIN COSTURA C/ PROTECCION ANTICORROSIVA</t>
  </si>
  <si>
    <t xml:space="preserve">Ø 8"  PVC SDR - 26 C/J.G. </t>
  </si>
  <si>
    <t xml:space="preserve">Ø 12"  PVC SDR - 26 C/J.G. </t>
  </si>
  <si>
    <t>CONSTRUCCION DE REGISTRO PARA VALVULA 12" (2.10 X 2.10 X 1.60)M (INC. TAPA Ø 0.80 EN ACERO) (VER PLANO MRDB-004 R1)</t>
  </si>
  <si>
    <t>REGISTROS PARA VALVULAS</t>
  </si>
  <si>
    <t>ACTUALIZADO No. 1 (D/F FEBRERO 2022)</t>
  </si>
  <si>
    <t>SUB-TOTAL GENERAL</t>
  </si>
  <si>
    <t xml:space="preserve">         </t>
  </si>
  <si>
    <t>SUB-TOTAL  Z</t>
  </si>
  <si>
    <t>SUB-TOTAL FASE E</t>
  </si>
  <si>
    <t>YEE  4" X 4"  ACERO A-36 SCH 80 SIN COSTURA C/ PROTECCION ANTICORROSIVA</t>
  </si>
  <si>
    <t>YEE  12" X 6"  ACERO A-36  SCH 30 SIN COSTURA C/ PROTECCION ANTICORROSIVA</t>
  </si>
  <si>
    <t>CODO DE 4" X 90º  ACERO  A-36 SCH 80 SIN COSTURA C/ PROTECCION ANTICORROSIVA</t>
  </si>
  <si>
    <t>CODO 4" X 45' ACERO A-36 SCH 80 SIN COSTURA C/ PROTECCION ANTICORROSIVA</t>
  </si>
  <si>
    <t>TEE 6" X 3"  ACERO A-36 SCH 40 SIN COSTURA C/ PROTECCION ANTICORROSIVA</t>
  </si>
  <si>
    <t>REDUCCION  8" X 3"  ACERO   A - 36 SCH 40 SIN COSTURA C/ PROTECCION ANTICORROSIVA</t>
  </si>
  <si>
    <t>Valor (RD$)</t>
  </si>
  <si>
    <t>P.U. (RD$)</t>
  </si>
  <si>
    <t>Cant.</t>
  </si>
  <si>
    <t>Descripción</t>
  </si>
  <si>
    <t>Partida</t>
  </si>
  <si>
    <t>ACTUALIZADO No.2 (D/F FEBRERO DE 2023)</t>
  </si>
  <si>
    <r>
      <t xml:space="preserve">Zona : </t>
    </r>
    <r>
      <rPr>
        <b/>
        <sz val="10"/>
        <rFont val="Arial"/>
        <family val="2"/>
      </rPr>
      <t>IV</t>
    </r>
  </si>
  <si>
    <r>
      <t>Ubicación:</t>
    </r>
    <r>
      <rPr>
        <b/>
        <sz val="10"/>
        <rFont val="Arial"/>
        <family val="2"/>
      </rPr>
      <t xml:space="preserve"> PERAVIA</t>
    </r>
  </si>
  <si>
    <r>
      <t>CONTRATO No</t>
    </r>
    <r>
      <rPr>
        <b/>
        <sz val="10"/>
        <rFont val="Arial"/>
        <family val="2"/>
      </rPr>
      <t>.:096/2019</t>
    </r>
  </si>
  <si>
    <r>
      <t xml:space="preserve">Contratista: </t>
    </r>
    <r>
      <rPr>
        <b/>
        <sz val="10"/>
        <rFont val="Arial"/>
        <family val="2"/>
      </rPr>
      <t>ABI-KARRAM MORILLA, INGENIEROS ARQUITECTOS, S.R.L.</t>
    </r>
  </si>
  <si>
    <r>
      <t>Obra:</t>
    </r>
    <r>
      <rPr>
        <b/>
        <sz val="10"/>
        <rFont val="Arial"/>
        <family val="2"/>
      </rPr>
      <t>AMPLIACIÓN Y MEJORAMIENTOS REDES DISTRIBUCIÓN MATANZA, PAYA, ARROYO HONDO, LOS TUMBAOS Y QUIJA QUIETA Y CARRETON, ACUEDUCTO MULTIPLE PERAVIA</t>
    </r>
  </si>
  <si>
    <t>DEPARTAMENTO DE COSTOS Y PRESUPUESTOS</t>
  </si>
  <si>
    <t>DIRECCION DE INGENIERIA</t>
  </si>
  <si>
    <t>***INAPA***</t>
  </si>
  <si>
    <t>INSTITUTO NACIONAL DE AGUAS POTABLES Y ALCANTARILLADOS</t>
  </si>
  <si>
    <t xml:space="preserve">          ING. XIOMARA LORENZO </t>
  </si>
  <si>
    <t>ARQ. RENÉ GARCÍA VILLANUEVA</t>
  </si>
  <si>
    <t>VISITAS</t>
  </si>
  <si>
    <t xml:space="preserve">      ANALISTAS DE PRESUPUESTOS DE OBRAS</t>
  </si>
  <si>
    <t xml:space="preserve">                        ING. ELVIRA JIMENEZ</t>
  </si>
  <si>
    <t xml:space="preserve">                ING. SONIA ESTHER RODRÍGUEZ R.</t>
  </si>
  <si>
    <t xml:space="preserve">ACT. No.2 REDUCCION DE CANTIDAD MEDIDA DE COMPENSACION AMBIENTAL </t>
  </si>
  <si>
    <t>UDnid.</t>
  </si>
  <si>
    <t>TUBERIA 1/2"  SCH 40 PVC LONGITU PROMEDIO</t>
  </si>
  <si>
    <t xml:space="preserve"> ASFALTO (75% LONGITU DE TUBERIAS N/ TODAS LAS CALLES ESTAN ASFALTADAS)</t>
  </si>
  <si>
    <t>A)  PRESUPUESTO ACTUALIZADO No.2 (D/F ENERO 2023)</t>
  </si>
  <si>
    <t>ESTE  PRESUESTO SE ACTUALIZÓ TOMANDO COMO BASE LAS INFORMACIONES REMITIDAS POR LA DIRECCIÓN DE SUPERVISIÓN Y FISCALIZACIÓN MEDIANTE MEMO COORD. No. 114/2021 D/F 11/06/2021.</t>
  </si>
  <si>
    <t>B)  PRESUPUESTO ACTUALIZADO No.1 (D/F FEBRERO 2022)</t>
  </si>
  <si>
    <t xml:space="preserve">               ANALISTAS DE PRESUPUESTOS DE OBRAS</t>
  </si>
  <si>
    <t>PARTIDAS NUEVAS (P.N.)</t>
  </si>
  <si>
    <t>ESTE  PRESUESTO SE ACTUALIZÓ TOMANDO COMO BASE LAS INFORMACIONES REMITIDAS POR LA DIRECCIÓN DE SUPERVISIÓN Y FISCALIZACIÓN MEDIANTE MEMO COORD. No. 149/2022 D/F 21/10/2022 Y VIA CORREOS D/F 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</si>
</sst>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0.000"/>
    <numFmt numFmtId="165" formatCode="#,##0.00;[Red]#,##0.00"/>
    <numFmt numFmtId="166" formatCode="0.0%"/>
    <numFmt numFmtId="167" formatCode="0.0"/>
    <numFmt numFmtId="168" formatCode="#,##0.0_);\(#,##0.0\)"/>
    <numFmt numFmtId="169" formatCode="_-* #,##0.00\ _€_-;\-* #,##0.00\ _€_-;_-* &quot;-&quot;??\ _€_-;_-@_-"/>
    <numFmt numFmtId="170" formatCode="_(* #,##0_);_(* \(#,##0\);_(* &quot;-&quot;??_);_(@_)"/>
    <numFmt numFmtId="171" formatCode="0.00_)"/>
    <numFmt numFmtId="172" formatCode="0.0_)"/>
    <numFmt numFmtId="173" formatCode="0_)"/>
    <numFmt numFmtId="174" formatCode="_-* #,##0.00_-;\-* #,##0.00_-;_-* &quot;-&quot;??_-;_-@_-"/>
    <numFmt numFmtId="175" formatCode="#,##0;\-#,##0"/>
  </numFmts>
  <fonts count="23" x14ac:knownFonts="1">
    <font>
      <sz val="10"/>
      <name val="Arial"/>
      <family val="2"/>
    </font>
    <font>
      <sz val="10"/>
      <name val="Tms Rmn"/>
    </font>
    <font>
      <sz val="10"/>
      <color indexed="14"/>
      <name val="Tms Rmn"/>
    </font>
    <font>
      <sz val="10"/>
      <color indexed="14"/>
      <name val="Arial"/>
      <family val="2"/>
    </font>
    <font>
      <sz val="8"/>
      <name val="Arial"/>
      <family val="2"/>
    </font>
    <font>
      <b/>
      <sz val="10"/>
      <color indexed="14"/>
      <name val="Tms Rmn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Courier New"/>
      <family val="3"/>
    </font>
    <font>
      <b/>
      <sz val="10"/>
      <name val="Cambria"/>
      <family val="1"/>
    </font>
    <font>
      <b/>
      <sz val="10"/>
      <name val="Courier New"/>
      <family val="3"/>
    </font>
    <font>
      <b/>
      <sz val="10"/>
      <color theme="3"/>
      <name val="Cambria"/>
      <family val="1"/>
    </font>
    <font>
      <sz val="9"/>
      <name val="Arial"/>
      <family val="2"/>
    </font>
    <font>
      <sz val="10"/>
      <color rgb="FFFF0000"/>
      <name val="Tms Rmn"/>
    </font>
    <font>
      <sz val="11"/>
      <name val="Arial"/>
      <family val="2"/>
    </font>
    <font>
      <sz val="10"/>
      <color theme="3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sz val="12"/>
      <name val="Arial"/>
      <family val="2"/>
    </font>
    <font>
      <b/>
      <sz val="10"/>
      <color indexed="14"/>
      <name val="Cambria"/>
      <family val="1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</borders>
  <cellStyleXfs count="17">
    <xf numFmtId="0" fontId="0" fillId="0" borderId="0"/>
    <xf numFmtId="43" fontId="6" fillId="0" borderId="0" applyFont="0" applyFill="0" applyBorder="0" applyAlignment="0" applyProtection="0"/>
    <xf numFmtId="39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9" fontId="19" fillId="0" borderId="0"/>
    <xf numFmtId="43" fontId="6" fillId="0" borderId="0" applyFont="0" applyFill="0" applyBorder="0" applyAlignment="0" applyProtection="0"/>
    <xf numFmtId="0" fontId="6" fillId="0" borderId="0"/>
    <xf numFmtId="171" fontId="20" fillId="0" borderId="0"/>
    <xf numFmtId="16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446">
    <xf numFmtId="0" fontId="0" fillId="0" borderId="0" xfId="0"/>
    <xf numFmtId="39" fontId="2" fillId="0" borderId="0" xfId="2" applyFont="1" applyAlignment="1">
      <alignment vertical="top"/>
    </xf>
    <xf numFmtId="39" fontId="3" fillId="0" borderId="0" xfId="2" applyFont="1" applyAlignment="1">
      <alignment vertical="top"/>
    </xf>
    <xf numFmtId="39" fontId="4" fillId="0" borderId="0" xfId="2" applyFont="1" applyBorder="1" applyAlignment="1">
      <alignment vertical="top"/>
    </xf>
    <xf numFmtId="39" fontId="2" fillId="0" borderId="0" xfId="2" applyFont="1" applyFill="1" applyAlignment="1">
      <alignment vertical="top"/>
    </xf>
    <xf numFmtId="39" fontId="2" fillId="0" borderId="1" xfId="2" applyFont="1" applyBorder="1" applyAlignment="1">
      <alignment vertical="top"/>
    </xf>
    <xf numFmtId="39" fontId="2" fillId="0" borderId="0" xfId="2" applyFont="1" applyBorder="1" applyAlignment="1">
      <alignment vertical="top"/>
    </xf>
    <xf numFmtId="39" fontId="5" fillId="2" borderId="0" xfId="2" applyFont="1" applyFill="1" applyBorder="1" applyAlignment="1">
      <alignment vertical="top"/>
    </xf>
    <xf numFmtId="39" fontId="2" fillId="2" borderId="2" xfId="2" applyFont="1" applyFill="1" applyBorder="1" applyAlignment="1">
      <alignment vertical="top"/>
    </xf>
    <xf numFmtId="0" fontId="0" fillId="0" borderId="0" xfId="0" applyFont="1" applyAlignment="1">
      <alignment vertical="top"/>
    </xf>
    <xf numFmtId="39" fontId="2" fillId="0" borderId="3" xfId="2" applyFont="1" applyBorder="1" applyAlignment="1">
      <alignment vertical="top"/>
    </xf>
    <xf numFmtId="0" fontId="6" fillId="3" borderId="0" xfId="3" applyNumberFormat="1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7" fillId="3" borderId="0" xfId="3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3" borderId="3" xfId="3" applyNumberFormat="1" applyFont="1" applyFill="1" applyBorder="1" applyAlignment="1">
      <alignment horizontal="left" vertical="top"/>
    </xf>
    <xf numFmtId="0" fontId="6" fillId="3" borderId="7" xfId="4" applyFont="1" applyFill="1" applyBorder="1" applyAlignment="1">
      <alignment vertical="top"/>
    </xf>
    <xf numFmtId="0" fontId="6" fillId="3" borderId="0" xfId="4" applyFont="1" applyFill="1" applyBorder="1" applyAlignment="1">
      <alignment vertical="top"/>
    </xf>
    <xf numFmtId="4" fontId="6" fillId="3" borderId="0" xfId="4" applyNumberFormat="1" applyFont="1" applyFill="1" applyBorder="1" applyAlignment="1">
      <alignment vertical="top"/>
    </xf>
    <xf numFmtId="0" fontId="6" fillId="3" borderId="3" xfId="4" applyFont="1" applyFill="1" applyBorder="1" applyAlignment="1">
      <alignment vertical="top"/>
    </xf>
    <xf numFmtId="43" fontId="6" fillId="3" borderId="7" xfId="1" applyFont="1" applyFill="1" applyBorder="1" applyAlignment="1">
      <alignment horizontal="left" vertical="top" wrapText="1"/>
    </xf>
    <xf numFmtId="43" fontId="6" fillId="3" borderId="0" xfId="1" applyFont="1" applyFill="1" applyBorder="1" applyAlignment="1">
      <alignment horizontal="left" vertical="top" wrapText="1"/>
    </xf>
    <xf numFmtId="0" fontId="6" fillId="3" borderId="0" xfId="3" applyFont="1" applyFill="1" applyBorder="1" applyAlignment="1">
      <alignment horizontal="left" vertical="top" wrapText="1"/>
    </xf>
    <xf numFmtId="4" fontId="6" fillId="3" borderId="0" xfId="3" applyNumberFormat="1" applyFont="1" applyFill="1" applyBorder="1" applyAlignment="1">
      <alignment horizontal="left" vertical="top" wrapText="1"/>
    </xf>
    <xf numFmtId="0" fontId="6" fillId="3" borderId="3" xfId="3" applyFont="1" applyFill="1" applyBorder="1" applyAlignment="1">
      <alignment horizontal="right" vertical="top" wrapText="1"/>
    </xf>
    <xf numFmtId="0" fontId="6" fillId="3" borderId="3" xfId="4" applyNumberFormat="1" applyFont="1" applyFill="1" applyBorder="1" applyAlignment="1">
      <alignment vertical="top"/>
    </xf>
    <xf numFmtId="43" fontId="6" fillId="3" borderId="7" xfId="1" applyFont="1" applyFill="1" applyBorder="1" applyAlignment="1">
      <alignment horizontal="center" vertical="top" wrapText="1"/>
    </xf>
    <xf numFmtId="43" fontId="6" fillId="3" borderId="0" xfId="1" applyFont="1" applyFill="1" applyBorder="1" applyAlignment="1">
      <alignment horizontal="center" vertical="top" wrapText="1"/>
    </xf>
    <xf numFmtId="0" fontId="6" fillId="3" borderId="0" xfId="3" applyFont="1" applyFill="1" applyBorder="1" applyAlignment="1">
      <alignment horizontal="center" vertical="top" wrapText="1"/>
    </xf>
    <xf numFmtId="43" fontId="6" fillId="3" borderId="7" xfId="1" applyFont="1" applyFill="1" applyBorder="1" applyAlignment="1">
      <alignment horizontal="left" vertical="top"/>
    </xf>
    <xf numFmtId="43" fontId="6" fillId="3" borderId="0" xfId="1" applyFont="1" applyFill="1" applyBorder="1" applyAlignment="1">
      <alignment horizontal="left" vertical="top"/>
    </xf>
    <xf numFmtId="0" fontId="6" fillId="3" borderId="3" xfId="3" applyNumberFormat="1" applyFont="1" applyFill="1" applyBorder="1" applyAlignment="1">
      <alignment horizontal="left" vertical="top"/>
    </xf>
    <xf numFmtId="43" fontId="6" fillId="3" borderId="7" xfId="1" applyFont="1" applyFill="1" applyBorder="1" applyAlignment="1">
      <alignment horizontal="center" vertical="top"/>
    </xf>
    <xf numFmtId="43" fontId="6" fillId="3" borderId="0" xfId="1" applyFont="1" applyFill="1" applyBorder="1" applyAlignment="1">
      <alignment horizontal="center" vertical="top"/>
    </xf>
    <xf numFmtId="164" fontId="0" fillId="0" borderId="0" xfId="0" applyNumberFormat="1" applyFont="1" applyAlignment="1">
      <alignment vertical="top"/>
    </xf>
    <xf numFmtId="43" fontId="6" fillId="3" borderId="7" xfId="1" applyFont="1" applyFill="1" applyBorder="1" applyAlignment="1">
      <alignment vertical="top"/>
    </xf>
    <xf numFmtId="43" fontId="6" fillId="3" borderId="0" xfId="1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39" fontId="7" fillId="0" borderId="0" xfId="0" applyNumberFormat="1" applyFont="1" applyAlignment="1">
      <alignment vertical="top"/>
    </xf>
    <xf numFmtId="0" fontId="6" fillId="3" borderId="0" xfId="4" applyFont="1" applyFill="1" applyBorder="1" applyAlignment="1">
      <alignment horizontal="center" vertical="top"/>
    </xf>
    <xf numFmtId="43" fontId="7" fillId="3" borderId="7" xfId="1" applyFont="1" applyFill="1" applyBorder="1" applyAlignment="1">
      <alignment vertical="top"/>
    </xf>
    <xf numFmtId="165" fontId="6" fillId="3" borderId="0" xfId="4" applyNumberFormat="1" applyFont="1" applyFill="1" applyBorder="1" applyAlignment="1">
      <alignment horizontal="center" vertical="top"/>
    </xf>
    <xf numFmtId="0" fontId="7" fillId="3" borderId="0" xfId="4" applyFont="1" applyFill="1" applyBorder="1" applyAlignment="1">
      <alignment horizontal="center" vertical="top"/>
    </xf>
    <xf numFmtId="43" fontId="7" fillId="3" borderId="8" xfId="1" applyFont="1" applyFill="1" applyBorder="1" applyAlignment="1">
      <alignment vertical="top"/>
    </xf>
    <xf numFmtId="43" fontId="6" fillId="3" borderId="9" xfId="1" applyFont="1" applyFill="1" applyBorder="1" applyAlignment="1">
      <alignment vertical="top"/>
    </xf>
    <xf numFmtId="165" fontId="6" fillId="3" borderId="9" xfId="4" applyNumberFormat="1" applyFont="1" applyFill="1" applyBorder="1" applyAlignment="1">
      <alignment horizontal="center" vertical="top"/>
    </xf>
    <xf numFmtId="0" fontId="7" fillId="3" borderId="9" xfId="4" applyFont="1" applyFill="1" applyBorder="1" applyAlignment="1">
      <alignment horizontal="center" vertical="top"/>
    </xf>
    <xf numFmtId="0" fontId="6" fillId="3" borderId="10" xfId="4" applyFont="1" applyFill="1" applyBorder="1" applyAlignment="1">
      <alignment vertical="top"/>
    </xf>
    <xf numFmtId="0" fontId="3" fillId="0" borderId="0" xfId="0" applyFont="1" applyAlignment="1">
      <alignment vertical="top"/>
    </xf>
    <xf numFmtId="39" fontId="7" fillId="4" borderId="11" xfId="1" applyNumberFormat="1" applyFont="1" applyFill="1" applyBorder="1" applyAlignment="1" applyProtection="1">
      <alignment horizontal="right" vertical="top" wrapText="1"/>
      <protection locked="0"/>
    </xf>
    <xf numFmtId="39" fontId="7" fillId="4" borderId="11" xfId="1" applyNumberFormat="1" applyFont="1" applyFill="1" applyBorder="1" applyAlignment="1" applyProtection="1">
      <alignment horizontal="center" vertical="top" wrapText="1"/>
    </xf>
    <xf numFmtId="39" fontId="7" fillId="4" borderId="11" xfId="1" applyNumberFormat="1" applyFont="1" applyFill="1" applyBorder="1" applyAlignment="1" applyProtection="1">
      <alignment horizontal="right" vertical="top" wrapText="1"/>
    </xf>
    <xf numFmtId="39" fontId="7" fillId="4" borderId="12" xfId="7" applyNumberFormat="1" applyFont="1" applyFill="1" applyBorder="1" applyAlignment="1" applyProtection="1">
      <alignment horizontal="right" vertical="top" wrapText="1"/>
    </xf>
    <xf numFmtId="39" fontId="7" fillId="4" borderId="13" xfId="7" applyNumberFormat="1" applyFont="1" applyFill="1" applyBorder="1" applyAlignment="1" applyProtection="1">
      <alignment horizontal="right" vertical="top" wrapText="1"/>
    </xf>
    <xf numFmtId="39" fontId="7" fillId="4" borderId="14" xfId="1" applyNumberFormat="1" applyFont="1" applyFill="1" applyBorder="1" applyAlignment="1" applyProtection="1">
      <alignment horizontal="right" vertical="top" wrapText="1"/>
      <protection locked="0"/>
    </xf>
    <xf numFmtId="39" fontId="7" fillId="4" borderId="15" xfId="1" applyNumberFormat="1" applyFont="1" applyFill="1" applyBorder="1" applyAlignment="1" applyProtection="1">
      <alignment horizontal="center" vertical="top" wrapText="1"/>
    </xf>
    <xf numFmtId="39" fontId="7" fillId="4" borderId="14" xfId="1" applyNumberFormat="1" applyFont="1" applyFill="1" applyBorder="1" applyAlignment="1" applyProtection="1">
      <alignment horizontal="right" vertical="top" wrapText="1"/>
    </xf>
    <xf numFmtId="39" fontId="7" fillId="4" borderId="15" xfId="7" applyNumberFormat="1" applyFont="1" applyFill="1" applyBorder="1" applyAlignment="1" applyProtection="1">
      <alignment horizontal="right" vertical="top" wrapText="1"/>
    </xf>
    <xf numFmtId="39" fontId="7" fillId="4" borderId="14" xfId="7" applyNumberFormat="1" applyFont="1" applyFill="1" applyBorder="1" applyAlignment="1" applyProtection="1">
      <alignment horizontal="right" vertical="top" wrapText="1"/>
    </xf>
    <xf numFmtId="4" fontId="7" fillId="0" borderId="16" xfId="0" applyNumberFormat="1" applyFont="1" applyBorder="1" applyAlignment="1">
      <alignment horizontal="right" vertical="top" wrapText="1"/>
    </xf>
    <xf numFmtId="0" fontId="7" fillId="0" borderId="16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right" vertical="top"/>
    </xf>
    <xf numFmtId="43" fontId="6" fillId="3" borderId="16" xfId="1" applyFont="1" applyFill="1" applyBorder="1" applyAlignment="1">
      <alignment vertical="top"/>
    </xf>
    <xf numFmtId="43" fontId="6" fillId="3" borderId="16" xfId="1" applyFont="1" applyFill="1" applyBorder="1" applyAlignment="1">
      <alignment horizontal="right" vertical="top"/>
    </xf>
    <xf numFmtId="165" fontId="6" fillId="3" borderId="7" xfId="4" applyNumberFormat="1" applyFont="1" applyFill="1" applyBorder="1" applyAlignment="1">
      <alignment horizontal="center" vertical="top"/>
    </xf>
    <xf numFmtId="0" fontId="6" fillId="3" borderId="7" xfId="4" applyFont="1" applyFill="1" applyBorder="1" applyAlignment="1">
      <alignment horizontal="right" vertical="top"/>
    </xf>
    <xf numFmtId="0" fontId="6" fillId="3" borderId="16" xfId="4" applyFont="1" applyFill="1" applyBorder="1" applyAlignment="1">
      <alignment vertical="top"/>
    </xf>
    <xf numFmtId="166" fontId="6" fillId="3" borderId="16" xfId="8" applyNumberFormat="1" applyFont="1" applyFill="1" applyBorder="1" applyAlignment="1">
      <alignment vertical="top"/>
    </xf>
    <xf numFmtId="39" fontId="3" fillId="0" borderId="0" xfId="2" applyFont="1" applyFill="1" applyAlignment="1">
      <alignment vertical="top"/>
    </xf>
    <xf numFmtId="43" fontId="8" fillId="3" borderId="16" xfId="1" applyFont="1" applyFill="1" applyBorder="1" applyAlignment="1">
      <alignment vertical="top"/>
    </xf>
    <xf numFmtId="0" fontId="6" fillId="3" borderId="7" xfId="4" applyFont="1" applyFill="1" applyBorder="1" applyAlignment="1">
      <alignment horizontal="right" vertical="top" wrapText="1"/>
    </xf>
    <xf numFmtId="39" fontId="4" fillId="0" borderId="0" xfId="2" applyFont="1" applyFill="1" applyBorder="1" applyAlignment="1">
      <alignment vertical="top"/>
    </xf>
    <xf numFmtId="39" fontId="7" fillId="0" borderId="16" xfId="1" applyNumberFormat="1" applyFont="1" applyFill="1" applyBorder="1" applyAlignment="1" applyProtection="1">
      <alignment horizontal="right" vertical="top" wrapText="1"/>
      <protection locked="0"/>
    </xf>
    <xf numFmtId="39" fontId="11" fillId="0" borderId="16" xfId="2" applyNumberFormat="1" applyFont="1" applyFill="1" applyBorder="1" applyAlignment="1" applyProtection="1">
      <alignment vertical="top" wrapText="1"/>
      <protection locked="0"/>
    </xf>
    <xf numFmtId="39" fontId="11" fillId="0" borderId="7" xfId="2" applyNumberFormat="1" applyFont="1" applyFill="1" applyBorder="1" applyAlignment="1" applyProtection="1">
      <alignment horizontal="center" vertical="top"/>
    </xf>
    <xf numFmtId="39" fontId="11" fillId="0" borderId="16" xfId="2" applyNumberFormat="1" applyFont="1" applyFill="1" applyBorder="1" applyAlignment="1" applyProtection="1">
      <alignment horizontal="center" vertical="top" wrapText="1"/>
    </xf>
    <xf numFmtId="39" fontId="7" fillId="0" borderId="7" xfId="2" applyNumberFormat="1" applyFont="1" applyFill="1" applyBorder="1" applyAlignment="1" applyProtection="1">
      <alignment horizontal="center" vertical="top" wrapText="1"/>
    </xf>
    <xf numFmtId="39" fontId="11" fillId="0" borderId="11" xfId="2" applyNumberFormat="1" applyFont="1" applyFill="1" applyBorder="1" applyAlignment="1" applyProtection="1">
      <alignment horizontal="right" vertical="top"/>
    </xf>
    <xf numFmtId="39" fontId="1" fillId="3" borderId="0" xfId="2" applyFont="1" applyFill="1" applyAlignment="1">
      <alignment vertical="top"/>
    </xf>
    <xf numFmtId="39" fontId="1" fillId="0" borderId="0" xfId="2" applyFont="1" applyFill="1" applyAlignment="1">
      <alignment vertical="top"/>
    </xf>
    <xf numFmtId="39" fontId="15" fillId="0" borderId="0" xfId="2" applyFont="1" applyFill="1" applyAlignment="1">
      <alignment vertical="top"/>
    </xf>
    <xf numFmtId="39" fontId="5" fillId="0" borderId="0" xfId="2" applyFont="1" applyAlignment="1">
      <alignment vertical="top"/>
    </xf>
    <xf numFmtId="39" fontId="2" fillId="0" borderId="0" xfId="2" applyFont="1"/>
    <xf numFmtId="39" fontId="2" fillId="3" borderId="0" xfId="2" applyFont="1" applyFill="1" applyAlignment="1">
      <alignment vertical="top"/>
    </xf>
    <xf numFmtId="39" fontId="6" fillId="3" borderId="0" xfId="1" applyNumberFormat="1" applyFont="1" applyFill="1" applyBorder="1" applyAlignment="1">
      <alignment vertical="top"/>
    </xf>
    <xf numFmtId="43" fontId="6" fillId="0" borderId="0" xfId="1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39" fontId="6" fillId="0" borderId="0" xfId="1" applyNumberFormat="1" applyFont="1" applyFill="1" applyBorder="1" applyAlignment="1">
      <alignment vertical="top"/>
    </xf>
    <xf numFmtId="4" fontId="6" fillId="0" borderId="0" xfId="4" applyNumberFormat="1" applyFont="1" applyFill="1" applyBorder="1" applyAlignment="1">
      <alignment vertical="top"/>
    </xf>
    <xf numFmtId="39" fontId="1" fillId="0" borderId="0" xfId="2" applyFont="1" applyAlignment="1">
      <alignment vertical="top"/>
    </xf>
    <xf numFmtId="39" fontId="2" fillId="0" borderId="0" xfId="2" applyFont="1" applyFill="1"/>
    <xf numFmtId="39" fontId="21" fillId="0" borderId="0" xfId="2" applyNumberFormat="1" applyFont="1" applyFill="1" applyBorder="1" applyAlignment="1">
      <alignment vertical="top"/>
    </xf>
    <xf numFmtId="43" fontId="7" fillId="3" borderId="0" xfId="1" applyFont="1" applyFill="1" applyBorder="1" applyAlignment="1">
      <alignment horizontal="center" vertical="top"/>
    </xf>
    <xf numFmtId="43" fontId="7" fillId="5" borderId="17" xfId="1" applyFont="1" applyFill="1" applyBorder="1" applyAlignment="1">
      <alignment horizontal="center" vertical="top"/>
    </xf>
    <xf numFmtId="43" fontId="7" fillId="5" borderId="17" xfId="1" applyFont="1" applyFill="1" applyBorder="1" applyAlignment="1">
      <alignment horizontal="right" vertical="top"/>
    </xf>
    <xf numFmtId="0" fontId="7" fillId="5" borderId="18" xfId="4" applyFont="1" applyFill="1" applyBorder="1" applyAlignment="1">
      <alignment horizontal="center" vertical="top"/>
    </xf>
    <xf numFmtId="0" fontId="7" fillId="5" borderId="19" xfId="4" applyFont="1" applyFill="1" applyBorder="1" applyAlignment="1">
      <alignment horizontal="center" vertical="top"/>
    </xf>
    <xf numFmtId="0" fontId="7" fillId="3" borderId="0" xfId="4" applyFont="1" applyFill="1" applyBorder="1" applyAlignment="1">
      <alignment vertical="top"/>
    </xf>
    <xf numFmtId="39" fontId="7" fillId="3" borderId="0" xfId="1" applyNumberFormat="1" applyFont="1" applyFill="1" applyBorder="1" applyAlignment="1">
      <alignment vertical="top"/>
    </xf>
    <xf numFmtId="0" fontId="6" fillId="3" borderId="0" xfId="4" applyFont="1" applyFill="1" applyBorder="1" applyAlignment="1">
      <alignment horizontal="left" vertical="top"/>
    </xf>
    <xf numFmtId="43" fontId="6" fillId="3" borderId="0" xfId="1" applyFont="1" applyFill="1" applyBorder="1" applyAlignment="1">
      <alignment horizontal="right" vertical="top"/>
    </xf>
    <xf numFmtId="43" fontId="7" fillId="3" borderId="16" xfId="1" applyFont="1" applyFill="1" applyBorder="1" applyAlignment="1">
      <alignment vertical="top"/>
    </xf>
    <xf numFmtId="0" fontId="6" fillId="3" borderId="3" xfId="3" applyNumberFormat="1" applyFont="1" applyFill="1" applyBorder="1" applyAlignment="1">
      <alignment horizontal="justify" vertical="top" wrapText="1"/>
    </xf>
    <xf numFmtId="0" fontId="6" fillId="3" borderId="0" xfId="3" applyNumberFormat="1" applyFont="1" applyFill="1" applyBorder="1" applyAlignment="1">
      <alignment horizontal="justify" vertical="top" wrapText="1"/>
    </xf>
    <xf numFmtId="0" fontId="6" fillId="3" borderId="7" xfId="3" applyNumberFormat="1" applyFont="1" applyFill="1" applyBorder="1" applyAlignment="1">
      <alignment horizontal="justify" vertical="top" wrapText="1"/>
    </xf>
    <xf numFmtId="0" fontId="6" fillId="5" borderId="7" xfId="4" applyFont="1" applyFill="1" applyBorder="1" applyAlignment="1">
      <alignment horizontal="right" vertical="top" wrapText="1"/>
    </xf>
    <xf numFmtId="39" fontId="7" fillId="3" borderId="20" xfId="2" applyNumberFormat="1" applyFont="1" applyFill="1" applyBorder="1" applyAlignment="1">
      <alignment horizontal="right" vertical="top"/>
    </xf>
    <xf numFmtId="39" fontId="7" fillId="0" borderId="20" xfId="2" applyNumberFormat="1" applyFont="1" applyFill="1" applyBorder="1" applyAlignment="1">
      <alignment horizontal="center" vertical="top" wrapText="1"/>
    </xf>
    <xf numFmtId="39" fontId="7" fillId="3" borderId="20" xfId="2" applyNumberFormat="1" applyFont="1" applyFill="1" applyBorder="1" applyAlignment="1">
      <alignment horizontal="center" vertical="top"/>
    </xf>
    <xf numFmtId="39" fontId="7" fillId="0" borderId="21" xfId="2" applyFont="1" applyFill="1" applyBorder="1" applyAlignment="1" applyProtection="1">
      <alignment horizontal="right" vertical="top" wrapText="1"/>
    </xf>
    <xf numFmtId="39" fontId="7" fillId="0" borderId="21" xfId="2" applyFont="1" applyFill="1" applyBorder="1" applyAlignment="1" applyProtection="1">
      <alignment horizontal="left" vertical="top" wrapText="1"/>
    </xf>
    <xf numFmtId="39" fontId="18" fillId="0" borderId="21" xfId="2" applyFont="1" applyFill="1" applyBorder="1" applyAlignment="1" applyProtection="1">
      <alignment vertical="top" wrapText="1"/>
    </xf>
    <xf numFmtId="39" fontId="7" fillId="0" borderId="21" xfId="2" applyFont="1" applyFill="1" applyBorder="1" applyAlignment="1" applyProtection="1">
      <alignment horizontal="center" vertical="top" wrapText="1"/>
    </xf>
    <xf numFmtId="4" fontId="6" fillId="0" borderId="21" xfId="2" applyNumberFormat="1" applyFont="1" applyFill="1" applyBorder="1" applyAlignment="1" applyProtection="1">
      <alignment vertical="top" wrapText="1"/>
      <protection locked="0"/>
    </xf>
    <xf numFmtId="37" fontId="7" fillId="0" borderId="21" xfId="2" applyNumberFormat="1" applyFont="1" applyFill="1" applyBorder="1" applyAlignment="1" applyProtection="1">
      <alignment horizontal="right" vertical="top"/>
    </xf>
    <xf numFmtId="43" fontId="6" fillId="0" borderId="21" xfId="1" applyFont="1" applyFill="1" applyBorder="1" applyAlignment="1" applyProtection="1">
      <alignment horizontal="center" vertical="top"/>
    </xf>
    <xf numFmtId="39" fontId="6" fillId="0" borderId="21" xfId="2" applyFont="1" applyFill="1" applyBorder="1" applyAlignment="1" applyProtection="1">
      <alignment horizontal="center" vertical="top"/>
    </xf>
    <xf numFmtId="43" fontId="6" fillId="0" borderId="21" xfId="1" applyFont="1" applyFill="1" applyBorder="1" applyAlignment="1" applyProtection="1">
      <alignment horizontal="right" vertical="top" wrapText="1"/>
      <protection locked="0"/>
    </xf>
    <xf numFmtId="39" fontId="6" fillId="0" borderId="21" xfId="2" applyFont="1" applyFill="1" applyBorder="1" applyAlignment="1" applyProtection="1">
      <alignment horizontal="right" vertical="top"/>
    </xf>
    <xf numFmtId="39" fontId="6" fillId="0" borderId="21" xfId="2" applyFont="1" applyFill="1" applyBorder="1" applyAlignment="1" applyProtection="1">
      <alignment horizontal="left" vertical="top" wrapText="1"/>
    </xf>
    <xf numFmtId="39" fontId="7" fillId="0" borderId="21" xfId="2" applyFont="1" applyFill="1" applyBorder="1" applyAlignment="1" applyProtection="1">
      <alignment horizontal="right" vertical="top"/>
    </xf>
    <xf numFmtId="168" fontId="7" fillId="0" borderId="21" xfId="2" applyNumberFormat="1" applyFont="1" applyFill="1" applyBorder="1" applyAlignment="1" applyProtection="1">
      <alignment horizontal="right" vertical="top"/>
    </xf>
    <xf numFmtId="0" fontId="6" fillId="0" borderId="21" xfId="7" applyFont="1" applyFill="1" applyBorder="1" applyAlignment="1" applyProtection="1">
      <alignment horizontal="right" vertical="top" wrapText="1"/>
    </xf>
    <xf numFmtId="0" fontId="6" fillId="0" borderId="21" xfId="7" applyFont="1" applyFill="1" applyBorder="1" applyAlignment="1" applyProtection="1">
      <alignment horizontal="left" vertical="top" wrapText="1"/>
    </xf>
    <xf numFmtId="43" fontId="6" fillId="0" borderId="21" xfId="1" applyFont="1" applyFill="1" applyBorder="1" applyAlignment="1" applyProtection="1">
      <alignment horizontal="center" vertical="top" wrapText="1"/>
    </xf>
    <xf numFmtId="0" fontId="6" fillId="0" borderId="21" xfId="7" applyFont="1" applyFill="1" applyBorder="1" applyAlignment="1" applyProtection="1">
      <alignment horizontal="center" vertical="top" wrapText="1"/>
    </xf>
    <xf numFmtId="43" fontId="6" fillId="0" borderId="21" xfId="1" applyFont="1" applyFill="1" applyBorder="1" applyAlignment="1" applyProtection="1">
      <alignment vertical="top" wrapText="1"/>
      <protection locked="0"/>
    </xf>
    <xf numFmtId="0" fontId="6" fillId="0" borderId="21" xfId="2" applyNumberFormat="1" applyFont="1" applyFill="1" applyBorder="1" applyAlignment="1" applyProtection="1">
      <alignment vertical="top" wrapText="1"/>
    </xf>
    <xf numFmtId="43" fontId="6" fillId="0" borderId="21" xfId="2" applyNumberFormat="1" applyFont="1" applyFill="1" applyBorder="1" applyAlignment="1" applyProtection="1">
      <alignment horizontal="center" vertical="top"/>
    </xf>
    <xf numFmtId="2" fontId="6" fillId="0" borderId="21" xfId="2" applyNumberFormat="1" applyFont="1" applyFill="1" applyBorder="1" applyAlignment="1" applyProtection="1">
      <alignment horizontal="right" vertical="top"/>
    </xf>
    <xf numFmtId="167" fontId="6" fillId="0" borderId="21" xfId="2" applyNumberFormat="1" applyFont="1" applyFill="1" applyBorder="1" applyAlignment="1" applyProtection="1">
      <alignment horizontal="right" vertical="top"/>
    </xf>
    <xf numFmtId="39" fontId="6" fillId="0" borderId="21" xfId="2" applyFont="1" applyFill="1" applyBorder="1" applyAlignment="1" applyProtection="1">
      <alignment vertical="top" wrapText="1"/>
    </xf>
    <xf numFmtId="165" fontId="6" fillId="0" borderId="21" xfId="2" applyNumberFormat="1" applyFont="1" applyFill="1" applyBorder="1" applyAlignment="1" applyProtection="1">
      <alignment horizontal="center" vertical="top"/>
    </xf>
    <xf numFmtId="168" fontId="6" fillId="0" borderId="21" xfId="2" applyNumberFormat="1" applyFont="1" applyFill="1" applyBorder="1" applyAlignment="1" applyProtection="1">
      <alignment horizontal="right" vertical="top"/>
    </xf>
    <xf numFmtId="165" fontId="6" fillId="0" borderId="21" xfId="2" applyNumberFormat="1" applyFont="1" applyFill="1" applyBorder="1" applyAlignment="1" applyProtection="1">
      <alignment horizontal="center" vertical="top" wrapText="1"/>
    </xf>
    <xf numFmtId="2" fontId="6" fillId="0" borderId="21" xfId="2" applyNumberFormat="1" applyFont="1" applyFill="1" applyBorder="1" applyAlignment="1" applyProtection="1">
      <alignment horizontal="center" vertical="top" wrapText="1"/>
    </xf>
    <xf numFmtId="175" fontId="6" fillId="0" borderId="21" xfId="2" applyNumberFormat="1" applyFont="1" applyFill="1" applyBorder="1" applyAlignment="1" applyProtection="1">
      <alignment horizontal="right" vertical="top" wrapText="1"/>
    </xf>
    <xf numFmtId="0" fontId="22" fillId="0" borderId="21" xfId="2" applyNumberFormat="1" applyFont="1" applyFill="1" applyBorder="1" applyAlignment="1" applyProtection="1">
      <alignment vertical="top" wrapText="1"/>
    </xf>
    <xf numFmtId="4" fontId="6" fillId="0" borderId="21" xfId="16" applyNumberFormat="1" applyFont="1" applyFill="1" applyBorder="1" applyAlignment="1" applyProtection="1">
      <alignment horizontal="center" vertical="top" wrapText="1"/>
    </xf>
    <xf numFmtId="4" fontId="6" fillId="0" borderId="21" xfId="2" applyNumberFormat="1" applyFont="1" applyFill="1" applyBorder="1" applyAlignment="1" applyProtection="1">
      <alignment horizontal="center" vertical="top"/>
    </xf>
    <xf numFmtId="43" fontId="22" fillId="0" borderId="21" xfId="1" applyFont="1" applyFill="1" applyBorder="1" applyAlignment="1" applyProtection="1">
      <alignment horizontal="right" vertical="top" wrapText="1"/>
      <protection locked="0"/>
    </xf>
    <xf numFmtId="39" fontId="11" fillId="5" borderId="22" xfId="2" applyNumberFormat="1" applyFont="1" applyFill="1" applyBorder="1" applyAlignment="1" applyProtection="1">
      <alignment horizontal="right" vertical="top"/>
    </xf>
    <xf numFmtId="39" fontId="11" fillId="5" borderId="22" xfId="2" applyNumberFormat="1" applyFont="1" applyFill="1" applyBorder="1" applyAlignment="1" applyProtection="1">
      <alignment horizontal="center" vertical="top" wrapText="1"/>
    </xf>
    <xf numFmtId="39" fontId="11" fillId="5" borderId="22" xfId="2" applyNumberFormat="1" applyFont="1" applyFill="1" applyBorder="1" applyAlignment="1" applyProtection="1">
      <alignment horizontal="center" vertical="top"/>
    </xf>
    <xf numFmtId="39" fontId="11" fillId="5" borderId="22" xfId="2" applyNumberFormat="1" applyFont="1" applyFill="1" applyBorder="1" applyAlignment="1" applyProtection="1">
      <alignment vertical="top" wrapText="1"/>
      <protection locked="0"/>
    </xf>
    <xf numFmtId="39" fontId="11" fillId="5" borderId="22" xfId="1" applyNumberFormat="1" applyFont="1" applyFill="1" applyBorder="1" applyAlignment="1" applyProtection="1">
      <alignment horizontal="right" vertical="top" wrapText="1"/>
      <protection locked="0"/>
    </xf>
    <xf numFmtId="43" fontId="7" fillId="0" borderId="21" xfId="1" applyFont="1" applyFill="1" applyBorder="1" applyAlignment="1" applyProtection="1">
      <alignment horizontal="center" vertical="top" wrapText="1"/>
    </xf>
    <xf numFmtId="165" fontId="6" fillId="0" borderId="21" xfId="2" applyNumberFormat="1" applyFont="1" applyFill="1" applyBorder="1" applyAlignment="1" applyProtection="1">
      <alignment vertical="top" wrapText="1"/>
      <protection locked="0"/>
    </xf>
    <xf numFmtId="43" fontId="7" fillId="0" borderId="21" xfId="1" applyFont="1" applyFill="1" applyBorder="1" applyAlignment="1" applyProtection="1">
      <alignment horizontal="right" vertical="top" wrapText="1"/>
      <protection locked="0"/>
    </xf>
    <xf numFmtId="43" fontId="6" fillId="0" borderId="21" xfId="1" applyFont="1" applyFill="1" applyBorder="1" applyAlignment="1" applyProtection="1">
      <alignment horizontal="center" vertical="top" wrapText="1"/>
      <protection locked="0"/>
    </xf>
    <xf numFmtId="4" fontId="6" fillId="0" borderId="21" xfId="2" applyNumberFormat="1" applyFont="1" applyFill="1" applyBorder="1" applyAlignment="1" applyProtection="1">
      <alignment horizontal="center" vertical="top" wrapText="1"/>
    </xf>
    <xf numFmtId="169" fontId="6" fillId="0" borderId="21" xfId="2" applyNumberFormat="1" applyFont="1" applyFill="1" applyBorder="1" applyAlignment="1" applyProtection="1">
      <alignment horizontal="center" vertical="top"/>
    </xf>
    <xf numFmtId="0" fontId="6" fillId="0" borderId="21" xfId="2" applyNumberFormat="1" applyFont="1" applyFill="1" applyBorder="1" applyAlignment="1" applyProtection="1">
      <alignment horizontal="right" vertical="top"/>
    </xf>
    <xf numFmtId="0" fontId="6" fillId="0" borderId="21" xfId="2" applyNumberFormat="1" applyFont="1" applyFill="1" applyBorder="1" applyAlignment="1" applyProtection="1">
      <alignment horizontal="left" vertical="top" wrapText="1"/>
    </xf>
    <xf numFmtId="39" fontId="7" fillId="0" borderId="21" xfId="2" applyFont="1" applyFill="1" applyBorder="1" applyAlignment="1" applyProtection="1">
      <alignment vertical="top" wrapText="1"/>
    </xf>
    <xf numFmtId="39" fontId="6" fillId="0" borderId="21" xfId="2" applyFont="1" applyFill="1" applyBorder="1" applyAlignment="1" applyProtection="1">
      <alignment vertical="top"/>
    </xf>
    <xf numFmtId="39" fontId="7" fillId="0" borderId="21" xfId="2" applyFont="1" applyFill="1" applyBorder="1" applyAlignment="1" applyProtection="1">
      <alignment vertical="top"/>
    </xf>
    <xf numFmtId="39" fontId="7" fillId="0" borderId="21" xfId="2" applyNumberFormat="1" applyFont="1" applyFill="1" applyBorder="1" applyAlignment="1" applyProtection="1">
      <alignment horizontal="right" vertical="top"/>
    </xf>
    <xf numFmtId="39" fontId="6" fillId="0" borderId="21" xfId="2" applyFont="1" applyFill="1" applyBorder="1" applyAlignment="1" applyProtection="1">
      <alignment horizontal="left" vertical="top"/>
    </xf>
    <xf numFmtId="39" fontId="11" fillId="4" borderId="22" xfId="2" applyNumberFormat="1" applyFont="1" applyFill="1" applyBorder="1" applyAlignment="1" applyProtection="1">
      <alignment horizontal="right" vertical="top"/>
    </xf>
    <xf numFmtId="39" fontId="11" fillId="4" borderId="22" xfId="2" applyNumberFormat="1" applyFont="1" applyFill="1" applyBorder="1" applyAlignment="1" applyProtection="1">
      <alignment horizontal="center" vertical="top" wrapText="1"/>
    </xf>
    <xf numFmtId="39" fontId="11" fillId="4" borderId="22" xfId="2" applyNumberFormat="1" applyFont="1" applyFill="1" applyBorder="1" applyAlignment="1" applyProtection="1">
      <alignment horizontal="center" vertical="top"/>
    </xf>
    <xf numFmtId="39" fontId="11" fillId="4" borderId="22" xfId="2" applyNumberFormat="1" applyFont="1" applyFill="1" applyBorder="1" applyAlignment="1" applyProtection="1">
      <alignment vertical="top" wrapText="1"/>
      <protection locked="0"/>
    </xf>
    <xf numFmtId="39" fontId="11" fillId="4" borderId="22" xfId="1" applyNumberFormat="1" applyFont="1" applyFill="1" applyBorder="1" applyAlignment="1" applyProtection="1">
      <alignment horizontal="right" vertical="top" wrapText="1"/>
      <protection locked="0"/>
    </xf>
    <xf numFmtId="1" fontId="6" fillId="0" borderId="21" xfId="2" applyNumberFormat="1" applyFont="1" applyFill="1" applyBorder="1" applyAlignment="1" applyProtection="1">
      <alignment horizontal="right" vertical="top"/>
    </xf>
    <xf numFmtId="0" fontId="22" fillId="0" borderId="21" xfId="7" applyNumberFormat="1" applyFont="1" applyFill="1" applyBorder="1" applyAlignment="1" applyProtection="1">
      <alignment vertical="top" wrapText="1"/>
    </xf>
    <xf numFmtId="4" fontId="6" fillId="0" borderId="21" xfId="7" applyNumberFormat="1" applyFont="1" applyFill="1" applyBorder="1" applyAlignment="1" applyProtection="1">
      <alignment horizontal="center" vertical="top" wrapText="1"/>
    </xf>
    <xf numFmtId="4" fontId="7" fillId="0" borderId="21" xfId="2" applyNumberFormat="1" applyFont="1" applyFill="1" applyBorder="1" applyAlignment="1" applyProtection="1">
      <alignment vertical="top" wrapText="1"/>
      <protection locked="0"/>
    </xf>
    <xf numFmtId="4" fontId="6" fillId="0" borderId="21" xfId="1" applyNumberFormat="1" applyFont="1" applyFill="1" applyBorder="1" applyAlignment="1" applyProtection="1">
      <alignment horizontal="right" vertical="top"/>
    </xf>
    <xf numFmtId="40" fontId="6" fillId="0" borderId="21" xfId="1" applyNumberFormat="1" applyFont="1" applyFill="1" applyBorder="1" applyAlignment="1" applyProtection="1">
      <alignment horizontal="right" vertical="top" wrapText="1"/>
      <protection locked="0"/>
    </xf>
    <xf numFmtId="43" fontId="7" fillId="0" borderId="21" xfId="1" applyFont="1" applyFill="1" applyBorder="1" applyAlignment="1" applyProtection="1">
      <alignment vertical="top" wrapText="1"/>
      <protection locked="0"/>
    </xf>
    <xf numFmtId="2" fontId="6" fillId="0" borderId="20" xfId="2" applyNumberFormat="1" applyFont="1" applyFill="1" applyBorder="1" applyAlignment="1" applyProtection="1">
      <alignment horizontal="right" vertical="top"/>
    </xf>
    <xf numFmtId="39" fontId="6" fillId="5" borderId="23" xfId="2" applyFont="1" applyFill="1" applyBorder="1" applyAlignment="1" applyProtection="1">
      <alignment horizontal="right" vertical="top"/>
    </xf>
    <xf numFmtId="39" fontId="7" fillId="5" borderId="23" xfId="2" applyFont="1" applyFill="1" applyBorder="1" applyAlignment="1" applyProtection="1">
      <alignment horizontal="right" vertical="top" wrapText="1"/>
    </xf>
    <xf numFmtId="43" fontId="6" fillId="5" borderId="23" xfId="1" applyFont="1" applyFill="1" applyBorder="1" applyAlignment="1" applyProtection="1">
      <alignment horizontal="center" vertical="top" wrapText="1"/>
    </xf>
    <xf numFmtId="39" fontId="6" fillId="5" borderId="23" xfId="2" applyFont="1" applyFill="1" applyBorder="1" applyAlignment="1" applyProtection="1">
      <alignment horizontal="center" vertical="top"/>
    </xf>
    <xf numFmtId="43" fontId="6" fillId="5" borderId="23" xfId="1" applyFont="1" applyFill="1" applyBorder="1" applyAlignment="1" applyProtection="1">
      <alignment vertical="top" wrapText="1"/>
      <protection locked="0"/>
    </xf>
    <xf numFmtId="43" fontId="7" fillId="5" borderId="23" xfId="1" applyFont="1" applyFill="1" applyBorder="1" applyAlignment="1" applyProtection="1">
      <alignment horizontal="right" vertical="top" wrapText="1"/>
      <protection locked="0"/>
    </xf>
    <xf numFmtId="39" fontId="7" fillId="0" borderId="21" xfId="2" applyFont="1" applyFill="1" applyBorder="1" applyAlignment="1" applyProtection="1">
      <alignment horizontal="center" vertical="top"/>
    </xf>
    <xf numFmtId="0" fontId="22" fillId="0" borderId="21" xfId="2" applyNumberFormat="1" applyFont="1" applyFill="1" applyBorder="1" applyAlignment="1" applyProtection="1">
      <alignment horizontal="justify" vertical="top" wrapText="1"/>
    </xf>
    <xf numFmtId="43" fontId="6" fillId="3" borderId="21" xfId="1" applyFont="1" applyFill="1" applyBorder="1" applyAlignment="1">
      <alignment horizontal="right" vertical="top" wrapText="1"/>
    </xf>
    <xf numFmtId="0" fontId="7" fillId="0" borderId="21" xfId="4" applyFont="1" applyFill="1" applyBorder="1" applyAlignment="1">
      <alignment horizontal="center" vertical="top" wrapText="1"/>
    </xf>
    <xf numFmtId="0" fontId="7" fillId="0" borderId="21" xfId="4" applyFont="1" applyFill="1" applyBorder="1" applyAlignment="1">
      <alignment horizontal="left" vertical="top" wrapText="1"/>
    </xf>
    <xf numFmtId="43" fontId="7" fillId="0" borderId="21" xfId="9" applyFont="1" applyFill="1" applyBorder="1" applyAlignment="1">
      <alignment vertical="top"/>
    </xf>
    <xf numFmtId="43" fontId="7" fillId="0" borderId="21" xfId="9" applyFont="1" applyFill="1" applyBorder="1" applyAlignment="1">
      <alignment horizontal="center" vertical="top"/>
    </xf>
    <xf numFmtId="43" fontId="7" fillId="0" borderId="21" xfId="9" applyFont="1" applyFill="1" applyBorder="1" applyAlignment="1">
      <alignment horizontal="right" vertical="top"/>
    </xf>
    <xf numFmtId="0" fontId="7" fillId="3" borderId="21" xfId="4" applyFont="1" applyFill="1" applyBorder="1" applyAlignment="1">
      <alignment horizontal="center" vertical="top"/>
    </xf>
    <xf numFmtId="0" fontId="7" fillId="3" borderId="21" xfId="4" applyFont="1" applyFill="1" applyBorder="1" applyAlignment="1">
      <alignment horizontal="left" vertical="top"/>
    </xf>
    <xf numFmtId="43" fontId="7" fillId="3" borderId="21" xfId="9" applyFont="1" applyFill="1" applyBorder="1" applyAlignment="1">
      <alignment vertical="top"/>
    </xf>
    <xf numFmtId="43" fontId="7" fillId="3" borderId="21" xfId="9" applyFont="1" applyFill="1" applyBorder="1" applyAlignment="1">
      <alignment horizontal="center" vertical="top"/>
    </xf>
    <xf numFmtId="43" fontId="7" fillId="3" borderId="21" xfId="9" applyFont="1" applyFill="1" applyBorder="1" applyAlignment="1">
      <alignment horizontal="right" vertical="top"/>
    </xf>
    <xf numFmtId="37" fontId="7" fillId="3" borderId="21" xfId="4" applyNumberFormat="1" applyFont="1" applyFill="1" applyBorder="1" applyAlignment="1">
      <alignment horizontal="right" vertical="top"/>
    </xf>
    <xf numFmtId="0" fontId="7" fillId="3" borderId="21" xfId="4" applyFont="1" applyFill="1" applyBorder="1" applyAlignment="1">
      <alignment horizontal="left" vertical="top" wrapText="1"/>
    </xf>
    <xf numFmtId="43" fontId="6" fillId="3" borderId="21" xfId="9" applyFont="1" applyFill="1" applyBorder="1" applyAlignment="1">
      <alignment vertical="top"/>
    </xf>
    <xf numFmtId="43" fontId="6" fillId="3" borderId="21" xfId="9" applyFont="1" applyFill="1" applyBorder="1" applyAlignment="1">
      <alignment horizontal="center" vertical="top"/>
    </xf>
    <xf numFmtId="39" fontId="7" fillId="3" borderId="21" xfId="4" applyNumberFormat="1" applyFont="1" applyFill="1" applyBorder="1" applyAlignment="1" applyProtection="1">
      <alignment vertical="top" wrapText="1"/>
      <protection locked="0"/>
    </xf>
    <xf numFmtId="0" fontId="6" fillId="3" borderId="21" xfId="3" applyFont="1" applyFill="1" applyBorder="1" applyAlignment="1">
      <alignment horizontal="right" vertical="top"/>
    </xf>
    <xf numFmtId="0" fontId="6" fillId="3" borderId="21" xfId="4" applyFont="1" applyFill="1" applyBorder="1" applyAlignment="1">
      <alignment horizontal="left" vertical="top"/>
    </xf>
    <xf numFmtId="43" fontId="6" fillId="3" borderId="21" xfId="9" applyFont="1" applyFill="1" applyBorder="1" applyAlignment="1">
      <alignment horizontal="right" vertical="top" wrapText="1"/>
    </xf>
    <xf numFmtId="43" fontId="6" fillId="3" borderId="21" xfId="9" applyFont="1" applyFill="1" applyBorder="1" applyAlignment="1">
      <alignment horizontal="right" vertical="top"/>
    </xf>
    <xf numFmtId="0" fontId="6" fillId="3" borderId="21" xfId="4" applyFont="1" applyFill="1" applyBorder="1" applyAlignment="1">
      <alignment horizontal="left" vertical="top" wrapText="1"/>
    </xf>
    <xf numFmtId="0" fontId="7" fillId="3" borderId="21" xfId="4" applyFont="1" applyFill="1" applyBorder="1" applyAlignment="1">
      <alignment horizontal="right" vertical="top"/>
    </xf>
    <xf numFmtId="0" fontId="6" fillId="3" borderId="21" xfId="4" applyFont="1" applyFill="1" applyBorder="1" applyAlignment="1">
      <alignment horizontal="right" vertical="top"/>
    </xf>
    <xf numFmtId="0" fontId="7" fillId="3" borderId="21" xfId="4" applyNumberFormat="1" applyFont="1" applyFill="1" applyBorder="1" applyAlignment="1">
      <alignment horizontal="right" vertical="top"/>
    </xf>
    <xf numFmtId="0" fontId="7" fillId="3" borderId="21" xfId="4" applyNumberFormat="1" applyFont="1" applyFill="1" applyBorder="1" applyAlignment="1">
      <alignment vertical="top"/>
    </xf>
    <xf numFmtId="0" fontId="6" fillId="3" borderId="21" xfId="4" applyNumberFormat="1" applyFont="1" applyFill="1" applyBorder="1" applyAlignment="1">
      <alignment horizontal="right" vertical="top"/>
    </xf>
    <xf numFmtId="0" fontId="6" fillId="3" borderId="21" xfId="4" applyNumberFormat="1" applyFont="1" applyFill="1" applyBorder="1" applyAlignment="1">
      <alignment vertical="top" wrapText="1"/>
    </xf>
    <xf numFmtId="0" fontId="7" fillId="3" borderId="21" xfId="4" applyNumberFormat="1" applyFont="1" applyFill="1" applyBorder="1" applyAlignment="1">
      <alignment vertical="top" wrapText="1"/>
    </xf>
    <xf numFmtId="167" fontId="6" fillId="3" borderId="21" xfId="4" applyNumberFormat="1" applyFont="1" applyFill="1" applyBorder="1" applyAlignment="1">
      <alignment horizontal="right" vertical="top"/>
    </xf>
    <xf numFmtId="43" fontId="6" fillId="3" borderId="21" xfId="9" applyFont="1" applyFill="1" applyBorder="1" applyAlignment="1">
      <alignment horizontal="center" vertical="top" wrapText="1"/>
    </xf>
    <xf numFmtId="2" fontId="6" fillId="3" borderId="21" xfId="4" applyNumberFormat="1" applyFont="1" applyFill="1" applyBorder="1" applyAlignment="1">
      <alignment horizontal="right" vertical="top"/>
    </xf>
    <xf numFmtId="4" fontId="6" fillId="3" borderId="21" xfId="15" applyNumberFormat="1" applyFont="1" applyFill="1" applyBorder="1" applyAlignment="1">
      <alignment horizontal="right" vertical="top" wrapText="1"/>
    </xf>
    <xf numFmtId="172" fontId="7" fillId="3" borderId="21" xfId="13" applyNumberFormat="1" applyFont="1" applyFill="1" applyBorder="1" applyAlignment="1">
      <alignment horizontal="right" vertical="top"/>
    </xf>
    <xf numFmtId="0" fontId="7" fillId="3" borderId="21" xfId="0" applyFont="1" applyFill="1" applyBorder="1" applyAlignment="1">
      <alignment vertical="top" wrapText="1"/>
    </xf>
    <xf numFmtId="43" fontId="6" fillId="3" borderId="21" xfId="11" applyFont="1" applyFill="1" applyBorder="1" applyAlignment="1">
      <alignment horizontal="center" vertical="top" wrapText="1"/>
    </xf>
    <xf numFmtId="43" fontId="6" fillId="3" borderId="21" xfId="11" applyFont="1" applyFill="1" applyBorder="1" applyAlignment="1">
      <alignment horizontal="right" vertical="top" wrapText="1"/>
    </xf>
    <xf numFmtId="4" fontId="6" fillId="3" borderId="21" xfId="0" applyNumberFormat="1" applyFont="1" applyFill="1" applyBorder="1" applyAlignment="1">
      <alignment vertical="top"/>
    </xf>
    <xf numFmtId="0" fontId="6" fillId="3" borderId="21" xfId="0" applyFont="1" applyFill="1" applyBorder="1" applyAlignment="1">
      <alignment horizontal="right" vertical="top"/>
    </xf>
    <xf numFmtId="0" fontId="6" fillId="3" borderId="21" xfId="0" applyFont="1" applyFill="1" applyBorder="1" applyAlignment="1">
      <alignment horizontal="left" vertical="top" wrapText="1"/>
    </xf>
    <xf numFmtId="165" fontId="6" fillId="3" borderId="21" xfId="14" applyNumberFormat="1" applyFont="1" applyFill="1" applyBorder="1" applyAlignment="1">
      <alignment horizontal="right" vertical="top"/>
    </xf>
    <xf numFmtId="43" fontId="6" fillId="3" borderId="21" xfId="1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left" vertical="top"/>
    </xf>
    <xf numFmtId="0" fontId="6" fillId="3" borderId="21" xfId="4" applyFont="1" applyFill="1" applyBorder="1" applyAlignment="1">
      <alignment vertical="top"/>
    </xf>
    <xf numFmtId="43" fontId="6" fillId="3" borderId="21" xfId="1" applyFont="1" applyFill="1" applyBorder="1" applyAlignment="1" applyProtection="1">
      <alignment horizontal="right" vertical="top"/>
    </xf>
    <xf numFmtId="0" fontId="6" fillId="3" borderId="21" xfId="0" applyFont="1" applyFill="1" applyBorder="1" applyAlignment="1">
      <alignment vertical="top" wrapText="1"/>
    </xf>
    <xf numFmtId="1" fontId="7" fillId="3" borderId="21" xfId="4" applyNumberFormat="1" applyFont="1" applyFill="1" applyBorder="1" applyAlignment="1">
      <alignment horizontal="right" vertical="top"/>
    </xf>
    <xf numFmtId="167" fontId="7" fillId="3" borderId="21" xfId="4" applyNumberFormat="1" applyFont="1" applyFill="1" applyBorder="1" applyAlignment="1">
      <alignment horizontal="right" vertical="top"/>
    </xf>
    <xf numFmtId="0" fontId="6" fillId="3" borderId="21" xfId="12" applyFont="1" applyFill="1" applyBorder="1" applyAlignment="1">
      <alignment horizontal="left" vertical="top" wrapText="1"/>
    </xf>
    <xf numFmtId="43" fontId="6" fillId="6" borderId="21" xfId="11" applyFont="1" applyFill="1" applyBorder="1" applyAlignment="1">
      <alignment horizontal="center" vertical="top" wrapText="1"/>
    </xf>
    <xf numFmtId="40" fontId="6" fillId="3" borderId="21" xfId="3" applyNumberFormat="1" applyFont="1" applyFill="1" applyBorder="1" applyAlignment="1" applyProtection="1">
      <alignment vertical="top"/>
      <protection locked="0"/>
    </xf>
    <xf numFmtId="37" fontId="7" fillId="3" borderId="21" xfId="3" applyNumberFormat="1" applyFont="1" applyFill="1" applyBorder="1" applyAlignment="1">
      <alignment horizontal="right" vertical="top"/>
    </xf>
    <xf numFmtId="39" fontId="7" fillId="3" borderId="21" xfId="3" applyNumberFormat="1" applyFont="1" applyFill="1" applyBorder="1" applyAlignment="1">
      <alignment vertical="top" wrapText="1"/>
    </xf>
    <xf numFmtId="168" fontId="6" fillId="3" borderId="21" xfId="3" applyNumberFormat="1" applyFont="1" applyFill="1" applyBorder="1" applyAlignment="1">
      <alignment horizontal="right" vertical="top"/>
    </xf>
    <xf numFmtId="39" fontId="6" fillId="0" borderId="21" xfId="3" applyNumberFormat="1" applyFont="1" applyFill="1" applyBorder="1" applyAlignment="1">
      <alignment vertical="top" wrapText="1"/>
    </xf>
    <xf numFmtId="43" fontId="6" fillId="0" borderId="21" xfId="9" applyFont="1" applyFill="1" applyBorder="1" applyAlignment="1">
      <alignment horizontal="center" vertical="top"/>
    </xf>
    <xf numFmtId="43" fontId="6" fillId="0" borderId="21" xfId="9" applyFont="1" applyFill="1" applyBorder="1" applyAlignment="1">
      <alignment horizontal="right" vertical="top" wrapText="1"/>
    </xf>
    <xf numFmtId="39" fontId="6" fillId="3" borderId="21" xfId="3" applyNumberFormat="1" applyFont="1" applyFill="1" applyBorder="1" applyAlignment="1" applyProtection="1">
      <alignment vertical="top"/>
      <protection locked="0"/>
    </xf>
    <xf numFmtId="39" fontId="6" fillId="3" borderId="21" xfId="3" applyNumberFormat="1" applyFont="1" applyFill="1" applyBorder="1" applyAlignment="1">
      <alignment vertical="top" wrapText="1"/>
    </xf>
    <xf numFmtId="40" fontId="6" fillId="0" borderId="21" xfId="3" applyNumberFormat="1" applyFont="1" applyFill="1" applyBorder="1" applyAlignment="1" applyProtection="1">
      <alignment vertical="top"/>
      <protection locked="0"/>
    </xf>
    <xf numFmtId="0" fontId="6" fillId="0" borderId="21" xfId="4" applyFont="1" applyFill="1" applyBorder="1" applyAlignment="1">
      <alignment horizontal="left" vertical="top" wrapText="1"/>
    </xf>
    <xf numFmtId="43" fontId="6" fillId="0" borderId="21" xfId="9" applyFont="1" applyFill="1" applyBorder="1" applyAlignment="1">
      <alignment horizontal="right" vertical="top"/>
    </xf>
    <xf numFmtId="39" fontId="6" fillId="0" borderId="21" xfId="3" applyNumberFormat="1" applyFont="1" applyFill="1" applyBorder="1" applyAlignment="1" applyProtection="1">
      <alignment vertical="top"/>
      <protection locked="0"/>
    </xf>
    <xf numFmtId="173" fontId="7" fillId="3" borderId="21" xfId="13" applyNumberFormat="1" applyFont="1" applyFill="1" applyBorder="1" applyAlignment="1">
      <alignment horizontal="right" vertical="top" wrapText="1"/>
    </xf>
    <xf numFmtId="0" fontId="7" fillId="3" borderId="21" xfId="3" applyFont="1" applyFill="1" applyBorder="1" applyAlignment="1">
      <alignment vertical="top" wrapText="1"/>
    </xf>
    <xf numFmtId="43" fontId="6" fillId="3" borderId="21" xfId="9" applyFont="1" applyFill="1" applyBorder="1" applyAlignment="1">
      <alignment vertical="top" wrapText="1"/>
    </xf>
    <xf numFmtId="170" fontId="6" fillId="3" borderId="21" xfId="3" applyNumberFormat="1" applyFont="1" applyFill="1" applyBorder="1" applyAlignment="1" applyProtection="1">
      <alignment horizontal="right" vertical="top" wrapText="1"/>
    </xf>
    <xf numFmtId="0" fontId="6" fillId="3" borderId="21" xfId="3" applyFont="1" applyFill="1" applyBorder="1" applyAlignment="1">
      <alignment horizontal="left" vertical="top" wrapText="1"/>
    </xf>
    <xf numFmtId="37" fontId="6" fillId="3" borderId="21" xfId="3" applyNumberFormat="1" applyFont="1" applyFill="1" applyBorder="1" applyAlignment="1" applyProtection="1">
      <alignment horizontal="right" vertical="top" wrapText="1"/>
    </xf>
    <xf numFmtId="39" fontId="6" fillId="3" borderId="21" xfId="10" applyFont="1" applyFill="1" applyBorder="1" applyAlignment="1">
      <alignment horizontal="left" vertical="top" wrapText="1"/>
    </xf>
    <xf numFmtId="0" fontId="7" fillId="3" borderId="21" xfId="3" applyFont="1" applyFill="1" applyBorder="1" applyAlignment="1">
      <alignment horizontal="right" vertical="top"/>
    </xf>
    <xf numFmtId="0" fontId="7" fillId="0" borderId="21" xfId="4" applyFont="1" applyFill="1" applyBorder="1" applyAlignment="1">
      <alignment horizontal="right" vertical="top"/>
    </xf>
    <xf numFmtId="0" fontId="7" fillId="3" borderId="21" xfId="4" applyFont="1" applyFill="1" applyBorder="1" applyAlignment="1">
      <alignment horizontal="center" vertical="top" wrapText="1"/>
    </xf>
    <xf numFmtId="0" fontId="7" fillId="3" borderId="21" xfId="4" applyFont="1" applyFill="1" applyBorder="1" applyAlignment="1">
      <alignment vertical="top"/>
    </xf>
    <xf numFmtId="168" fontId="6" fillId="0" borderId="21" xfId="3" applyNumberFormat="1" applyFont="1" applyFill="1" applyBorder="1" applyAlignment="1">
      <alignment horizontal="right" vertical="top"/>
    </xf>
    <xf numFmtId="0" fontId="6" fillId="0" borderId="21" xfId="4" applyFont="1" applyFill="1" applyBorder="1" applyAlignment="1">
      <alignment horizontal="right" vertical="top"/>
    </xf>
    <xf numFmtId="0" fontId="6" fillId="0" borderId="21" xfId="4" applyFont="1" applyFill="1" applyBorder="1" applyAlignment="1">
      <alignment horizontal="left" vertical="top"/>
    </xf>
    <xf numFmtId="43" fontId="6" fillId="3" borderId="21" xfId="1" applyFont="1" applyFill="1" applyBorder="1" applyAlignment="1">
      <alignment horizontal="center" vertical="top"/>
    </xf>
    <xf numFmtId="43" fontId="7" fillId="3" borderId="21" xfId="1" applyFont="1" applyFill="1" applyBorder="1" applyAlignment="1">
      <alignment horizontal="right" vertical="top"/>
    </xf>
    <xf numFmtId="43" fontId="6" fillId="3" borderId="21" xfId="1" applyFont="1" applyFill="1" applyBorder="1" applyAlignment="1">
      <alignment vertical="top"/>
    </xf>
    <xf numFmtId="43" fontId="6" fillId="0" borderId="21" xfId="11" applyFont="1" applyFill="1" applyBorder="1" applyAlignment="1">
      <alignment horizontal="right" vertical="top" wrapText="1"/>
    </xf>
    <xf numFmtId="43" fontId="6" fillId="3" borderId="21" xfId="1" applyFont="1" applyFill="1" applyBorder="1" applyAlignment="1">
      <alignment horizontal="right" vertical="top"/>
    </xf>
    <xf numFmtId="43" fontId="6" fillId="3" borderId="21" xfId="9" applyFont="1" applyFill="1" applyBorder="1" applyAlignment="1" applyProtection="1">
      <alignment horizontal="right" vertical="top" wrapText="1"/>
      <protection locked="0"/>
    </xf>
    <xf numFmtId="167" fontId="6" fillId="3" borderId="21" xfId="2" applyNumberFormat="1" applyFont="1" applyFill="1" applyBorder="1" applyAlignment="1" applyProtection="1">
      <alignment horizontal="right" vertical="top"/>
    </xf>
    <xf numFmtId="39" fontId="6" fillId="3" borderId="21" xfId="2" applyFont="1" applyFill="1" applyBorder="1" applyAlignment="1" applyProtection="1">
      <alignment horizontal="left" vertical="top" wrapText="1"/>
    </xf>
    <xf numFmtId="39" fontId="6" fillId="3" borderId="21" xfId="2" applyFont="1" applyFill="1" applyBorder="1" applyAlignment="1" applyProtection="1">
      <alignment horizontal="center" vertical="top"/>
    </xf>
    <xf numFmtId="43" fontId="6" fillId="3" borderId="21" xfId="1" applyFont="1" applyFill="1" applyBorder="1" applyAlignment="1" applyProtection="1">
      <alignment horizontal="right" vertical="top" wrapText="1"/>
      <protection locked="0"/>
    </xf>
    <xf numFmtId="39" fontId="6" fillId="3" borderId="21" xfId="2" applyFont="1" applyFill="1" applyBorder="1" applyAlignment="1" applyProtection="1">
      <alignment horizontal="right" vertical="top"/>
    </xf>
    <xf numFmtId="37" fontId="7" fillId="3" borderId="21" xfId="2" applyNumberFormat="1" applyFont="1" applyFill="1" applyBorder="1" applyAlignment="1" applyProtection="1">
      <alignment horizontal="right" vertical="top"/>
    </xf>
    <xf numFmtId="39" fontId="7" fillId="3" borderId="21" xfId="2" applyFont="1" applyFill="1" applyBorder="1" applyAlignment="1" applyProtection="1">
      <alignment horizontal="left" vertical="top" wrapText="1"/>
    </xf>
    <xf numFmtId="168" fontId="6" fillId="3" borderId="21" xfId="2" applyNumberFormat="1" applyFont="1" applyFill="1" applyBorder="1" applyAlignment="1" applyProtection="1">
      <alignment horizontal="right" vertical="top"/>
    </xf>
    <xf numFmtId="39" fontId="6" fillId="3" borderId="21" xfId="2" applyFont="1" applyFill="1" applyBorder="1" applyAlignment="1" applyProtection="1">
      <alignment vertical="top" wrapText="1"/>
    </xf>
    <xf numFmtId="39" fontId="7" fillId="3" borderId="21" xfId="2" applyFont="1" applyFill="1" applyBorder="1" applyAlignment="1" applyProtection="1">
      <alignment horizontal="right" vertical="top" wrapText="1"/>
    </xf>
    <xf numFmtId="43" fontId="6" fillId="3" borderId="21" xfId="1" applyFont="1" applyFill="1" applyBorder="1" applyAlignment="1" applyProtection="1">
      <alignment horizontal="center" vertical="top" wrapText="1"/>
    </xf>
    <xf numFmtId="165" fontId="6" fillId="3" borderId="21" xfId="2" applyNumberFormat="1" applyFont="1" applyFill="1" applyBorder="1" applyAlignment="1" applyProtection="1">
      <alignment horizontal="center" vertical="top"/>
    </xf>
    <xf numFmtId="0" fontId="6" fillId="3" borderId="21" xfId="2" applyNumberFormat="1" applyFont="1" applyFill="1" applyBorder="1" applyAlignment="1" applyProtection="1">
      <alignment horizontal="left" vertical="top" wrapText="1"/>
    </xf>
    <xf numFmtId="39" fontId="7" fillId="5" borderId="22" xfId="2" applyNumberFormat="1" applyFont="1" applyFill="1" applyBorder="1" applyAlignment="1" applyProtection="1">
      <alignment horizontal="center" vertical="top" wrapText="1"/>
    </xf>
    <xf numFmtId="39" fontId="7" fillId="5" borderId="22" xfId="1" applyNumberFormat="1" applyFont="1" applyFill="1" applyBorder="1" applyAlignment="1" applyProtection="1">
      <alignment horizontal="right" vertical="top" wrapText="1"/>
      <protection locked="0"/>
    </xf>
    <xf numFmtId="39" fontId="10" fillId="0" borderId="24" xfId="2" applyFont="1" applyBorder="1" applyAlignment="1">
      <alignment vertical="top"/>
    </xf>
    <xf numFmtId="39" fontId="12" fillId="0" borderId="24" xfId="2" applyFont="1" applyBorder="1" applyAlignment="1" applyProtection="1">
      <alignment horizontal="right" vertical="top"/>
    </xf>
    <xf numFmtId="39" fontId="12" fillId="0" borderId="24" xfId="2" applyFont="1" applyBorder="1" applyAlignment="1" applyProtection="1">
      <alignment vertical="top"/>
    </xf>
    <xf numFmtId="39" fontId="10" fillId="0" borderId="24" xfId="2" applyFont="1" applyBorder="1" applyAlignment="1">
      <alignment horizontal="right" vertical="top"/>
    </xf>
    <xf numFmtId="39" fontId="7" fillId="7" borderId="21" xfId="2" applyFont="1" applyFill="1" applyBorder="1" applyAlignment="1" applyProtection="1">
      <alignment horizontal="center" vertical="top" wrapText="1"/>
    </xf>
    <xf numFmtId="39" fontId="10" fillId="0" borderId="21" xfId="2" applyFont="1" applyBorder="1" applyAlignment="1">
      <alignment vertical="top"/>
    </xf>
    <xf numFmtId="39" fontId="12" fillId="0" borderId="21" xfId="2" applyFont="1" applyBorder="1" applyAlignment="1" applyProtection="1">
      <alignment horizontal="right" vertical="top"/>
    </xf>
    <xf numFmtId="39" fontId="12" fillId="0" borderId="21" xfId="2" applyFont="1" applyBorder="1" applyAlignment="1" applyProtection="1">
      <alignment vertical="top"/>
    </xf>
    <xf numFmtId="39" fontId="10" fillId="0" borderId="21" xfId="2" applyFont="1" applyBorder="1" applyAlignment="1">
      <alignment horizontal="right" vertical="top"/>
    </xf>
    <xf numFmtId="39" fontId="18" fillId="0" borderId="21" xfId="2" applyFont="1" applyFill="1" applyBorder="1" applyAlignment="1" applyProtection="1">
      <alignment wrapText="1"/>
    </xf>
    <xf numFmtId="39" fontId="7" fillId="0" borderId="21" xfId="2" applyFont="1" applyFill="1" applyBorder="1" applyAlignment="1" applyProtection="1">
      <alignment horizontal="center" wrapText="1"/>
    </xf>
    <xf numFmtId="43" fontId="6" fillId="0" borderId="21" xfId="1" applyFont="1" applyFill="1" applyBorder="1" applyAlignment="1" applyProtection="1">
      <alignment horizontal="center" vertical="center"/>
    </xf>
    <xf numFmtId="39" fontId="6" fillId="0" borderId="21" xfId="2" applyFont="1" applyFill="1" applyBorder="1" applyAlignment="1" applyProtection="1">
      <alignment horizontal="center" vertical="center"/>
    </xf>
    <xf numFmtId="43" fontId="6" fillId="0" borderId="21" xfId="1" applyFont="1" applyFill="1" applyBorder="1" applyAlignment="1" applyProtection="1">
      <alignment vertical="center" wrapText="1"/>
      <protection locked="0"/>
    </xf>
    <xf numFmtId="43" fontId="6" fillId="0" borderId="21" xfId="1" applyFont="1" applyFill="1" applyBorder="1" applyAlignment="1" applyProtection="1">
      <alignment horizontal="right" vertical="center" wrapText="1"/>
      <protection locked="0"/>
    </xf>
    <xf numFmtId="39" fontId="10" fillId="0" borderId="21" xfId="2" applyFont="1" applyFill="1" applyBorder="1" applyAlignment="1">
      <alignment vertical="top"/>
    </xf>
    <xf numFmtId="39" fontId="12" fillId="0" borderId="21" xfId="2" applyFont="1" applyFill="1" applyBorder="1" applyAlignment="1" applyProtection="1">
      <alignment horizontal="right" vertical="top"/>
    </xf>
    <xf numFmtId="39" fontId="12" fillId="0" borderId="21" xfId="2" applyFont="1" applyFill="1" applyBorder="1" applyAlignment="1" applyProtection="1">
      <alignment vertical="top"/>
    </xf>
    <xf numFmtId="39" fontId="10" fillId="0" borderId="21" xfId="2" applyFont="1" applyFill="1" applyBorder="1" applyAlignment="1">
      <alignment horizontal="right" vertical="top"/>
    </xf>
    <xf numFmtId="43" fontId="6" fillId="0" borderId="21" xfId="1" applyFont="1" applyFill="1" applyBorder="1" applyAlignment="1" applyProtection="1">
      <alignment horizontal="center" vertical="center" wrapText="1"/>
    </xf>
    <xf numFmtId="4" fontId="6" fillId="0" borderId="21" xfId="2" applyNumberFormat="1" applyFont="1" applyFill="1" applyBorder="1" applyAlignment="1" applyProtection="1">
      <alignment vertical="center" wrapText="1"/>
      <protection locked="0"/>
    </xf>
    <xf numFmtId="39" fontId="11" fillId="5" borderId="22" xfId="2" applyNumberFormat="1" applyFont="1" applyFill="1" applyBorder="1" applyAlignment="1" applyProtection="1">
      <alignment horizontal="center" wrapText="1"/>
    </xf>
    <xf numFmtId="39" fontId="11" fillId="5" borderId="22" xfId="2" applyNumberFormat="1" applyFont="1" applyFill="1" applyBorder="1" applyAlignment="1" applyProtection="1">
      <alignment horizontal="center"/>
    </xf>
    <xf numFmtId="39" fontId="11" fillId="5" borderId="22" xfId="2" applyNumberFormat="1" applyFont="1" applyFill="1" applyBorder="1" applyAlignment="1" applyProtection="1">
      <alignment wrapText="1"/>
      <protection locked="0"/>
    </xf>
    <xf numFmtId="39" fontId="11" fillId="5" borderId="22" xfId="1" applyNumberFormat="1" applyFont="1" applyFill="1" applyBorder="1" applyAlignment="1" applyProtection="1">
      <alignment horizontal="right" wrapText="1"/>
      <protection locked="0"/>
    </xf>
    <xf numFmtId="39" fontId="7" fillId="0" borderId="21" xfId="2" applyFont="1" applyFill="1" applyBorder="1" applyAlignment="1" applyProtection="1">
      <alignment horizontal="left" wrapText="1"/>
    </xf>
    <xf numFmtId="39" fontId="2" fillId="0" borderId="21" xfId="2" applyFont="1" applyBorder="1"/>
    <xf numFmtId="39" fontId="2" fillId="0" borderId="21" xfId="2" applyFont="1" applyFill="1" applyBorder="1"/>
    <xf numFmtId="40" fontId="6" fillId="0" borderId="21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21" xfId="2" applyNumberFormat="1" applyFont="1" applyFill="1" applyBorder="1" applyAlignment="1" applyProtection="1">
      <alignment horizontal="center" vertical="center"/>
    </xf>
    <xf numFmtId="39" fontId="7" fillId="5" borderId="22" xfId="1" applyNumberFormat="1" applyFont="1" applyFill="1" applyBorder="1" applyAlignment="1" applyProtection="1">
      <alignment horizontal="right" wrapText="1"/>
      <protection locked="0"/>
    </xf>
    <xf numFmtId="0" fontId="6" fillId="0" borderId="21" xfId="7" applyFont="1" applyFill="1" applyBorder="1" applyAlignment="1" applyProtection="1">
      <alignment horizontal="center" vertical="center" wrapText="1"/>
    </xf>
    <xf numFmtId="0" fontId="6" fillId="0" borderId="21" xfId="3" applyFont="1" applyFill="1" applyBorder="1" applyAlignment="1">
      <alignment horizontal="right" vertical="top"/>
    </xf>
    <xf numFmtId="0" fontId="7" fillId="0" borderId="21" xfId="4" applyFont="1" applyFill="1" applyBorder="1" applyAlignment="1">
      <alignment horizontal="center" vertical="top"/>
    </xf>
    <xf numFmtId="0" fontId="7" fillId="0" borderId="21" xfId="4" applyFont="1" applyFill="1" applyBorder="1" applyAlignment="1">
      <alignment horizontal="left" vertical="top"/>
    </xf>
    <xf numFmtId="0" fontId="7" fillId="0" borderId="21" xfId="4" applyNumberFormat="1" applyFont="1" applyFill="1" applyBorder="1" applyAlignment="1">
      <alignment horizontal="right" vertical="top"/>
    </xf>
    <xf numFmtId="0" fontId="7" fillId="0" borderId="21" xfId="4" applyNumberFormat="1" applyFont="1" applyFill="1" applyBorder="1" applyAlignment="1">
      <alignment vertical="top"/>
    </xf>
    <xf numFmtId="0" fontId="6" fillId="0" borderId="21" xfId="4" applyNumberFormat="1" applyFont="1" applyFill="1" applyBorder="1" applyAlignment="1">
      <alignment horizontal="right" vertical="top"/>
    </xf>
    <xf numFmtId="0" fontId="6" fillId="0" borderId="21" xfId="4" applyNumberFormat="1" applyFont="1" applyFill="1" applyBorder="1" applyAlignment="1">
      <alignment vertical="top" wrapText="1"/>
    </xf>
    <xf numFmtId="0" fontId="7" fillId="0" borderId="21" xfId="4" applyNumberFormat="1" applyFont="1" applyFill="1" applyBorder="1" applyAlignment="1">
      <alignment vertical="top" wrapText="1"/>
    </xf>
    <xf numFmtId="167" fontId="6" fillId="0" borderId="21" xfId="4" applyNumberFormat="1" applyFont="1" applyFill="1" applyBorder="1" applyAlignment="1">
      <alignment horizontal="right" vertical="top"/>
    </xf>
    <xf numFmtId="43" fontId="6" fillId="0" borderId="21" xfId="9" applyFont="1" applyFill="1" applyBorder="1" applyAlignment="1">
      <alignment horizontal="center" vertical="top" wrapText="1"/>
    </xf>
    <xf numFmtId="2" fontId="6" fillId="0" borderId="21" xfId="4" applyNumberFormat="1" applyFont="1" applyFill="1" applyBorder="1" applyAlignment="1">
      <alignment horizontal="right" vertical="top"/>
    </xf>
    <xf numFmtId="172" fontId="7" fillId="0" borderId="21" xfId="13" applyNumberFormat="1" applyFont="1" applyFill="1" applyBorder="1" applyAlignment="1">
      <alignment horizontal="right" vertical="top"/>
    </xf>
    <xf numFmtId="0" fontId="7" fillId="0" borderId="21" xfId="0" applyFont="1" applyFill="1" applyBorder="1" applyAlignment="1">
      <alignment vertical="top" wrapText="1"/>
    </xf>
    <xf numFmtId="43" fontId="6" fillId="0" borderId="21" xfId="11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right" vertical="top"/>
    </xf>
    <xf numFmtId="0" fontId="6" fillId="0" borderId="21" xfId="0" applyFont="1" applyFill="1" applyBorder="1" applyAlignment="1">
      <alignment horizontal="left" vertical="top" wrapText="1"/>
    </xf>
    <xf numFmtId="43" fontId="6" fillId="0" borderId="21" xfId="11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left" vertical="top"/>
    </xf>
    <xf numFmtId="0" fontId="6" fillId="0" borderId="21" xfId="4" applyFont="1" applyFill="1" applyBorder="1" applyAlignment="1">
      <alignment vertical="top"/>
    </xf>
    <xf numFmtId="1" fontId="7" fillId="0" borderId="21" xfId="4" applyNumberFormat="1" applyFont="1" applyFill="1" applyBorder="1" applyAlignment="1">
      <alignment horizontal="right" vertical="top"/>
    </xf>
    <xf numFmtId="167" fontId="7" fillId="0" borderId="21" xfId="4" applyNumberFormat="1" applyFont="1" applyFill="1" applyBorder="1" applyAlignment="1">
      <alignment horizontal="right" vertical="top"/>
    </xf>
    <xf numFmtId="0" fontId="6" fillId="0" borderId="21" xfId="12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vertical="top" wrapText="1"/>
    </xf>
    <xf numFmtId="37" fontId="7" fillId="0" borderId="21" xfId="3" applyNumberFormat="1" applyFont="1" applyFill="1" applyBorder="1" applyAlignment="1">
      <alignment horizontal="right" vertical="top"/>
    </xf>
    <xf numFmtId="39" fontId="7" fillId="0" borderId="21" xfId="3" applyNumberFormat="1" applyFont="1" applyFill="1" applyBorder="1" applyAlignment="1">
      <alignment vertical="top" wrapText="1"/>
    </xf>
    <xf numFmtId="173" fontId="7" fillId="0" borderId="21" xfId="13" applyNumberFormat="1" applyFont="1" applyFill="1" applyBorder="1" applyAlignment="1">
      <alignment horizontal="right" vertical="top" wrapText="1"/>
    </xf>
    <xf numFmtId="0" fontId="7" fillId="0" borderId="21" xfId="3" applyFont="1" applyFill="1" applyBorder="1" applyAlignment="1">
      <alignment vertical="top" wrapText="1"/>
    </xf>
    <xf numFmtId="43" fontId="6" fillId="0" borderId="21" xfId="9" applyFont="1" applyFill="1" applyBorder="1" applyAlignment="1">
      <alignment vertical="top" wrapText="1"/>
    </xf>
    <xf numFmtId="170" fontId="6" fillId="0" borderId="21" xfId="3" applyNumberFormat="1" applyFont="1" applyFill="1" applyBorder="1" applyAlignment="1" applyProtection="1">
      <alignment horizontal="right" vertical="top" wrapText="1"/>
    </xf>
    <xf numFmtId="0" fontId="6" fillId="0" borderId="21" xfId="3" applyFont="1" applyFill="1" applyBorder="1" applyAlignment="1">
      <alignment horizontal="left" vertical="top" wrapText="1"/>
    </xf>
    <xf numFmtId="37" fontId="6" fillId="0" borderId="21" xfId="3" applyNumberFormat="1" applyFont="1" applyFill="1" applyBorder="1" applyAlignment="1" applyProtection="1">
      <alignment horizontal="right" vertical="top" wrapText="1"/>
    </xf>
    <xf numFmtId="39" fontId="6" fillId="0" borderId="21" xfId="10" applyFont="1" applyFill="1" applyBorder="1" applyAlignment="1">
      <alignment horizontal="left" vertical="top" wrapText="1"/>
    </xf>
    <xf numFmtId="43" fontId="6" fillId="0" borderId="21" xfId="1" applyFont="1" applyFill="1" applyBorder="1" applyAlignment="1">
      <alignment horizontal="right" vertical="top" wrapText="1"/>
    </xf>
    <xf numFmtId="0" fontId="7" fillId="0" borderId="21" xfId="3" applyFont="1" applyFill="1" applyBorder="1" applyAlignment="1">
      <alignment horizontal="right" vertical="top"/>
    </xf>
    <xf numFmtId="170" fontId="7" fillId="0" borderId="21" xfId="3" applyNumberFormat="1" applyFont="1" applyFill="1" applyBorder="1" applyAlignment="1" applyProtection="1">
      <alignment horizontal="right" vertical="top" wrapText="1"/>
    </xf>
    <xf numFmtId="37" fontId="7" fillId="0" borderId="21" xfId="3" applyNumberFormat="1" applyFont="1" applyFill="1" applyBorder="1" applyAlignment="1" applyProtection="1">
      <alignment horizontal="right" vertical="top" wrapText="1"/>
    </xf>
    <xf numFmtId="37" fontId="7" fillId="0" borderId="21" xfId="4" applyNumberFormat="1" applyFont="1" applyFill="1" applyBorder="1" applyAlignment="1">
      <alignment horizontal="right" vertical="top"/>
    </xf>
    <xf numFmtId="0" fontId="7" fillId="0" borderId="21" xfId="4" applyFont="1" applyFill="1" applyBorder="1" applyAlignment="1">
      <alignment vertical="top"/>
    </xf>
    <xf numFmtId="43" fontId="6" fillId="0" borderId="21" xfId="1" applyFont="1" applyFill="1" applyBorder="1" applyAlignment="1" applyProtection="1">
      <alignment vertical="top" wrapText="1"/>
    </xf>
    <xf numFmtId="43" fontId="6" fillId="0" borderId="21" xfId="9" applyFont="1" applyFill="1" applyBorder="1" applyAlignment="1">
      <alignment horizontal="center" vertical="center" wrapText="1"/>
    </xf>
    <xf numFmtId="43" fontId="6" fillId="0" borderId="21" xfId="9" applyFont="1" applyFill="1" applyBorder="1" applyAlignment="1">
      <alignment horizontal="right" vertical="center" wrapText="1"/>
    </xf>
    <xf numFmtId="43" fontId="6" fillId="0" borderId="21" xfId="9" applyFont="1" applyFill="1" applyBorder="1" applyAlignment="1">
      <alignment vertical="top"/>
    </xf>
    <xf numFmtId="39" fontId="7" fillId="0" borderId="21" xfId="4" applyNumberFormat="1" applyFont="1" applyFill="1" applyBorder="1" applyAlignment="1" applyProtection="1">
      <alignment vertical="top" wrapText="1"/>
      <protection locked="0"/>
    </xf>
    <xf numFmtId="43" fontId="6" fillId="0" borderId="21" xfId="1" applyFont="1" applyFill="1" applyBorder="1" applyAlignment="1">
      <alignment horizontal="center" vertical="top"/>
    </xf>
    <xf numFmtId="39" fontId="7" fillId="0" borderId="21" xfId="10" applyFont="1" applyFill="1" applyBorder="1" applyAlignment="1">
      <alignment horizontal="left" vertical="top" wrapText="1"/>
    </xf>
    <xf numFmtId="43" fontId="6" fillId="0" borderId="21" xfId="1" applyFont="1" applyFill="1" applyBorder="1" applyAlignment="1">
      <alignment horizontal="right" vertical="top"/>
    </xf>
    <xf numFmtId="43" fontId="6" fillId="0" borderId="21" xfId="9" applyFont="1" applyFill="1" applyBorder="1" applyAlignment="1" applyProtection="1">
      <alignment horizontal="right" vertical="center" wrapText="1"/>
      <protection locked="0"/>
    </xf>
    <xf numFmtId="167" fontId="6" fillId="3" borderId="21" xfId="2" applyNumberFormat="1" applyFont="1" applyFill="1" applyBorder="1" applyAlignment="1">
      <alignment horizontal="right" vertical="top"/>
    </xf>
    <xf numFmtId="39" fontId="7" fillId="0" borderId="21" xfId="2" applyFont="1" applyBorder="1" applyAlignment="1">
      <alignment horizontal="center" vertical="top" wrapText="1"/>
    </xf>
    <xf numFmtId="43" fontId="17" fillId="3" borderId="21" xfId="1" applyFont="1" applyFill="1" applyBorder="1" applyAlignment="1" applyProtection="1">
      <alignment horizontal="center" vertical="top" wrapText="1"/>
    </xf>
    <xf numFmtId="39" fontId="6" fillId="3" borderId="21" xfId="2" applyFont="1" applyFill="1" applyBorder="1" applyAlignment="1">
      <alignment horizontal="center" vertical="top"/>
    </xf>
    <xf numFmtId="167" fontId="7" fillId="3" borderId="21" xfId="2" applyNumberFormat="1" applyFont="1" applyFill="1" applyBorder="1" applyAlignment="1">
      <alignment horizontal="center" vertical="top"/>
    </xf>
    <xf numFmtId="39" fontId="7" fillId="0" borderId="21" xfId="2" applyFont="1" applyBorder="1" applyAlignment="1">
      <alignment horizontal="left" vertical="top" wrapText="1"/>
    </xf>
    <xf numFmtId="167" fontId="7" fillId="3" borderId="21" xfId="2" applyNumberFormat="1" applyFont="1" applyFill="1" applyBorder="1" applyAlignment="1">
      <alignment horizontal="right" vertical="top"/>
    </xf>
    <xf numFmtId="1" fontId="7" fillId="3" borderId="21" xfId="2" applyNumberFormat="1" applyFont="1" applyFill="1" applyBorder="1" applyAlignment="1" applyProtection="1">
      <alignment horizontal="right" vertical="top"/>
    </xf>
    <xf numFmtId="167" fontId="6" fillId="0" borderId="21" xfId="2" applyNumberFormat="1" applyFont="1" applyFill="1" applyBorder="1" applyAlignment="1">
      <alignment horizontal="right" vertical="top"/>
    </xf>
    <xf numFmtId="39" fontId="6" fillId="0" borderId="21" xfId="2" applyFont="1" applyFill="1" applyBorder="1" applyAlignment="1">
      <alignment horizontal="left" vertical="top" wrapText="1"/>
    </xf>
    <xf numFmtId="39" fontId="7" fillId="0" borderId="21" xfId="2" applyFont="1" applyFill="1" applyBorder="1" applyAlignment="1">
      <alignment horizontal="left" vertical="top" wrapText="1"/>
    </xf>
    <xf numFmtId="1" fontId="7" fillId="0" borderId="21" xfId="2" applyNumberFormat="1" applyFont="1" applyFill="1" applyBorder="1" applyAlignment="1">
      <alignment horizontal="right" vertical="top"/>
    </xf>
    <xf numFmtId="1" fontId="7" fillId="0" borderId="21" xfId="2" applyNumberFormat="1" applyFont="1" applyFill="1" applyBorder="1" applyAlignment="1" applyProtection="1">
      <alignment horizontal="right" vertical="top"/>
    </xf>
    <xf numFmtId="167" fontId="7" fillId="0" borderId="21" xfId="2" applyNumberFormat="1" applyFont="1" applyFill="1" applyBorder="1" applyAlignment="1" applyProtection="1">
      <alignment horizontal="right" vertical="top"/>
    </xf>
    <xf numFmtId="167" fontId="7" fillId="0" borderId="21" xfId="2" applyNumberFormat="1" applyFont="1" applyFill="1" applyBorder="1" applyAlignment="1" applyProtection="1">
      <alignment horizontal="center" vertical="top"/>
    </xf>
    <xf numFmtId="43" fontId="7" fillId="0" borderId="21" xfId="1" applyFont="1" applyFill="1" applyBorder="1" applyAlignment="1">
      <alignment horizontal="right" vertical="top" wrapText="1"/>
    </xf>
    <xf numFmtId="40" fontId="7" fillId="0" borderId="21" xfId="1" applyNumberFormat="1" applyFont="1" applyFill="1" applyBorder="1" applyAlignment="1" applyProtection="1">
      <alignment horizontal="right" vertical="top" wrapText="1"/>
      <protection locked="0"/>
    </xf>
    <xf numFmtId="1" fontId="7" fillId="0" borderId="21" xfId="2" applyNumberFormat="1" applyFont="1" applyFill="1" applyBorder="1" applyAlignment="1" applyProtection="1">
      <alignment horizontal="center" vertical="top"/>
    </xf>
    <xf numFmtId="43" fontId="9" fillId="0" borderId="21" xfId="1" applyFont="1" applyFill="1" applyBorder="1" applyAlignment="1">
      <alignment horizontal="right" vertical="top" wrapText="1"/>
    </xf>
    <xf numFmtId="43" fontId="17" fillId="0" borderId="21" xfId="1" applyFont="1" applyFill="1" applyBorder="1" applyAlignment="1" applyProtection="1">
      <alignment horizontal="center" vertical="top" wrapText="1"/>
    </xf>
    <xf numFmtId="39" fontId="6" fillId="0" borderId="21" xfId="2" applyFont="1" applyFill="1" applyBorder="1" applyAlignment="1">
      <alignment horizontal="center" vertical="top"/>
    </xf>
    <xf numFmtId="39" fontId="2" fillId="0" borderId="21" xfId="2" applyFont="1" applyFill="1" applyBorder="1" applyAlignment="1">
      <alignment vertical="top"/>
    </xf>
    <xf numFmtId="167" fontId="7" fillId="0" borderId="21" xfId="2" applyNumberFormat="1" applyFont="1" applyFill="1" applyBorder="1" applyAlignment="1">
      <alignment horizontal="right" vertical="top"/>
    </xf>
    <xf numFmtId="167" fontId="6" fillId="0" borderId="21" xfId="2" quotePrefix="1" applyNumberFormat="1" applyFont="1" applyFill="1" applyBorder="1" applyAlignment="1">
      <alignment horizontal="right" vertical="top"/>
    </xf>
    <xf numFmtId="0" fontId="6" fillId="0" borderId="21" xfId="7" quotePrefix="1" applyFont="1" applyFill="1" applyBorder="1" applyAlignment="1" applyProtection="1">
      <alignment horizontal="right" vertical="top" wrapText="1"/>
    </xf>
    <xf numFmtId="39" fontId="8" fillId="0" borderId="21" xfId="2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top"/>
    </xf>
    <xf numFmtId="1" fontId="7" fillId="0" borderId="21" xfId="2" applyNumberFormat="1" applyFont="1" applyFill="1" applyBorder="1" applyAlignment="1">
      <alignment horizontal="right" vertical="top" wrapText="1"/>
    </xf>
    <xf numFmtId="1" fontId="7" fillId="0" borderId="21" xfId="2" applyNumberFormat="1" applyFont="1" applyFill="1" applyBorder="1" applyAlignment="1">
      <alignment horizontal="left" vertical="top" wrapText="1"/>
    </xf>
    <xf numFmtId="167" fontId="6" fillId="0" borderId="21" xfId="2" quotePrefix="1" applyNumberFormat="1" applyFont="1" applyFill="1" applyBorder="1" applyAlignment="1" applyProtection="1">
      <alignment horizontal="right" vertical="top"/>
    </xf>
    <xf numFmtId="167" fontId="7" fillId="0" borderId="21" xfId="2" quotePrefix="1" applyNumberFormat="1" applyFont="1" applyFill="1" applyBorder="1" applyAlignment="1" applyProtection="1">
      <alignment horizontal="right" vertical="top"/>
    </xf>
    <xf numFmtId="39" fontId="6" fillId="3" borderId="21" xfId="2" applyFont="1" applyFill="1" applyBorder="1" applyAlignment="1">
      <alignment horizontal="left" vertical="top" wrapText="1"/>
    </xf>
    <xf numFmtId="39" fontId="11" fillId="5" borderId="22" xfId="2" applyFont="1" applyFill="1" applyBorder="1" applyAlignment="1">
      <alignment horizontal="right" vertical="top"/>
    </xf>
    <xf numFmtId="39" fontId="7" fillId="5" borderId="22" xfId="2" applyFont="1" applyFill="1" applyBorder="1" applyAlignment="1">
      <alignment horizontal="center" vertical="top" wrapText="1"/>
    </xf>
    <xf numFmtId="39" fontId="11" fillId="5" borderId="22" xfId="2" applyFont="1" applyFill="1" applyBorder="1" applyAlignment="1">
      <alignment horizontal="center" vertical="top" wrapText="1"/>
    </xf>
    <xf numFmtId="39" fontId="13" fillId="5" borderId="22" xfId="2" applyFont="1" applyFill="1" applyBorder="1" applyAlignment="1">
      <alignment horizontal="center" vertical="top" wrapText="1"/>
    </xf>
    <xf numFmtId="39" fontId="11" fillId="5" borderId="22" xfId="2" applyFont="1" applyFill="1" applyBorder="1" applyAlignment="1">
      <alignment horizontal="center" vertical="top"/>
    </xf>
    <xf numFmtId="39" fontId="7" fillId="5" borderId="22" xfId="2" applyFont="1" applyFill="1" applyBorder="1" applyAlignment="1" applyProtection="1">
      <alignment vertical="top" wrapText="1"/>
      <protection locked="0"/>
    </xf>
    <xf numFmtId="39" fontId="11" fillId="5" borderId="22" xfId="2" applyFont="1" applyFill="1" applyBorder="1" applyAlignment="1" applyProtection="1">
      <alignment vertical="top" wrapText="1"/>
      <protection locked="0"/>
    </xf>
    <xf numFmtId="39" fontId="2" fillId="0" borderId="21" xfId="2" applyFont="1" applyBorder="1" applyAlignment="1">
      <alignment vertical="top"/>
    </xf>
    <xf numFmtId="167" fontId="7" fillId="3" borderId="21" xfId="2" applyNumberFormat="1" applyFont="1" applyFill="1" applyBorder="1" applyAlignment="1" applyProtection="1">
      <alignment horizontal="center" vertical="top"/>
    </xf>
    <xf numFmtId="39" fontId="7" fillId="5" borderId="22" xfId="2" applyNumberFormat="1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top"/>
    </xf>
    <xf numFmtId="0" fontId="7" fillId="5" borderId="7" xfId="0" applyFont="1" applyFill="1" applyBorder="1" applyAlignment="1" applyProtection="1">
      <alignment horizontal="right" vertical="top"/>
    </xf>
    <xf numFmtId="0" fontId="7" fillId="5" borderId="7" xfId="0" applyFont="1" applyFill="1" applyBorder="1" applyAlignment="1" applyProtection="1">
      <alignment horizontal="center" vertical="top"/>
    </xf>
    <xf numFmtId="4" fontId="7" fillId="5" borderId="16" xfId="0" applyNumberFormat="1" applyFont="1" applyFill="1" applyBorder="1" applyAlignment="1">
      <alignment horizontal="right" vertical="top" wrapText="1"/>
    </xf>
    <xf numFmtId="39" fontId="7" fillId="8" borderId="21" xfId="2" applyFont="1" applyFill="1" applyBorder="1" applyAlignment="1" applyProtection="1">
      <alignment horizontal="center" vertical="top" wrapText="1"/>
    </xf>
    <xf numFmtId="39" fontId="7" fillId="8" borderId="21" xfId="2" applyFont="1" applyFill="1" applyBorder="1" applyAlignment="1">
      <alignment horizontal="center" vertical="top" wrapText="1"/>
    </xf>
    <xf numFmtId="167" fontId="7" fillId="9" borderId="21" xfId="2" applyNumberFormat="1" applyFont="1" applyFill="1" applyBorder="1" applyAlignment="1" applyProtection="1">
      <alignment horizontal="center" vertical="top"/>
    </xf>
    <xf numFmtId="39" fontId="7" fillId="9" borderId="21" xfId="2" applyFont="1" applyFill="1" applyBorder="1" applyAlignment="1">
      <alignment horizontal="left" vertical="top" wrapText="1"/>
    </xf>
    <xf numFmtId="43" fontId="6" fillId="9" borderId="21" xfId="1" applyFont="1" applyFill="1" applyBorder="1" applyAlignment="1" applyProtection="1">
      <alignment horizontal="center" vertical="top" wrapText="1"/>
    </xf>
    <xf numFmtId="39" fontId="6" fillId="9" borderId="21" xfId="2" applyFont="1" applyFill="1" applyBorder="1" applyAlignment="1">
      <alignment horizontal="center" vertical="top"/>
    </xf>
    <xf numFmtId="43" fontId="6" fillId="9" borderId="21" xfId="1" applyFont="1" applyFill="1" applyBorder="1" applyAlignment="1">
      <alignment horizontal="right" vertical="top" wrapText="1"/>
    </xf>
    <xf numFmtId="43" fontId="6" fillId="9" borderId="21" xfId="1" applyFont="1" applyFill="1" applyBorder="1" applyAlignment="1" applyProtection="1">
      <alignment horizontal="right" vertical="top" wrapText="1"/>
      <protection locked="0"/>
    </xf>
    <xf numFmtId="1" fontId="6" fillId="9" borderId="21" xfId="2" applyNumberFormat="1" applyFont="1" applyFill="1" applyBorder="1" applyAlignment="1" applyProtection="1">
      <alignment horizontal="right" vertical="top"/>
    </xf>
    <xf numFmtId="39" fontId="6" fillId="9" borderId="21" xfId="2" applyFont="1" applyFill="1" applyBorder="1" applyAlignment="1">
      <alignment horizontal="left" vertical="top" wrapText="1"/>
    </xf>
    <xf numFmtId="39" fontId="6" fillId="9" borderId="21" xfId="2" applyFont="1" applyFill="1" applyBorder="1" applyAlignment="1" applyProtection="1">
      <alignment horizontal="center" vertical="top"/>
    </xf>
    <xf numFmtId="0" fontId="16" fillId="9" borderId="21" xfId="0" applyFont="1" applyFill="1" applyBorder="1" applyAlignment="1">
      <alignment horizontal="left" vertical="center" wrapText="1"/>
    </xf>
    <xf numFmtId="167" fontId="6" fillId="9" borderId="21" xfId="2" applyNumberFormat="1" applyFont="1" applyFill="1" applyBorder="1" applyAlignment="1" applyProtection="1">
      <alignment horizontal="right" vertical="top"/>
    </xf>
    <xf numFmtId="39" fontId="10" fillId="9" borderId="21" xfId="2" applyFont="1" applyFill="1" applyBorder="1" applyAlignment="1">
      <alignment horizontal="right" vertical="top"/>
    </xf>
    <xf numFmtId="0" fontId="6" fillId="3" borderId="0" xfId="3" applyFont="1" applyFill="1" applyBorder="1" applyAlignment="1">
      <alignment horizontal="center" vertical="top" wrapText="1"/>
    </xf>
    <xf numFmtId="0" fontId="6" fillId="3" borderId="7" xfId="3" applyFont="1" applyFill="1" applyBorder="1" applyAlignment="1">
      <alignment horizontal="center" vertical="top" wrapText="1"/>
    </xf>
    <xf numFmtId="0" fontId="7" fillId="3" borderId="0" xfId="4" applyFont="1" applyFill="1" applyBorder="1" applyAlignment="1">
      <alignment horizontal="center" vertical="top"/>
    </xf>
    <xf numFmtId="0" fontId="6" fillId="3" borderId="0" xfId="4" applyFont="1" applyFill="1" applyBorder="1" applyAlignment="1">
      <alignment horizontal="left" vertical="top" wrapText="1"/>
    </xf>
    <xf numFmtId="0" fontId="7" fillId="3" borderId="5" xfId="4" applyFont="1" applyFill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3" borderId="0" xfId="5" applyFont="1" applyFill="1" applyBorder="1" applyAlignment="1">
      <alignment horizontal="center" vertical="top"/>
    </xf>
    <xf numFmtId="0" fontId="7" fillId="3" borderId="7" xfId="5" applyFont="1" applyFill="1" applyBorder="1" applyAlignment="1">
      <alignment horizontal="center" vertical="top"/>
    </xf>
    <xf numFmtId="0" fontId="6" fillId="3" borderId="0" xfId="4" applyFont="1" applyFill="1" applyBorder="1" applyAlignment="1">
      <alignment vertical="top"/>
    </xf>
    <xf numFmtId="0" fontId="6" fillId="3" borderId="7" xfId="4" applyFont="1" applyFill="1" applyBorder="1" applyAlignment="1">
      <alignment vertical="top"/>
    </xf>
    <xf numFmtId="0" fontId="0" fillId="3" borderId="6" xfId="3" applyNumberFormat="1" applyFont="1" applyFill="1" applyBorder="1" applyAlignment="1">
      <alignment horizontal="justify" vertical="top" wrapText="1"/>
    </xf>
    <xf numFmtId="0" fontId="6" fillId="3" borderId="5" xfId="3" applyNumberFormat="1" applyFont="1" applyFill="1" applyBorder="1" applyAlignment="1">
      <alignment horizontal="justify" vertical="top" wrapText="1"/>
    </xf>
    <xf numFmtId="0" fontId="6" fillId="3" borderId="4" xfId="3" applyNumberFormat="1" applyFont="1" applyFill="1" applyBorder="1" applyAlignment="1">
      <alignment horizontal="justify" vertical="top" wrapText="1"/>
    </xf>
    <xf numFmtId="0" fontId="0" fillId="3" borderId="3" xfId="4" applyFont="1" applyFill="1" applyBorder="1" applyAlignment="1">
      <alignment horizontal="justify" vertical="top" wrapText="1"/>
    </xf>
    <xf numFmtId="0" fontId="6" fillId="3" borderId="0" xfId="4" applyFont="1" applyFill="1" applyBorder="1" applyAlignment="1">
      <alignment horizontal="justify" vertical="top" wrapText="1"/>
    </xf>
    <xf numFmtId="0" fontId="6" fillId="3" borderId="7" xfId="4" applyFont="1" applyFill="1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6" fillId="3" borderId="0" xfId="4" applyFont="1" applyFill="1" applyBorder="1" applyAlignment="1">
      <alignment horizontal="center" vertical="top"/>
    </xf>
    <xf numFmtId="0" fontId="6" fillId="3" borderId="7" xfId="4" applyFont="1" applyFill="1" applyBorder="1" applyAlignment="1">
      <alignment horizontal="center" vertical="top"/>
    </xf>
    <xf numFmtId="0" fontId="7" fillId="3" borderId="3" xfId="4" applyFont="1" applyFill="1" applyBorder="1" applyAlignment="1">
      <alignment horizontal="left" vertical="top"/>
    </xf>
    <xf numFmtId="0" fontId="7" fillId="3" borderId="0" xfId="4" applyFont="1" applyFill="1" applyBorder="1" applyAlignment="1">
      <alignment horizontal="left" vertical="top"/>
    </xf>
    <xf numFmtId="0" fontId="7" fillId="3" borderId="7" xfId="4" applyFont="1" applyFill="1" applyBorder="1" applyAlignment="1">
      <alignment horizontal="center" vertical="top"/>
    </xf>
  </cellXfs>
  <cellStyles count="17">
    <cellStyle name="Millares" xfId="1" builtinId="3"/>
    <cellStyle name="Millares 11" xfId="11"/>
    <cellStyle name="Millares 2 2 2 2" xfId="9"/>
    <cellStyle name="Millares 2 2 4" xfId="14"/>
    <cellStyle name="Millares 2 4 2" xfId="16"/>
    <cellStyle name="Millares_NUEVO FORMATO DE PRESUPUESTOS" xfId="15"/>
    <cellStyle name="Normal" xfId="0" builtinId="0"/>
    <cellStyle name="Normal 10 3" xfId="7"/>
    <cellStyle name="Normal 11 2" xfId="4"/>
    <cellStyle name="Normal 13 2 2" xfId="6"/>
    <cellStyle name="Normal 2 2 2" xfId="3"/>
    <cellStyle name="Normal 2 2 2 2" xfId="5"/>
    <cellStyle name="Normal 45" xfId="12"/>
    <cellStyle name="Normal 5" xfId="2"/>
    <cellStyle name="Normal_50-09 EXTENSION LINEA LA CUARENTA Y CABUYA 2" xfId="10"/>
    <cellStyle name="Normal_55-09 Equipamiento Pozos Ac. Rural El Llano" xfId="13"/>
    <cellStyle name="Porcentaje 2 2" xfId="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15" name="Text Box 32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1308</xdr:row>
      <xdr:rowOff>0</xdr:rowOff>
    </xdr:from>
    <xdr:ext cx="0" cy="220806"/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1066800" y="211797900"/>
          <a:ext cx="0" cy="22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21" name="Text Box 6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29" name="Text Box 6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2128</xdr:row>
      <xdr:rowOff>0</xdr:rowOff>
    </xdr:from>
    <xdr:ext cx="0" cy="219075"/>
    <xdr:sp macro="" textlink="">
      <xdr:nvSpPr>
        <xdr:cNvPr id="33" name="Text Box 63"/>
        <xdr:cNvSpPr txBox="1">
          <a:spLocks noChangeArrowheads="1"/>
        </xdr:cNvSpPr>
      </xdr:nvSpPr>
      <xdr:spPr bwMode="auto">
        <a:xfrm>
          <a:off x="1066800" y="34457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95250" cy="178956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990600</xdr:colOff>
      <xdr:row>4120</xdr:row>
      <xdr:rowOff>0</xdr:rowOff>
    </xdr:from>
    <xdr:ext cx="295275" cy="76200"/>
    <xdr:sp macro="" textlink="">
      <xdr:nvSpPr>
        <xdr:cNvPr id="37" name="Text Box 15"/>
        <xdr:cNvSpPr txBox="1">
          <a:spLocks noChangeArrowheads="1"/>
        </xdr:cNvSpPr>
      </xdr:nvSpPr>
      <xdr:spPr bwMode="auto">
        <a:xfrm flipH="1">
          <a:off x="1066800" y="668588325"/>
          <a:ext cx="295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4120</xdr:row>
      <xdr:rowOff>0</xdr:rowOff>
    </xdr:from>
    <xdr:ext cx="95250" cy="178956"/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4120</xdr:row>
      <xdr:rowOff>0</xdr:rowOff>
    </xdr:from>
    <xdr:ext cx="95250" cy="178956"/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4120</xdr:row>
      <xdr:rowOff>0</xdr:rowOff>
    </xdr:from>
    <xdr:ext cx="95250" cy="178956"/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63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64" name="Text Box 9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69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71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73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95250" cy="178956"/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990600</xdr:colOff>
      <xdr:row>4120</xdr:row>
      <xdr:rowOff>0</xdr:rowOff>
    </xdr:from>
    <xdr:ext cx="295275" cy="76200"/>
    <xdr:sp macro="" textlink="">
      <xdr:nvSpPr>
        <xdr:cNvPr id="76" name="Text Box 15"/>
        <xdr:cNvSpPr txBox="1">
          <a:spLocks noChangeArrowheads="1"/>
        </xdr:cNvSpPr>
      </xdr:nvSpPr>
      <xdr:spPr bwMode="auto">
        <a:xfrm flipH="1">
          <a:off x="1066800" y="668588325"/>
          <a:ext cx="295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4120</xdr:row>
      <xdr:rowOff>0</xdr:rowOff>
    </xdr:from>
    <xdr:ext cx="95250" cy="178956"/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4120</xdr:row>
      <xdr:rowOff>0</xdr:rowOff>
    </xdr:from>
    <xdr:ext cx="95250" cy="178956"/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4120</xdr:row>
      <xdr:rowOff>0</xdr:rowOff>
    </xdr:from>
    <xdr:ext cx="95250" cy="178956"/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4120</xdr:row>
      <xdr:rowOff>0</xdr:rowOff>
    </xdr:from>
    <xdr:ext cx="95250" cy="178956"/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066800" y="668588325"/>
          <a:ext cx="95250" cy="17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4120</xdr:row>
      <xdr:rowOff>0</xdr:rowOff>
    </xdr:from>
    <xdr:ext cx="104775" cy="217056"/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066800" y="668588325"/>
          <a:ext cx="104775" cy="21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171450</xdr:colOff>
      <xdr:row>4135</xdr:row>
      <xdr:rowOff>95250</xdr:rowOff>
    </xdr:from>
    <xdr:to>
      <xdr:col>5</xdr:col>
      <xdr:colOff>685800</xdr:colOff>
      <xdr:row>4135</xdr:row>
      <xdr:rowOff>104775</xdr:rowOff>
    </xdr:to>
    <xdr:sp macro="" textlink="">
      <xdr:nvSpPr>
        <xdr:cNvPr id="113" name="Line 4"/>
        <xdr:cNvSpPr>
          <a:spLocks noChangeShapeType="1"/>
        </xdr:cNvSpPr>
      </xdr:nvSpPr>
      <xdr:spPr bwMode="auto">
        <a:xfrm>
          <a:off x="1238250" y="671112450"/>
          <a:ext cx="19621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4136</xdr:row>
      <xdr:rowOff>0</xdr:rowOff>
    </xdr:from>
    <xdr:to>
      <xdr:col>1</xdr:col>
      <xdr:colOff>2457450</xdr:colOff>
      <xdr:row>4136</xdr:row>
      <xdr:rowOff>0</xdr:rowOff>
    </xdr:to>
    <xdr:sp macro="" textlink="">
      <xdr:nvSpPr>
        <xdr:cNvPr id="114" name="Line 11"/>
        <xdr:cNvSpPr>
          <a:spLocks noChangeShapeType="1"/>
        </xdr:cNvSpPr>
      </xdr:nvSpPr>
      <xdr:spPr bwMode="auto">
        <a:xfrm>
          <a:off x="209550" y="671179125"/>
          <a:ext cx="857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4127</xdr:row>
      <xdr:rowOff>123825</xdr:rowOff>
    </xdr:from>
    <xdr:to>
      <xdr:col>1</xdr:col>
      <xdr:colOff>2333625</xdr:colOff>
      <xdr:row>4127</xdr:row>
      <xdr:rowOff>123825</xdr:rowOff>
    </xdr:to>
    <xdr:sp macro="" textlink="">
      <xdr:nvSpPr>
        <xdr:cNvPr id="115" name="Line 11"/>
        <xdr:cNvSpPr>
          <a:spLocks noChangeShapeType="1"/>
        </xdr:cNvSpPr>
      </xdr:nvSpPr>
      <xdr:spPr bwMode="auto">
        <a:xfrm>
          <a:off x="95250" y="669845625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4127</xdr:row>
      <xdr:rowOff>123825</xdr:rowOff>
    </xdr:from>
    <xdr:to>
      <xdr:col>5</xdr:col>
      <xdr:colOff>904875</xdr:colOff>
      <xdr:row>4127</xdr:row>
      <xdr:rowOff>123825</xdr:rowOff>
    </xdr:to>
    <xdr:sp macro="" textlink="">
      <xdr:nvSpPr>
        <xdr:cNvPr id="116" name="Line 11"/>
        <xdr:cNvSpPr>
          <a:spLocks noChangeShapeType="1"/>
        </xdr:cNvSpPr>
      </xdr:nvSpPr>
      <xdr:spPr bwMode="auto">
        <a:xfrm>
          <a:off x="1390650" y="669845625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1304925</xdr:colOff>
      <xdr:row>4118</xdr:row>
      <xdr:rowOff>0</xdr:rowOff>
    </xdr:from>
    <xdr:ext cx="104775" cy="200888"/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066800" y="668264475"/>
          <a:ext cx="104775" cy="20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00888"/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066800" y="668264475"/>
          <a:ext cx="104775" cy="20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00888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066800" y="668264475"/>
          <a:ext cx="104775" cy="20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00888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066800" y="668264475"/>
          <a:ext cx="104775" cy="20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00888"/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066800" y="668264475"/>
          <a:ext cx="104775" cy="20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00888"/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066800" y="668264475"/>
          <a:ext cx="104775" cy="20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00888"/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066800" y="668264475"/>
          <a:ext cx="104775" cy="20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00888"/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066800" y="668264475"/>
          <a:ext cx="104775" cy="20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00888"/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066800" y="668264475"/>
          <a:ext cx="104775" cy="20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00888"/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066800" y="668264475"/>
          <a:ext cx="104775" cy="20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28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30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32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34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36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38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40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42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44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46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48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50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52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54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56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58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62" name="Text Box 6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64" name="Text Box 32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66" name="Text Box 6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68" name="Text Box 32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70" name="Text Box 6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72" name="Text Box 32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71209"/>
    <xdr:sp macro="" textlink="">
      <xdr:nvSpPr>
        <xdr:cNvPr id="174" name="Text Box 63"/>
        <xdr:cNvSpPr txBox="1">
          <a:spLocks noChangeArrowheads="1"/>
        </xdr:cNvSpPr>
      </xdr:nvSpPr>
      <xdr:spPr bwMode="auto">
        <a:xfrm>
          <a:off x="1066800" y="668264475"/>
          <a:ext cx="0" cy="57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76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78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80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82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84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86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4118</xdr:row>
      <xdr:rowOff>0</xdr:rowOff>
    </xdr:from>
    <xdr:ext cx="0" cy="520409"/>
    <xdr:sp macro="" textlink="">
      <xdr:nvSpPr>
        <xdr:cNvPr id="190" name="Text Box 63"/>
        <xdr:cNvSpPr txBox="1">
          <a:spLocks noChangeArrowheads="1"/>
        </xdr:cNvSpPr>
      </xdr:nvSpPr>
      <xdr:spPr bwMode="auto">
        <a:xfrm>
          <a:off x="1066800" y="668264475"/>
          <a:ext cx="0" cy="52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67563"/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1066800" y="668264475"/>
          <a:ext cx="104775" cy="26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67563"/>
    <xdr:sp macro="" textlink="">
      <xdr:nvSpPr>
        <xdr:cNvPr id="192" name="Text Box 9"/>
        <xdr:cNvSpPr txBox="1">
          <a:spLocks noChangeArrowheads="1"/>
        </xdr:cNvSpPr>
      </xdr:nvSpPr>
      <xdr:spPr bwMode="auto">
        <a:xfrm>
          <a:off x="1066800" y="668264475"/>
          <a:ext cx="104775" cy="26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67563"/>
    <xdr:sp macro="" textlink="">
      <xdr:nvSpPr>
        <xdr:cNvPr id="193" name="Text Box 8"/>
        <xdr:cNvSpPr txBox="1">
          <a:spLocks noChangeArrowheads="1"/>
        </xdr:cNvSpPr>
      </xdr:nvSpPr>
      <xdr:spPr bwMode="auto">
        <a:xfrm>
          <a:off x="1066800" y="668264475"/>
          <a:ext cx="104775" cy="26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67563"/>
    <xdr:sp macro="" textlink="">
      <xdr:nvSpPr>
        <xdr:cNvPr id="194" name="Text Box 9"/>
        <xdr:cNvSpPr txBox="1">
          <a:spLocks noChangeArrowheads="1"/>
        </xdr:cNvSpPr>
      </xdr:nvSpPr>
      <xdr:spPr bwMode="auto">
        <a:xfrm>
          <a:off x="1066800" y="668264475"/>
          <a:ext cx="104775" cy="26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67563"/>
    <xdr:sp macro="" textlink="">
      <xdr:nvSpPr>
        <xdr:cNvPr id="195" name="Text Box 8"/>
        <xdr:cNvSpPr txBox="1">
          <a:spLocks noChangeArrowheads="1"/>
        </xdr:cNvSpPr>
      </xdr:nvSpPr>
      <xdr:spPr bwMode="auto">
        <a:xfrm>
          <a:off x="1066800" y="668264475"/>
          <a:ext cx="104775" cy="26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67563"/>
    <xdr:sp macro="" textlink="">
      <xdr:nvSpPr>
        <xdr:cNvPr id="196" name="Text Box 9"/>
        <xdr:cNvSpPr txBox="1">
          <a:spLocks noChangeArrowheads="1"/>
        </xdr:cNvSpPr>
      </xdr:nvSpPr>
      <xdr:spPr bwMode="auto">
        <a:xfrm>
          <a:off x="1066800" y="668264475"/>
          <a:ext cx="104775" cy="26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67563"/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066800" y="668264475"/>
          <a:ext cx="104775" cy="26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67563"/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1066800" y="668264475"/>
          <a:ext cx="104775" cy="26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67563"/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1066800" y="668264475"/>
          <a:ext cx="104775" cy="26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4118</xdr:row>
      <xdr:rowOff>0</xdr:rowOff>
    </xdr:from>
    <xdr:ext cx="104775" cy="267563"/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1066800" y="668264475"/>
          <a:ext cx="104775" cy="26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04" name="Text Box 6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08" name="Text Box 6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3085</xdr:row>
      <xdr:rowOff>0</xdr:rowOff>
    </xdr:from>
    <xdr:ext cx="0" cy="561146"/>
    <xdr:sp macro="" textlink="">
      <xdr:nvSpPr>
        <xdr:cNvPr id="216" name="Text Box 63"/>
        <xdr:cNvSpPr txBox="1">
          <a:spLocks noChangeArrowheads="1"/>
        </xdr:cNvSpPr>
      </xdr:nvSpPr>
      <xdr:spPr bwMode="auto">
        <a:xfrm>
          <a:off x="1066800" y="499214775"/>
          <a:ext cx="0" cy="5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346364</xdr:colOff>
      <xdr:row>0</xdr:row>
      <xdr:rowOff>164522</xdr:rowOff>
    </xdr:from>
    <xdr:to>
      <xdr:col>1</xdr:col>
      <xdr:colOff>554182</xdr:colOff>
      <xdr:row>5</xdr:row>
      <xdr:rowOff>103908</xdr:rowOff>
    </xdr:to>
    <xdr:pic>
      <xdr:nvPicPr>
        <xdr:cNvPr id="217" name="Imagen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4" y="164522"/>
          <a:ext cx="762000" cy="762000"/>
        </a:xfrm>
        <a:prstGeom prst="ellipse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9\00273-urbe-cierre%20perimetral\Users\Amina\Downloads\2015%2001%2031Control%20Pruebas%20Hidrostaticas%20REV%201503,%20REV%202015.04.07%20MTM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23EAC4A\Copia%20de%20Analisis%20PARA%20PRESUPUESTO%20OBRAS%20PUBLICA%20df%20enero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9\00273-urbe-cierre%20perimetral\Users\Amina\AppData\Local\Microsoft\Windows\Temporary%20Internet%20Files\Content.Outlook\RTLR0GY8\2015%2001%2031%20%20%20%20Control%20Pruebas%20Hidrostaticas%20REV%201505%20MTM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en%20Marinez/Documents/LAS%20OLAS%20METRO%20JUANDOLIO/REPORTE%20DE%20AJUSTEROS%20Y%20SUBCONTRATISTAS/Angel%20Vidal/PRESUPUESTO%20# 2D LAS O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9\00000-amina-estimacion\17-00291\002.%20Req.%20de%20Cambios\003\003%20(A)%20Requerimiento%20de%20Cambio,%20Dise&#241;o%20de%20Pavimento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9\00000-amina-estimacion\Users\Arabel\Desktop\STO%20DOM\LA%20BARQUITA\REQUERIMIENTO%20DE%20LA%20BARQUITA\PENDIENTE%20POR%20ENVIAR\REQ%20017%20COSTOS%20INDIRECTOS%20ABRIL%20%202017\017%20(A)%20Costos%20indirectos%20por%20impactos%20%20no%20imputable%20Abril%20%202017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9\00273-urbe-cierre%20perimetral\Users\Estimating%203\Desktop\Cubicaci&#243;n%20No.03%20(16%20Julio-Septiembre%202017)\req.%20de%20cambio\RC%2350\RC%2350%20(A)%20ACTIVIDADES%20RELACIONADAS%20LABORES%20EN%20CA&#209;ADA,%20WO%20007,%20AGO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%20Compartidos%20Evaluacion%20y%20Costo\ELVIRA\2022\RECLAMACIONES\PERAVIA\CONTRATO%20096\Adenda%202%20CONT.096-Rev%200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1F7D26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Resumen CPH"/>
      <sheetName val="Pruebas Hidrostaticas (CPH)"/>
    </sheetNames>
    <sheetDataSet>
      <sheetData sheetId="0"/>
      <sheetData sheetId="1"/>
      <sheetData sheetId="2"/>
      <sheetData sheetId="3"/>
      <sheetData sheetId="4"/>
      <sheetData sheetId="5">
        <row r="11">
          <cell r="B11" t="str">
            <v xml:space="preserve">CANOA-LOS BANCOS-CAYUCAL </v>
          </cell>
          <cell r="E11" t="str">
            <v>%</v>
          </cell>
          <cell r="F11">
            <v>1</v>
          </cell>
          <cell r="H11" t="str">
            <v>PVC</v>
          </cell>
          <cell r="J11" t="str">
            <v>L1-A</v>
          </cell>
          <cell r="Q11" t="str">
            <v>AMIMA</v>
          </cell>
          <cell r="R11" t="str">
            <v>INARDOSA</v>
          </cell>
        </row>
        <row r="12">
          <cell r="B12" t="str">
            <v xml:space="preserve">HATO DEL PADRE </v>
          </cell>
          <cell r="E12" t="str">
            <v>cm</v>
          </cell>
          <cell r="F12">
            <v>1.5</v>
          </cell>
          <cell r="H12" t="str">
            <v>LOCK JOINT</v>
          </cell>
          <cell r="J12" t="str">
            <v>L1-B</v>
          </cell>
          <cell r="Q12" t="str">
            <v>INARDOSA</v>
          </cell>
          <cell r="R12" t="str">
            <v xml:space="preserve">ESPINAL </v>
          </cell>
        </row>
        <row r="13">
          <cell r="B13" t="str">
            <v>HATO CUENDA-</v>
          </cell>
          <cell r="E13" t="str">
            <v xml:space="preserve">mm  </v>
          </cell>
          <cell r="F13">
            <v>2</v>
          </cell>
          <cell r="H13">
            <v>0</v>
          </cell>
          <cell r="J13" t="str">
            <v>L1-C</v>
          </cell>
          <cell r="Q13" t="str">
            <v xml:space="preserve">ESPINAL </v>
          </cell>
          <cell r="R13" t="str">
            <v>INGENIARG</v>
          </cell>
        </row>
        <row r="14">
          <cell r="B14" t="str">
            <v>LOMA BABOR BABOR</v>
          </cell>
          <cell r="E14" t="str">
            <v>m</v>
          </cell>
          <cell r="F14">
            <v>2.5</v>
          </cell>
          <cell r="H14">
            <v>0</v>
          </cell>
          <cell r="J14" t="str">
            <v>L1-D</v>
          </cell>
          <cell r="Q14">
            <v>0</v>
          </cell>
          <cell r="R14">
            <v>0</v>
          </cell>
        </row>
        <row r="15">
          <cell r="B15" t="str">
            <v xml:space="preserve">PUNTA CAÑA-ARROYO LORO </v>
          </cell>
          <cell r="E15" t="str">
            <v>PSI</v>
          </cell>
          <cell r="F15">
            <v>3</v>
          </cell>
          <cell r="H15">
            <v>0</v>
          </cell>
          <cell r="J15" t="str">
            <v>L1-E</v>
          </cell>
          <cell r="Q15">
            <v>0</v>
          </cell>
          <cell r="R15">
            <v>0</v>
          </cell>
        </row>
        <row r="16">
          <cell r="B16" t="str">
            <v xml:space="preserve">HIGUERITO-CHUPADERO </v>
          </cell>
          <cell r="E16" t="str">
            <v>Pulg</v>
          </cell>
          <cell r="F16">
            <v>4</v>
          </cell>
          <cell r="H16">
            <v>0</v>
          </cell>
          <cell r="J16" t="str">
            <v>L2-A</v>
          </cell>
          <cell r="Q16">
            <v>0</v>
          </cell>
          <cell r="R16">
            <v>0</v>
          </cell>
        </row>
        <row r="17">
          <cell r="B17" t="str">
            <v xml:space="preserve">PALITAL-LOS YAREYES </v>
          </cell>
          <cell r="E17">
            <v>0</v>
          </cell>
          <cell r="F17">
            <v>6</v>
          </cell>
          <cell r="H17">
            <v>0</v>
          </cell>
          <cell r="J17" t="str">
            <v>L2-B</v>
          </cell>
          <cell r="Q17">
            <v>0</v>
          </cell>
          <cell r="R17">
            <v>0</v>
          </cell>
        </row>
        <row r="18">
          <cell r="B18" t="str">
            <v>SABANA LARGA-POTROSO</v>
          </cell>
          <cell r="E18">
            <v>0</v>
          </cell>
          <cell r="F18">
            <v>8</v>
          </cell>
          <cell r="H18">
            <v>0</v>
          </cell>
          <cell r="J18" t="str">
            <v>L2-C</v>
          </cell>
          <cell r="Q18">
            <v>0</v>
          </cell>
          <cell r="R18">
            <v>0</v>
          </cell>
        </row>
        <row r="19">
          <cell r="B19" t="str">
            <v>CAYACOA</v>
          </cell>
          <cell r="E19">
            <v>0</v>
          </cell>
          <cell r="F19">
            <v>12</v>
          </cell>
          <cell r="H19">
            <v>0</v>
          </cell>
          <cell r="J19" t="str">
            <v>L3-A</v>
          </cell>
          <cell r="Q19">
            <v>0</v>
          </cell>
          <cell r="R19">
            <v>0</v>
          </cell>
        </row>
        <row r="20">
          <cell r="B20" t="str">
            <v xml:space="preserve">SAN JUAN URBANO  </v>
          </cell>
          <cell r="E20">
            <v>0</v>
          </cell>
          <cell r="F20">
            <v>16</v>
          </cell>
          <cell r="H20">
            <v>0</v>
          </cell>
          <cell r="J20" t="str">
            <v>L4-A</v>
          </cell>
          <cell r="Q20">
            <v>0</v>
          </cell>
          <cell r="R20">
            <v>0</v>
          </cell>
        </row>
        <row r="21">
          <cell r="B21" t="str">
            <v xml:space="preserve">SAN JUAN URBANO </v>
          </cell>
          <cell r="E21">
            <v>0</v>
          </cell>
          <cell r="F21">
            <v>30</v>
          </cell>
          <cell r="H21">
            <v>0</v>
          </cell>
          <cell r="J21" t="str">
            <v>L4-B</v>
          </cell>
          <cell r="Q21">
            <v>0</v>
          </cell>
          <cell r="R21">
            <v>0</v>
          </cell>
        </row>
        <row r="22">
          <cell r="B22" t="str">
            <v>COMENDADOR</v>
          </cell>
          <cell r="E22">
            <v>0</v>
          </cell>
          <cell r="F22">
            <v>36</v>
          </cell>
          <cell r="H22">
            <v>0</v>
          </cell>
          <cell r="J22" t="str">
            <v>L4-C</v>
          </cell>
          <cell r="Q22">
            <v>0</v>
          </cell>
          <cell r="R22">
            <v>0</v>
          </cell>
        </row>
        <row r="23">
          <cell r="B23" t="str">
            <v>PEDRO SANTANA</v>
          </cell>
          <cell r="E23">
            <v>0</v>
          </cell>
          <cell r="F23">
            <v>40</v>
          </cell>
          <cell r="H23">
            <v>0</v>
          </cell>
          <cell r="J23" t="str">
            <v>L4-D</v>
          </cell>
          <cell r="Q23">
            <v>0</v>
          </cell>
          <cell r="R23">
            <v>0</v>
          </cell>
        </row>
        <row r="24">
          <cell r="B24" t="str">
            <v>BANICA</v>
          </cell>
          <cell r="E24">
            <v>0</v>
          </cell>
          <cell r="F24">
            <v>0</v>
          </cell>
          <cell r="H24">
            <v>0</v>
          </cell>
          <cell r="J24" t="str">
            <v>L4-E</v>
          </cell>
          <cell r="Q24">
            <v>0</v>
          </cell>
          <cell r="R24">
            <v>0</v>
          </cell>
        </row>
        <row r="25">
          <cell r="B25" t="str">
            <v>SABANA CRUZ</v>
          </cell>
          <cell r="E25">
            <v>0</v>
          </cell>
          <cell r="F25">
            <v>0</v>
          </cell>
          <cell r="H25">
            <v>0</v>
          </cell>
          <cell r="J25" t="str">
            <v>L5-A</v>
          </cell>
          <cell r="Q25">
            <v>0</v>
          </cell>
          <cell r="R25">
            <v>0</v>
          </cell>
        </row>
        <row r="26">
          <cell r="B26" t="str">
            <v>HATO DE PADRE</v>
          </cell>
          <cell r="E26">
            <v>0</v>
          </cell>
          <cell r="F26">
            <v>0</v>
          </cell>
          <cell r="H26">
            <v>0</v>
          </cell>
          <cell r="J26" t="str">
            <v>L5-B</v>
          </cell>
          <cell r="Q26">
            <v>0</v>
          </cell>
          <cell r="R26">
            <v>0</v>
          </cell>
        </row>
        <row r="27">
          <cell r="B27" t="str">
            <v>HATO-CUENDA-LA CULATA</v>
          </cell>
          <cell r="E27">
            <v>0</v>
          </cell>
          <cell r="F27">
            <v>0</v>
          </cell>
          <cell r="H27">
            <v>0</v>
          </cell>
          <cell r="J27">
            <v>0</v>
          </cell>
          <cell r="Q27">
            <v>0</v>
          </cell>
          <cell r="R27">
            <v>0</v>
          </cell>
        </row>
        <row r="28">
          <cell r="B28">
            <v>0</v>
          </cell>
          <cell r="E28">
            <v>0</v>
          </cell>
          <cell r="F28">
            <v>0</v>
          </cell>
          <cell r="H28">
            <v>0</v>
          </cell>
          <cell r="J28">
            <v>0</v>
          </cell>
          <cell r="Q28">
            <v>0</v>
          </cell>
          <cell r="R28">
            <v>0</v>
          </cell>
        </row>
        <row r="29">
          <cell r="B29">
            <v>0</v>
          </cell>
          <cell r="E29">
            <v>0</v>
          </cell>
          <cell r="F29">
            <v>0</v>
          </cell>
          <cell r="H29">
            <v>0</v>
          </cell>
          <cell r="J29">
            <v>0</v>
          </cell>
          <cell r="Q29">
            <v>0</v>
          </cell>
          <cell r="R29">
            <v>0</v>
          </cell>
        </row>
        <row r="30">
          <cell r="B30">
            <v>0</v>
          </cell>
          <cell r="E30">
            <v>0</v>
          </cell>
          <cell r="F30">
            <v>0</v>
          </cell>
          <cell r="H30">
            <v>0</v>
          </cell>
          <cell r="J30">
            <v>0</v>
          </cell>
          <cell r="Q30">
            <v>0</v>
          </cell>
          <cell r="R30">
            <v>0</v>
          </cell>
        </row>
        <row r="31">
          <cell r="B31">
            <v>0</v>
          </cell>
          <cell r="F31">
            <v>0</v>
          </cell>
          <cell r="H31">
            <v>0</v>
          </cell>
          <cell r="J31">
            <v>0</v>
          </cell>
          <cell r="Q31">
            <v>0</v>
          </cell>
          <cell r="R31">
            <v>0</v>
          </cell>
        </row>
        <row r="32">
          <cell r="B32">
            <v>0</v>
          </cell>
          <cell r="F32">
            <v>0</v>
          </cell>
          <cell r="H32">
            <v>0</v>
          </cell>
          <cell r="J32">
            <v>0</v>
          </cell>
          <cell r="Q32">
            <v>0</v>
          </cell>
          <cell r="R32">
            <v>0</v>
          </cell>
        </row>
        <row r="33">
          <cell r="B33">
            <v>0</v>
          </cell>
          <cell r="F33">
            <v>0</v>
          </cell>
          <cell r="J33">
            <v>0</v>
          </cell>
          <cell r="Q33">
            <v>0</v>
          </cell>
          <cell r="R33">
            <v>0</v>
          </cell>
        </row>
        <row r="34">
          <cell r="B34">
            <v>0</v>
          </cell>
          <cell r="F34">
            <v>0</v>
          </cell>
          <cell r="J34">
            <v>0</v>
          </cell>
          <cell r="Q34">
            <v>0</v>
          </cell>
          <cell r="R34">
            <v>0</v>
          </cell>
        </row>
        <row r="35">
          <cell r="B35">
            <v>0</v>
          </cell>
          <cell r="F35">
            <v>0</v>
          </cell>
          <cell r="J35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Resumen CPH"/>
      <sheetName val="Pruebas Hidrostaticas (CPH)"/>
      <sheetName val="Pruebas Hidrostaticas (CPH) (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I10" t="str">
            <v xml:space="preserve">Fase </v>
          </cell>
        </row>
        <row r="11">
          <cell r="I11" t="str">
            <v>I</v>
          </cell>
        </row>
        <row r="12">
          <cell r="I12" t="str">
            <v>II</v>
          </cell>
        </row>
        <row r="13">
          <cell r="I13" t="str">
            <v>III</v>
          </cell>
        </row>
        <row r="14">
          <cell r="I14" t="str">
            <v>IV</v>
          </cell>
        </row>
        <row r="15">
          <cell r="I15" t="str">
            <v>V</v>
          </cell>
        </row>
        <row r="16">
          <cell r="I16" t="str">
            <v xml:space="preserve">VI </v>
          </cell>
        </row>
        <row r="17">
          <cell r="I17" t="str">
            <v>VII</v>
          </cell>
        </row>
        <row r="18">
          <cell r="I18" t="str">
            <v>VIII</v>
          </cell>
        </row>
        <row r="19">
          <cell r="I19" t="str">
            <v>IX</v>
          </cell>
        </row>
        <row r="20">
          <cell r="I20" t="str">
            <v xml:space="preserve">X </v>
          </cell>
        </row>
        <row r="21">
          <cell r="I21" t="str">
            <v>XI</v>
          </cell>
        </row>
        <row r="22">
          <cell r="I22" t="str">
            <v>XII</v>
          </cell>
        </row>
        <row r="23">
          <cell r="I23" t="str">
            <v>XIII</v>
          </cell>
        </row>
      </sheetData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(3)"/>
      <sheetName val="Materiales"/>
      <sheetName val="Mano de Obra"/>
      <sheetName val="Formato"/>
      <sheetName val="Formato (2)"/>
      <sheetName val="Portada"/>
      <sheetName val="Analisis de Costos"/>
      <sheetName val="Indice"/>
      <sheetName val="Otros"/>
      <sheetName val="Cotizacion de Materiales"/>
      <sheetName val="Cotización M. de Obra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>
        <row r="38">
          <cell r="A38" t="str">
            <v>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RECURSOS"/>
      <sheetName val="Presupuesto Licitacion"/>
      <sheetName val="Resumen Req. Cambio"/>
      <sheetName val="Data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Acarreo material de mina de 0 a 5 Km (m3/0.78)x</v>
          </cell>
        </row>
        <row r="8">
          <cell r="A8" t="str">
            <v>Acarreo material de mina de 10 a 20 Km (m3/0.78)x</v>
          </cell>
        </row>
        <row r="9">
          <cell r="A9" t="str">
            <v>Acarreo material de mina de 5 a 10 Km (m3/0.78)x</v>
          </cell>
        </row>
        <row r="10">
          <cell r="A10" t="str">
            <v>Acero Refuerzo (Kg) con MO</v>
          </cell>
        </row>
        <row r="11">
          <cell r="A11" t="str">
            <v>Acero Refuerzo (Kg)</v>
          </cell>
        </row>
        <row r="12">
          <cell r="A12" t="str">
            <v>Acometida de 3/4" (4 ml)</v>
          </cell>
        </row>
        <row r="13">
          <cell r="A13" t="str">
            <v>Acometita de 1/2" (por ml)</v>
          </cell>
        </row>
        <row r="14">
          <cell r="A14" t="str">
            <v>Acometita de 1/2" (por ml) a Compresor</v>
          </cell>
        </row>
        <row r="15">
          <cell r="A15" t="str">
            <v>Acometita de 3/4" (por ml)</v>
          </cell>
        </row>
        <row r="16">
          <cell r="A16" t="str">
            <v>Abrazadera de 2'' Metal</v>
          </cell>
        </row>
        <row r="17">
          <cell r="A17" t="str">
            <v>Abrazadera de 4'' Metal</v>
          </cell>
        </row>
        <row r="18">
          <cell r="A18" t="str">
            <v>Adaptador Hembra PVC SCH-40 1 1/2"</v>
          </cell>
        </row>
        <row r="19">
          <cell r="A19" t="str">
            <v>Adaptador Hembra PVC SCH-40 1"</v>
          </cell>
        </row>
        <row r="20">
          <cell r="A20" t="str">
            <v>Adaptador Hembra PVC SCH-40 2"</v>
          </cell>
        </row>
        <row r="21">
          <cell r="A21" t="str">
            <v>Adaptador Hembra PVC SCH-40 3"</v>
          </cell>
        </row>
        <row r="22">
          <cell r="A22" t="str">
            <v>Adaptador Hembra PVC SCH-40 4"</v>
          </cell>
        </row>
        <row r="23">
          <cell r="A23" t="str">
            <v>Adaptador Macho PVC SCH-40 1 1/2"</v>
          </cell>
        </row>
        <row r="24">
          <cell r="A24" t="str">
            <v>Adaptador Macho PVC SCH-40 1/2"</v>
          </cell>
        </row>
        <row r="25">
          <cell r="A25" t="str">
            <v>Adaptador Macho PVC SCH-40 3/4"</v>
          </cell>
        </row>
        <row r="26">
          <cell r="A26" t="str">
            <v>Adaptador Macho PVC SCH-40 1"</v>
          </cell>
        </row>
        <row r="27">
          <cell r="A27" t="str">
            <v>Adaptador Macho PVC SCH-40 2"</v>
          </cell>
        </row>
        <row r="28">
          <cell r="A28" t="str">
            <v>Adaptador Macho PVC SCH-40 3"</v>
          </cell>
        </row>
        <row r="29">
          <cell r="A29" t="str">
            <v>Adaptador Macho PVC SCH-40 4"</v>
          </cell>
        </row>
        <row r="30">
          <cell r="A30" t="str">
            <v>Adaptador Campana 16" Lock Joint (250 PSI)</v>
          </cell>
        </row>
        <row r="31">
          <cell r="A31" t="str">
            <v>Adaptador Espiga16" Lock Joint (250 PSI)</v>
          </cell>
        </row>
        <row r="32">
          <cell r="A32" t="str">
            <v>Adaptador Campana 12"</v>
          </cell>
        </row>
        <row r="33">
          <cell r="A33" t="str">
            <v>Col. Adaptador Campana 12"</v>
          </cell>
        </row>
        <row r="34">
          <cell r="A34" t="str">
            <v>Alambre Electrico No. 12</v>
          </cell>
        </row>
        <row r="35">
          <cell r="A35" t="str">
            <v>Anclaje para Piezas Especiales</v>
          </cell>
        </row>
        <row r="36">
          <cell r="A36" t="str">
            <v>Antepecho</v>
          </cell>
        </row>
        <row r="37">
          <cell r="A37" t="str">
            <v>Área de remoción de carpeta asfáltica</v>
          </cell>
        </row>
        <row r="38">
          <cell r="A38" t="str">
            <v>Área de remoción de carpeta asfáltica (Esp. de 0.05-0.15)</v>
          </cell>
        </row>
        <row r="39">
          <cell r="A39" t="str">
            <v>Volumen de Remocion de Asfalto (Compresor)</v>
          </cell>
        </row>
        <row r="40">
          <cell r="A40" t="str">
            <v xml:space="preserve">Remoción y cargío carpeta asfática </v>
          </cell>
        </row>
        <row r="41">
          <cell r="A41" t="str">
            <v>Arena Lavada</v>
          </cell>
        </row>
        <row r="42">
          <cell r="A42" t="str">
            <v>Asiento Arena</v>
          </cell>
        </row>
        <row r="43">
          <cell r="A43" t="str">
            <v>Ayudante plomero</v>
          </cell>
        </row>
        <row r="44">
          <cell r="A44" t="str">
            <v>Ayudante soldador</v>
          </cell>
        </row>
        <row r="45">
          <cell r="A45" t="str">
            <v>Bomba de Achique</v>
          </cell>
        </row>
        <row r="46">
          <cell r="A46" t="str">
            <v>Bomba de Presión (Prueba Hidrostática)</v>
          </cell>
        </row>
        <row r="47">
          <cell r="A47" t="str">
            <v>Bombilla B/C 65 W</v>
          </cell>
        </row>
        <row r="48">
          <cell r="A48" t="str">
            <v>Bote</v>
          </cell>
        </row>
        <row r="49">
          <cell r="A49" t="str">
            <v>Bote de Material &gt;5km  (m3e-km)</v>
          </cell>
        </row>
        <row r="50">
          <cell r="A50" t="str">
            <v>Cadenero</v>
          </cell>
        </row>
        <row r="51">
          <cell r="A51" t="str">
            <v>Cal Muerta (Kg)</v>
          </cell>
        </row>
        <row r="52">
          <cell r="A52" t="str">
            <v>Cal Muerta (Lb)</v>
          </cell>
        </row>
        <row r="53">
          <cell r="A53" t="str">
            <v>Cal Muerta (Fda)</v>
          </cell>
        </row>
        <row r="54">
          <cell r="A54" t="str">
            <v>Calicata (M3)</v>
          </cell>
        </row>
        <row r="55">
          <cell r="A55" t="str">
            <v>Calicata (UD)</v>
          </cell>
        </row>
        <row r="56">
          <cell r="A56" t="str">
            <v>Camión 6 M3</v>
          </cell>
        </row>
        <row r="57">
          <cell r="A57" t="str">
            <v>Camión 3 M3</v>
          </cell>
        </row>
        <row r="58">
          <cell r="A58" t="str">
            <v>Camión Grua</v>
          </cell>
        </row>
        <row r="59">
          <cell r="A59" t="str">
            <v>Camión de Agua</v>
          </cell>
        </row>
        <row r="60">
          <cell r="A60" t="str">
            <v>Clavos de Zinc 2 1/2</v>
          </cell>
        </row>
        <row r="61">
          <cell r="A61" t="str">
            <v>Capataz</v>
          </cell>
        </row>
        <row r="62">
          <cell r="A62" t="str">
            <v>Cemento gris</v>
          </cell>
        </row>
        <row r="63">
          <cell r="A63" t="str">
            <v>Cemento PVC (kg)</v>
          </cell>
        </row>
        <row r="64">
          <cell r="A64" t="str">
            <v>Cemento PVC (onz)</v>
          </cell>
        </row>
        <row r="65">
          <cell r="A65" t="str">
            <v>Clan de 3/4" x 1/2"</v>
          </cell>
        </row>
        <row r="66">
          <cell r="A66" t="str">
            <v>Clan 2'' x 1/2''</v>
          </cell>
        </row>
        <row r="67">
          <cell r="A67" t="str">
            <v>Clan 2'' x 3/4''</v>
          </cell>
        </row>
        <row r="68">
          <cell r="A68" t="str">
            <v>Clan 3'' x 3/4''</v>
          </cell>
        </row>
        <row r="69">
          <cell r="A69" t="str">
            <v>Clan 3'' x 1/2''</v>
          </cell>
        </row>
        <row r="70">
          <cell r="A70" t="str">
            <v>Clan 3'' x 1''</v>
          </cell>
        </row>
        <row r="71">
          <cell r="A71" t="str">
            <v>Clan 4" x 3/4" PVC</v>
          </cell>
        </row>
        <row r="72">
          <cell r="A72" t="str">
            <v>Clan 12" Acero</v>
          </cell>
        </row>
        <row r="73">
          <cell r="A73" t="str">
            <v>Col. Clan 12" Acero</v>
          </cell>
        </row>
        <row r="74">
          <cell r="A74" t="str">
            <v xml:space="preserve">Codo Acero  2" x 45 </v>
          </cell>
        </row>
        <row r="75">
          <cell r="A75" t="str">
            <v>Codo Acero de 12 x 20°</v>
          </cell>
        </row>
        <row r="76">
          <cell r="A76" t="str">
            <v>Codo Acero de 12 x 45°</v>
          </cell>
        </row>
        <row r="77">
          <cell r="A77" t="str">
            <v>Codo Acero de 12" x 11.25</v>
          </cell>
        </row>
        <row r="78">
          <cell r="A78" t="str">
            <v>Col. Codo Acero de 12" x 11.25</v>
          </cell>
        </row>
        <row r="79">
          <cell r="A79" t="str">
            <v>Codo Acero de 6 x 45°</v>
          </cell>
        </row>
        <row r="80">
          <cell r="A80" t="str">
            <v>Codo PVC SCH-40 1 1/2" x 45D</v>
          </cell>
        </row>
        <row r="81">
          <cell r="A81" t="str">
            <v>Codo PVC SCH-40 1 1/2" x 90D</v>
          </cell>
        </row>
        <row r="82">
          <cell r="A82" t="str">
            <v>Codo PVC SCH-40 1" x 45D</v>
          </cell>
        </row>
        <row r="83">
          <cell r="A83" t="str">
            <v>Codo PVC SCH-40 1" x 90D</v>
          </cell>
        </row>
        <row r="84">
          <cell r="A84" t="str">
            <v xml:space="preserve">Codo PVC SCH-40 1/2'' </v>
          </cell>
        </row>
        <row r="85">
          <cell r="A85" t="str">
            <v>Codo PVC SCH-40 1/2" x 45D</v>
          </cell>
        </row>
        <row r="86">
          <cell r="A86" t="str">
            <v>Codo PVC SCH-40 1/2" x 90D</v>
          </cell>
        </row>
        <row r="87">
          <cell r="A87" t="str">
            <v>Codo PVC SCH-40 2" x 45°</v>
          </cell>
        </row>
        <row r="88">
          <cell r="A88" t="str">
            <v>Codo PVC SCH-40 2" x 90°</v>
          </cell>
        </row>
        <row r="89">
          <cell r="A89" t="str">
            <v>Codo PVC SCH-40 3" x 45°</v>
          </cell>
        </row>
        <row r="90">
          <cell r="A90" t="str">
            <v>Codo PVC SCH-40 3" x 90°</v>
          </cell>
        </row>
        <row r="91">
          <cell r="A91" t="str">
            <v>Codo PVC SCH-40 3/4" x 45D</v>
          </cell>
        </row>
        <row r="92">
          <cell r="A92" t="str">
            <v>Codo PVC SCH-40 3/4" x 90D</v>
          </cell>
        </row>
        <row r="93">
          <cell r="A93" t="str">
            <v>Codo PVC SCH-40 4" x 45D</v>
          </cell>
        </row>
        <row r="94">
          <cell r="A94" t="str">
            <v>Codo PVC SCH-40 4" x 90D</v>
          </cell>
        </row>
        <row r="95">
          <cell r="A95" t="str">
            <v>Col. De Piezas de Piezas Especiales de 1/2 a 4"</v>
          </cell>
        </row>
        <row r="96">
          <cell r="A96" t="str">
            <v>Col. Tuberia de 1/2" a 1" PVC</v>
          </cell>
        </row>
        <row r="97">
          <cell r="A97" t="str">
            <v>Col. Tuberia de 2" a 6" PVC</v>
          </cell>
        </row>
        <row r="98">
          <cell r="A98" t="str">
            <v>Codo 24" x 45 Lock Joint (200 PSI)</v>
          </cell>
        </row>
        <row r="99">
          <cell r="A99" t="str">
            <v>Compactador manual (maco)</v>
          </cell>
        </row>
        <row r="100">
          <cell r="A100" t="str">
            <v>Compresor de 2 pistolas</v>
          </cell>
        </row>
        <row r="101">
          <cell r="A101" t="str">
            <v>Cortadora de Asfalto</v>
          </cell>
        </row>
        <row r="102">
          <cell r="A102" t="str">
            <v>Corte de asfalto</v>
          </cell>
        </row>
        <row r="103">
          <cell r="A103" t="str">
            <v>Coupling PVC SCH-40 1 1/2"</v>
          </cell>
        </row>
        <row r="104">
          <cell r="A104" t="str">
            <v>Coupling PVC SCH-40 1"</v>
          </cell>
        </row>
        <row r="105">
          <cell r="A105" t="str">
            <v>Coupling PVC SCH-40 2"</v>
          </cell>
        </row>
        <row r="106">
          <cell r="A106" t="str">
            <v>Coupling PVC SCH-40 3"</v>
          </cell>
        </row>
        <row r="107">
          <cell r="A107" t="str">
            <v>Coupling PVC SCH-40 3/4"</v>
          </cell>
        </row>
        <row r="108">
          <cell r="A108" t="str">
            <v>Coupling PVC SCH-40 4"</v>
          </cell>
        </row>
        <row r="109">
          <cell r="A109" t="str">
            <v>Coupling PVC SCH-40 6"</v>
          </cell>
        </row>
        <row r="110">
          <cell r="A110" t="str">
            <v>Coupling PVC-SCH-40 1/2"</v>
          </cell>
        </row>
        <row r="111">
          <cell r="A111" t="str">
            <v>Coupling PVC-SCH-40 2"</v>
          </cell>
        </row>
        <row r="112">
          <cell r="A112" t="str">
            <v>Cruz PVC 3"</v>
          </cell>
        </row>
        <row r="113">
          <cell r="A113" t="str">
            <v>Cruz 6" x 6" x 4" x 2" Acero</v>
          </cell>
        </row>
        <row r="114">
          <cell r="A114" t="str">
            <v>Col. Cruz 6" x 6" x 4" x 2" Acero</v>
          </cell>
        </row>
        <row r="115">
          <cell r="A115" t="str">
            <v>Cruz 12" x 12" Acero</v>
          </cell>
        </row>
        <row r="116">
          <cell r="A116" t="str">
            <v>Col. Cruz 12" x 12" Acero</v>
          </cell>
        </row>
        <row r="117">
          <cell r="A117" t="str">
            <v>Curva PVC 3"</v>
          </cell>
        </row>
        <row r="118">
          <cell r="A118" t="str">
            <v>Demolición Hormigón</v>
          </cell>
        </row>
        <row r="119">
          <cell r="A119" t="str">
            <v>Demolición de aceras y contenes</v>
          </cell>
        </row>
        <row r="120">
          <cell r="A120" t="str">
            <v>Desbroce 200 M2 (sin bote)</v>
          </cell>
        </row>
        <row r="121">
          <cell r="A121" t="str">
            <v>Desbroce (M2) (sin bote)</v>
          </cell>
        </row>
        <row r="122">
          <cell r="A122" t="str">
            <v>Desague de techo</v>
          </cell>
        </row>
        <row r="123">
          <cell r="A123" t="str">
            <v>Dinteles (M3)</v>
          </cell>
        </row>
        <row r="124">
          <cell r="A124" t="str">
            <v>Fino de techo</v>
          </cell>
        </row>
        <row r="125">
          <cell r="A125" t="str">
            <v>Encache</v>
          </cell>
        </row>
        <row r="126">
          <cell r="A126" t="str">
            <v>Excavación material no clasificado</v>
          </cell>
        </row>
        <row r="127">
          <cell r="A127" t="str">
            <v>Excavación en roca</v>
          </cell>
        </row>
        <row r="128">
          <cell r="A128" t="str">
            <v>Excavación a mano en tierra</v>
          </cell>
        </row>
        <row r="129">
          <cell r="A129" t="str">
            <v>Excavadora Hidráulica 0.76M3</v>
          </cell>
        </row>
        <row r="130">
          <cell r="A130" t="str">
            <v>Gamma</v>
          </cell>
        </row>
        <row r="131">
          <cell r="A131" t="str">
            <v>Generador eléctrico 5kw</v>
          </cell>
        </row>
        <row r="132">
          <cell r="A132" t="str">
            <v xml:space="preserve">Grua </v>
          </cell>
        </row>
        <row r="133">
          <cell r="A133" t="str">
            <v xml:space="preserve">Hormigón F'C 140 kg/cm2 </v>
          </cell>
        </row>
        <row r="134">
          <cell r="A134" t="str">
            <v>Hormigón F'C 210 kg/cm2  (con Bomba)</v>
          </cell>
        </row>
        <row r="135">
          <cell r="A135" t="str">
            <v>Hormigón F'C 210 kg/cm2  (sin Bomba)</v>
          </cell>
        </row>
        <row r="136">
          <cell r="A136" t="str">
            <v xml:space="preserve">Hormigón F'C 240 kg/cm2 </v>
          </cell>
        </row>
        <row r="137">
          <cell r="A137" t="str">
            <v>Impermeabilizante de Techo</v>
          </cell>
        </row>
        <row r="138">
          <cell r="A138" t="str">
            <v>Junta Dresser 1/2"</v>
          </cell>
        </row>
        <row r="139">
          <cell r="A139" t="str">
            <v>Junta Dresser Acero de 2"</v>
          </cell>
        </row>
        <row r="140">
          <cell r="A140" t="str">
            <v>Col. Junta Dresser Acero de 2"</v>
          </cell>
        </row>
        <row r="141">
          <cell r="A141" t="str">
            <v>Junta Dresser Acero de 3"</v>
          </cell>
        </row>
        <row r="142">
          <cell r="A142" t="str">
            <v>Col. Junta Dresser Acero de 3"</v>
          </cell>
        </row>
        <row r="143">
          <cell r="A143" t="str">
            <v>Junta Dresser Acero de 4"</v>
          </cell>
        </row>
        <row r="144">
          <cell r="A144" t="str">
            <v>Col Junta Dresser Acero de 4"</v>
          </cell>
        </row>
        <row r="145">
          <cell r="A145" t="str">
            <v>Junta Dresser Acero de 6"</v>
          </cell>
        </row>
        <row r="146">
          <cell r="A146" t="str">
            <v>Col Junta Dresser Acero de 6"</v>
          </cell>
        </row>
        <row r="147">
          <cell r="A147" t="str">
            <v>Junta Dresser Acero de 12"</v>
          </cell>
        </row>
        <row r="148">
          <cell r="A148" t="str">
            <v>Junta Dresser 30" Acero</v>
          </cell>
        </row>
        <row r="149">
          <cell r="A149" t="str">
            <v>Col Junta Dresser 30" Acero</v>
          </cell>
        </row>
        <row r="150">
          <cell r="A150" t="str">
            <v>Junta Dresser PVC SCH-40 1 1/2"</v>
          </cell>
        </row>
        <row r="151">
          <cell r="A151" t="str">
            <v>Junta Dresser PVC SCH-40 1"</v>
          </cell>
        </row>
        <row r="152">
          <cell r="A152" t="str">
            <v>Junta Dresser PVC SCH-40 1/2"'</v>
          </cell>
        </row>
        <row r="153">
          <cell r="A153" t="str">
            <v>Junta Dresser PVC SCH-40 2"</v>
          </cell>
        </row>
        <row r="154">
          <cell r="A154" t="str">
            <v>Junta Dresser PVC SCH-40 3"</v>
          </cell>
        </row>
        <row r="155">
          <cell r="A155" t="str">
            <v>Junta Dresser PVC SCH-40 3/4"'</v>
          </cell>
        </row>
        <row r="156">
          <cell r="A156" t="str">
            <v>Junta Dresser PVC SCH-40 4"'</v>
          </cell>
        </row>
        <row r="157">
          <cell r="A157" t="str">
            <v>Junta Dresser 24"'</v>
          </cell>
        </row>
        <row r="158">
          <cell r="A158" t="str">
            <v>Ladrillos de Hormigón 2"x4"x8"</v>
          </cell>
        </row>
        <row r="159">
          <cell r="A159" t="str">
            <v>Llave de Paso Acero 3"</v>
          </cell>
        </row>
        <row r="160">
          <cell r="A160" t="str">
            <v>Llave de Paso PVC 3"</v>
          </cell>
        </row>
        <row r="161">
          <cell r="A161" t="str">
            <v>Luminaria</v>
          </cell>
        </row>
        <row r="162">
          <cell r="A162" t="str">
            <v>Manga Acero 6" x 10"</v>
          </cell>
        </row>
        <row r="163">
          <cell r="A163" t="str">
            <v>Manga Acero 8" x 10"</v>
          </cell>
        </row>
        <row r="164">
          <cell r="A164" t="str">
            <v>Martillo Percusión Modelo GS (eléctrico)</v>
          </cell>
        </row>
        <row r="165">
          <cell r="A165" t="str">
            <v>Minicargador frontal bobcat</v>
          </cell>
        </row>
        <row r="166">
          <cell r="A166" t="str">
            <v>Moto Soldadora</v>
          </cell>
        </row>
        <row r="167">
          <cell r="A167" t="str">
            <v>Operador Gamma</v>
          </cell>
        </row>
        <row r="168">
          <cell r="A168" t="str">
            <v>Operador Ligero</v>
          </cell>
        </row>
        <row r="169">
          <cell r="A169" t="str">
            <v>Operador Medio</v>
          </cell>
        </row>
        <row r="170">
          <cell r="A170" t="str">
            <v>Operador Pesado</v>
          </cell>
        </row>
        <row r="171">
          <cell r="A171" t="str">
            <v>Operario Categoría 1</v>
          </cell>
        </row>
        <row r="172">
          <cell r="A172" t="str">
            <v>Operario Categoría 2</v>
          </cell>
        </row>
        <row r="173">
          <cell r="A173" t="str">
            <v>Operario Categoría 3</v>
          </cell>
        </row>
        <row r="174">
          <cell r="A174" t="str">
            <v>Plomero</v>
          </cell>
        </row>
        <row r="175">
          <cell r="A175" t="str">
            <v>Pruebas hidrostática Tubería Lock Joint 30".</v>
          </cell>
        </row>
        <row r="176">
          <cell r="A176">
            <v>0</v>
          </cell>
        </row>
        <row r="177">
          <cell r="A177" t="str">
            <v>Rana Vibratoria</v>
          </cell>
        </row>
        <row r="178">
          <cell r="A178" t="str">
            <v>Reduccion Acero 6" x 4" Acero</v>
          </cell>
        </row>
        <row r="179">
          <cell r="A179" t="str">
            <v>Reducción Acero 12" x 8"</v>
          </cell>
        </row>
        <row r="180">
          <cell r="A180" t="str">
            <v xml:space="preserve">Reduccion Acero 16" x 12" </v>
          </cell>
        </row>
        <row r="181">
          <cell r="A181" t="str">
            <v>MO Reduccion Acero 6" x 4" Acero</v>
          </cell>
        </row>
        <row r="182">
          <cell r="A182" t="str">
            <v>Reducción Bushing PVC SCH-40 1 1/2" X 1"</v>
          </cell>
        </row>
        <row r="183">
          <cell r="A183" t="str">
            <v>Reducción Bushing PVC SCH-40 1 1/2" X 1/2"</v>
          </cell>
        </row>
        <row r="184">
          <cell r="A184" t="str">
            <v>Reducción Bushing PVC SCH-40 1" X 1/2"</v>
          </cell>
        </row>
        <row r="185">
          <cell r="A185" t="str">
            <v>Reducción Bushing PVC SCH-40 1" X 3/4"</v>
          </cell>
        </row>
        <row r="186">
          <cell r="A186" t="str">
            <v>Reducción Bushing PVC SCH-40 2" X 1"</v>
          </cell>
        </row>
        <row r="187">
          <cell r="A187" t="str">
            <v>Reducción Bushing PVC SCH-40 2" X 1 1/2"</v>
          </cell>
        </row>
        <row r="188">
          <cell r="A188" t="str">
            <v>Reduccion Bushing PVC SCH-40 de 3/4"a 1/2"</v>
          </cell>
        </row>
        <row r="189">
          <cell r="A189" t="str">
            <v>Reduccion Bushing  PVC SCH-40 de 3" X 1"</v>
          </cell>
        </row>
        <row r="190">
          <cell r="A190" t="str">
            <v>Reduccion Bushing  PVC SCH-40 de 3" X 2"</v>
          </cell>
        </row>
        <row r="191">
          <cell r="A191" t="str">
            <v>Reduccion Bushing  PVC SCH-40 de 4" X 2"</v>
          </cell>
        </row>
        <row r="192">
          <cell r="A192" t="str">
            <v>Col. Reduccion Bushing  PVC SCH-40 de 4" X 2"</v>
          </cell>
        </row>
        <row r="193">
          <cell r="A193" t="str">
            <v>Reduccion Bushing  PVC SCH-40 de 4" x 3"</v>
          </cell>
        </row>
        <row r="194">
          <cell r="A194" t="str">
            <v>Reduccion Bushing  PVC SCH-40 de 6" x 4"</v>
          </cell>
        </row>
        <row r="195">
          <cell r="A195" t="str">
            <v>Registro HA para Valvula</v>
          </cell>
        </row>
        <row r="196">
          <cell r="A196" t="str">
            <v>Relleno Compactado con material de préstamo</v>
          </cell>
        </row>
        <row r="197">
          <cell r="A197" t="str">
            <v>Relleno Compactado con material de la excavacion</v>
          </cell>
        </row>
        <row r="198">
          <cell r="A198" t="str">
            <v>Relleno de Piedra/ Encache</v>
          </cell>
        </row>
        <row r="199">
          <cell r="A199" t="str">
            <v>Suministro Grava 3/4-1 1/2</v>
          </cell>
        </row>
        <row r="200">
          <cell r="A200" t="str">
            <v>Suministro Material Granular</v>
          </cell>
        </row>
        <row r="201">
          <cell r="A201" t="str">
            <v>Suministro Caliche</v>
          </cell>
        </row>
        <row r="202">
          <cell r="A202" t="str">
            <v>Replanteo (M2)</v>
          </cell>
        </row>
        <row r="203">
          <cell r="A203" t="str">
            <v>Resane Interior / Exterior</v>
          </cell>
        </row>
        <row r="204">
          <cell r="A204" t="str">
            <v>Retropala</v>
          </cell>
        </row>
        <row r="205">
          <cell r="A205" t="str">
            <v>Rodillo</v>
          </cell>
        </row>
        <row r="206">
          <cell r="A206" t="str">
            <v>Soldador</v>
          </cell>
        </row>
        <row r="207">
          <cell r="A207" t="str">
            <v>Tapón Hembra PVC SCH-40 1 1/2"</v>
          </cell>
        </row>
        <row r="208">
          <cell r="A208" t="str">
            <v>Tapón Hembra PVC SCH-40 1"</v>
          </cell>
        </row>
        <row r="209">
          <cell r="A209" t="str">
            <v>Tapón Hembra PVC SCH-40 1/2"'</v>
          </cell>
        </row>
        <row r="210">
          <cell r="A210" t="str">
            <v>Tapón Hembra PVC SCH-40 2"</v>
          </cell>
        </row>
        <row r="211">
          <cell r="A211" t="str">
            <v>Tapón Hembra PVC SCH-40 3"</v>
          </cell>
        </row>
        <row r="212">
          <cell r="A212" t="str">
            <v>Tapón Hembra PVC SCH-40 3/4"'</v>
          </cell>
        </row>
        <row r="213">
          <cell r="A213" t="str">
            <v>Tapón Hembra PVC SCH-40 4"</v>
          </cell>
        </row>
        <row r="214">
          <cell r="A214" t="str">
            <v>Tapón Hembra PVC SCH-40 6"</v>
          </cell>
        </row>
        <row r="215">
          <cell r="A215" t="str">
            <v>Tapón Hembra PVC SCH-40 8"</v>
          </cell>
        </row>
        <row r="216">
          <cell r="A216" t="str">
            <v>Tapón HG 12"</v>
          </cell>
        </row>
        <row r="217">
          <cell r="A217" t="str">
            <v>Tee PVC SCH-40 3/4" x 1/2"</v>
          </cell>
        </row>
        <row r="218">
          <cell r="A218" t="str">
            <v>Tee PVC 1/2"</v>
          </cell>
        </row>
        <row r="219">
          <cell r="A219" t="str">
            <v>Tee PVC 1" x 1/2"</v>
          </cell>
        </row>
        <row r="220">
          <cell r="A220" t="str">
            <v>Tee PVC  1 1/2" x 1 1/2"</v>
          </cell>
        </row>
        <row r="221">
          <cell r="A221" t="str">
            <v>Tee PVC 2"</v>
          </cell>
        </row>
        <row r="222">
          <cell r="A222" t="str">
            <v>Tee PVC 3"</v>
          </cell>
        </row>
        <row r="223">
          <cell r="A223" t="str">
            <v>Tee PVC 4"</v>
          </cell>
        </row>
        <row r="224">
          <cell r="A224" t="str">
            <v>Col. Tee PVC 4"</v>
          </cell>
        </row>
        <row r="225">
          <cell r="A225" t="str">
            <v>Tee PVC 3/4"</v>
          </cell>
        </row>
        <row r="226">
          <cell r="A226" t="str">
            <v>Tee PVC 3" x 2"</v>
          </cell>
        </row>
        <row r="227">
          <cell r="A227" t="str">
            <v>Tee PVC 6" x 6"</v>
          </cell>
        </row>
        <row r="228">
          <cell r="A228" t="str">
            <v xml:space="preserve">Suministro Tee 4" x 4" Acero </v>
          </cell>
        </row>
        <row r="229">
          <cell r="A229" t="str">
            <v>Col. Tee 4" x 4" Acero</v>
          </cell>
        </row>
        <row r="230">
          <cell r="A230" t="str">
            <v>Tee Acero 6" x 4"</v>
          </cell>
        </row>
        <row r="231">
          <cell r="A231" t="str">
            <v>Col. Tee Acero 6" x 4"</v>
          </cell>
        </row>
        <row r="232">
          <cell r="A232" t="str">
            <v>Tee Acero 6" x 6"</v>
          </cell>
        </row>
        <row r="233">
          <cell r="A233" t="str">
            <v>Tee Acero 8" x 6"</v>
          </cell>
        </row>
        <row r="234">
          <cell r="A234" t="str">
            <v>Col. Tee Acero 8" x 6"</v>
          </cell>
        </row>
        <row r="235">
          <cell r="A235" t="str">
            <v>Tee Acero 8" x 6" x 4"</v>
          </cell>
        </row>
        <row r="236">
          <cell r="A236" t="str">
            <v>Col. Tee Acero 8" x 6" x 4"</v>
          </cell>
        </row>
        <row r="237">
          <cell r="A237" t="str">
            <v>Topógrafo</v>
          </cell>
        </row>
        <row r="238">
          <cell r="A238" t="str">
            <v>Tubería 1/2'' PVC SCH-40</v>
          </cell>
        </row>
        <row r="239">
          <cell r="A239" t="str">
            <v>Tubería 4'' SDR-32.5</v>
          </cell>
        </row>
        <row r="240">
          <cell r="A240" t="str">
            <v>Tubería de Acero de 12"</v>
          </cell>
        </row>
        <row r="241">
          <cell r="A241" t="str">
            <v>Tubería DN 6"  PVC SDR 32,5 C/JG</v>
          </cell>
        </row>
        <row r="242">
          <cell r="A242" t="str">
            <v>Tubería PVC 12" SDR-26</v>
          </cell>
        </row>
        <row r="243">
          <cell r="A243" t="str">
            <v>Tubería PVC de 1 1/2" SRD-26</v>
          </cell>
        </row>
        <row r="244">
          <cell r="A244" t="str">
            <v>Tubería PVC de 1" SCH-40</v>
          </cell>
        </row>
        <row r="245">
          <cell r="A245" t="str">
            <v>Tubería PVC de 1/2" SRD-26</v>
          </cell>
        </row>
        <row r="246">
          <cell r="A246" t="str">
            <v>Tubería PVC de 2" SDR-26</v>
          </cell>
        </row>
        <row r="247">
          <cell r="A247" t="str">
            <v>Tubería PVC de 3" SDR-26</v>
          </cell>
        </row>
        <row r="248">
          <cell r="A248" t="str">
            <v>Tubería PVC de 3/4" SCH-40</v>
          </cell>
        </row>
        <row r="249">
          <cell r="A249" t="str">
            <v>Tubería PVC de 6" SDR-26</v>
          </cell>
        </row>
        <row r="250">
          <cell r="A250" t="str">
            <v>Tubería PVC 12"</v>
          </cell>
        </row>
        <row r="251">
          <cell r="A251" t="str">
            <v>Col. Tuberia PVC 12"</v>
          </cell>
        </row>
        <row r="252">
          <cell r="A252" t="str">
            <v>Tubería Acero 12"</v>
          </cell>
        </row>
        <row r="253">
          <cell r="A253" t="str">
            <v>Tubería de 6" Acero</v>
          </cell>
        </row>
        <row r="254">
          <cell r="A254" t="str">
            <v>Tubería de 8" Acero</v>
          </cell>
        </row>
        <row r="255">
          <cell r="A255" t="str">
            <v>Col. Tuberia de 6" Acero</v>
          </cell>
        </row>
        <row r="256">
          <cell r="A256" t="str">
            <v>Valvula 2" Compuerta</v>
          </cell>
        </row>
        <row r="257">
          <cell r="A257" t="str">
            <v>Valvula 3" Compuerta HF (Platinada)</v>
          </cell>
        </row>
        <row r="258">
          <cell r="A258" t="str">
            <v xml:space="preserve">Col. Valvula 3" Compuerta HF </v>
          </cell>
        </row>
        <row r="259">
          <cell r="A259" t="str">
            <v>Valvula 4" Compuerta HF (Platinada)</v>
          </cell>
        </row>
        <row r="260">
          <cell r="A260" t="str">
            <v>Col. Valvula 4" Compuerta HF (Platinada)</v>
          </cell>
        </row>
        <row r="261">
          <cell r="A261" t="str">
            <v>Valvula 12" Compuerta H.F.</v>
          </cell>
        </row>
        <row r="262">
          <cell r="A262" t="str">
            <v>Valvula 12" Mariposa H.F.</v>
          </cell>
        </row>
        <row r="263">
          <cell r="A263" t="str">
            <v>Col. Valvula 12" Mariposa H.F.</v>
          </cell>
        </row>
        <row r="264">
          <cell r="A264" t="str">
            <v>Ventosa en Tuberia de 30" Lock Joint</v>
          </cell>
        </row>
        <row r="265">
          <cell r="A265" t="str">
            <v>MO Valvula 2" Compuerta</v>
          </cell>
        </row>
        <row r="266">
          <cell r="A266" t="str">
            <v>Vibrador</v>
          </cell>
        </row>
        <row r="267">
          <cell r="A267" t="str">
            <v>Vol de Bote asfalto (2.05xm3)</v>
          </cell>
        </row>
        <row r="268">
          <cell r="A268" t="str">
            <v>Yee 6" x 6" x 6" Acero</v>
          </cell>
        </row>
        <row r="269">
          <cell r="A269" t="str">
            <v>Col. Yee 6" x 6" x 6" Acero</v>
          </cell>
        </row>
        <row r="270">
          <cell r="A270" t="str">
            <v>Zeta de 12" Acero</v>
          </cell>
        </row>
        <row r="271">
          <cell r="A271" t="str">
            <v>Col. Zeta de 12" Acero</v>
          </cell>
        </row>
        <row r="272">
          <cell r="A272" t="str">
            <v>Soldadura de 1"</v>
          </cell>
        </row>
        <row r="273">
          <cell r="A273" t="str">
            <v>Soldadura de 6"</v>
          </cell>
        </row>
        <row r="274">
          <cell r="A274" t="str">
            <v>Soldadura de 8"</v>
          </cell>
        </row>
        <row r="275">
          <cell r="A275" t="str">
            <v>Soldadura de 12"</v>
          </cell>
        </row>
        <row r="276">
          <cell r="A276" t="str">
            <v>ALAMBRADO</v>
          </cell>
        </row>
        <row r="277">
          <cell r="A277" t="str">
            <v>Remocion de Alambrada</v>
          </cell>
        </row>
        <row r="278">
          <cell r="A278" t="str">
            <v xml:space="preserve">Reposicion de Alambrada ( Con Alambres y postes existentes) </v>
          </cell>
        </row>
        <row r="279">
          <cell r="A279" t="str">
            <v xml:space="preserve">Reposicion de Alambrada ( Con Postes y Alambres Nuevos) </v>
          </cell>
        </row>
        <row r="280">
          <cell r="A280" t="str">
            <v>Zabaleta</v>
          </cell>
        </row>
        <row r="282">
          <cell r="A282" t="str">
            <v>CAPA VEGETAL</v>
          </cell>
        </row>
        <row r="283">
          <cell r="A283" t="str">
            <v xml:space="preserve">Remocion de Capa Vegetal </v>
          </cell>
        </row>
        <row r="284">
          <cell r="A284" t="str">
            <v xml:space="preserve">Regado y nivelado de Capa Vegetal </v>
          </cell>
        </row>
        <row r="285">
          <cell r="A285" t="str">
            <v xml:space="preserve">Arado de la tierra </v>
          </cell>
        </row>
        <row r="286">
          <cell r="A286">
            <v>0</v>
          </cell>
        </row>
        <row r="287">
          <cell r="A287" t="str">
            <v xml:space="preserve">LEVATAMIENTOS TOPOGRAFICO </v>
          </cell>
        </row>
        <row r="288">
          <cell r="A288" t="str">
            <v>Personal de campo superintendente</v>
          </cell>
        </row>
        <row r="289">
          <cell r="A289" t="str">
            <v>Topografia, Brigada para trabajo lineales, brigada de 4 personas</v>
          </cell>
        </row>
        <row r="290">
          <cell r="A290" t="str">
            <v>Procesamineto de Datos</v>
          </cell>
        </row>
        <row r="291">
          <cell r="A291" t="str">
            <v xml:space="preserve">Ploteo de Planos </v>
          </cell>
        </row>
        <row r="292">
          <cell r="A292" t="str">
            <v>Punto GPS incluye monumentacion</v>
          </cell>
        </row>
        <row r="295">
          <cell r="A295">
            <v>0</v>
          </cell>
        </row>
        <row r="296">
          <cell r="A296" t="str">
            <v>PRECIOS PRESUPUESTO</v>
          </cell>
        </row>
        <row r="298">
          <cell r="A298" t="str">
            <v>LOTE 1</v>
          </cell>
        </row>
        <row r="299">
          <cell r="A299" t="str">
            <v>PRELIMINARES</v>
          </cell>
        </row>
        <row r="300">
          <cell r="A300" t="str">
            <v>Replanteo</v>
          </cell>
        </row>
        <row r="301">
          <cell r="A301" t="str">
            <v>Brigada Topográfica</v>
          </cell>
        </row>
        <row r="304">
          <cell r="A304" t="str">
            <v>MOVIMIENTO DE TIERRAS</v>
          </cell>
        </row>
        <row r="305">
          <cell r="A305" t="str">
            <v>Excavación material no clasificado</v>
          </cell>
        </row>
        <row r="306">
          <cell r="A306" t="str">
            <v>Relleno compactado con material de la exc.</v>
          </cell>
        </row>
        <row r="307">
          <cell r="A307" t="str">
            <v>Asiento de arena</v>
          </cell>
        </row>
        <row r="308">
          <cell r="A308" t="str">
            <v>Bote de material</v>
          </cell>
        </row>
        <row r="310">
          <cell r="A310" t="str">
            <v>SUMINISTRO DE TUBERÍAS</v>
          </cell>
        </row>
        <row r="311">
          <cell r="A311" t="str">
            <v xml:space="preserve"> Tuberías de ,PVC , DN 4 " X 19'  de longitud ,clase de presión   (SDR-26) , con Junta  Elástica.</v>
          </cell>
        </row>
        <row r="312">
          <cell r="A312" t="str">
            <v xml:space="preserve"> Tuberías de PVC , DN 3 " X 19'  de longitud  , clase de presión  (SDR-26)  , con Junta  Elástica.</v>
          </cell>
        </row>
        <row r="314">
          <cell r="A314" t="str">
            <v>COLOCACION DE TUBERIAS</v>
          </cell>
        </row>
        <row r="315">
          <cell r="A315" t="str">
            <v>Tuberías de  PVC, DN 4 " X 19'</v>
          </cell>
        </row>
        <row r="316">
          <cell r="A316" t="str">
            <v>Tuberías de  PVC, DN 3 " X 19'</v>
          </cell>
        </row>
        <row r="318">
          <cell r="A318" t="str">
            <v xml:space="preserve">SUMINISTRO Y COLOCACIÓN ACOMETIDAS DE 1/2" </v>
          </cell>
        </row>
        <row r="319">
          <cell r="A319" t="str">
            <v>AC 1/2"   en tubería de 3"</v>
          </cell>
        </row>
        <row r="320">
          <cell r="A320" t="str">
            <v>AC 1/2"   en tubería de 4"</v>
          </cell>
        </row>
        <row r="321">
          <cell r="A321" t="str">
            <v>AC 1/2"   en tubería de 2"</v>
          </cell>
        </row>
        <row r="323">
          <cell r="A323" t="str">
            <v>AC 1/2" en Tubería 3"</v>
          </cell>
        </row>
        <row r="325">
          <cell r="A325" t="str">
            <v>Tee 8" x 1"</v>
          </cell>
        </row>
        <row r="326">
          <cell r="A326" t="str">
            <v>Col. Tee 8" x 1'</v>
          </cell>
        </row>
        <row r="327">
          <cell r="A327" t="str">
            <v>Codo 8" x 35°</v>
          </cell>
        </row>
        <row r="328">
          <cell r="A328" t="str">
            <v>Col. Codo 8" x 35°</v>
          </cell>
        </row>
        <row r="329">
          <cell r="A329" t="str">
            <v>Codo 8" x 20°</v>
          </cell>
        </row>
        <row r="330">
          <cell r="A330" t="str">
            <v>Col. Codo 8" x 20°</v>
          </cell>
        </row>
        <row r="333">
          <cell r="A333" t="str">
            <v>LOTE 2</v>
          </cell>
        </row>
        <row r="334">
          <cell r="A334" t="str">
            <v>Bote de asfalto (hasta 5 km)</v>
          </cell>
        </row>
        <row r="337">
          <cell r="A337" t="str">
            <v>PRUEBAS HIDROSTÁTICAS EN TUBERÍAS</v>
          </cell>
        </row>
        <row r="338">
          <cell r="A338" t="str">
            <v xml:space="preserve">Prueba Hidrostatica en Tuberías de 6 " PVC </v>
          </cell>
        </row>
        <row r="339">
          <cell r="A339" t="str">
            <v xml:space="preserve">Prueba Hidrostatica en Tuberías de 6 " PVC </v>
          </cell>
        </row>
        <row r="340">
          <cell r="A340" t="str">
            <v xml:space="preserve">Prueba Hidrostatica en Tuberías de 3 " PVC </v>
          </cell>
        </row>
        <row r="341">
          <cell r="A341" t="str">
            <v xml:space="preserve">Prueba Hidrostatica en Tuberías de 2 " PVC </v>
          </cell>
        </row>
        <row r="343">
          <cell r="A343" t="str">
            <v xml:space="preserve">ACOMETIDA SANITARIA   </v>
          </cell>
        </row>
        <row r="344">
          <cell r="A344" t="str">
            <v xml:space="preserve">Acometida Sanitaria DN4" SDR 32.5 </v>
          </cell>
        </row>
        <row r="346">
          <cell r="A346" t="str">
            <v>LOTE 3</v>
          </cell>
        </row>
        <row r="347">
          <cell r="A347" t="str">
            <v>FASE I</v>
          </cell>
        </row>
        <row r="348">
          <cell r="A348" t="str">
            <v>PRELIMINARES</v>
          </cell>
        </row>
        <row r="349">
          <cell r="A349" t="str">
            <v>Replanteo</v>
          </cell>
        </row>
        <row r="351">
          <cell r="A351" t="str">
            <v xml:space="preserve"> MOVIMIENTO DE TIERRAS </v>
          </cell>
        </row>
        <row r="352">
          <cell r="A352" t="str">
            <v xml:space="preserve"> Excavación material no clasificado</v>
          </cell>
        </row>
        <row r="353">
          <cell r="A353" t="str">
            <v xml:space="preserve"> Relleno compactado con material de la exc.</v>
          </cell>
        </row>
        <row r="354">
          <cell r="A354" t="str">
            <v xml:space="preserve"> Asiento de arena</v>
          </cell>
        </row>
        <row r="355">
          <cell r="A355" t="str">
            <v xml:space="preserve"> Bote de material</v>
          </cell>
        </row>
        <row r="356">
          <cell r="A356" t="str">
            <v xml:space="preserve"> Excavación en Roca</v>
          </cell>
        </row>
        <row r="357">
          <cell r="A357" t="str">
            <v xml:space="preserve"> Bote de Roca</v>
          </cell>
        </row>
        <row r="358">
          <cell r="A358">
            <v>0</v>
          </cell>
        </row>
        <row r="359">
          <cell r="A359" t="str">
            <v>SUMINISTRO DE JUNTAS TIPO DRESSER</v>
          </cell>
        </row>
        <row r="360">
          <cell r="A360" t="str">
            <v xml:space="preserve">Junta Dresser o  Equivalente diámetro Ø6" </v>
          </cell>
        </row>
        <row r="361">
          <cell r="A361">
            <v>0</v>
          </cell>
        </row>
        <row r="362">
          <cell r="A362" t="str">
            <v>COLOCACION DE JUNTAS TIPO DRESSER</v>
          </cell>
        </row>
        <row r="363">
          <cell r="A363" t="str">
            <v xml:space="preserve"> Junta Dresser o  Equivalente diámetro Ø6" </v>
          </cell>
        </row>
        <row r="365">
          <cell r="A365" t="str">
            <v>SUMINISTRO DE PIEZAS ESPECIALES</v>
          </cell>
        </row>
        <row r="366">
          <cell r="A366" t="str">
            <v>Tapón Ø2" PVC</v>
          </cell>
        </row>
        <row r="367">
          <cell r="A367" t="str">
            <v>Tapón Ø3" PVC</v>
          </cell>
        </row>
        <row r="368">
          <cell r="A368" t="str">
            <v>Tapón Ø4" PVC</v>
          </cell>
        </row>
        <row r="369">
          <cell r="A369" t="str">
            <v>Tee 16" x 8" acero</v>
          </cell>
        </row>
        <row r="370">
          <cell r="A370" t="str">
            <v>Tee 6" x 2" platillado acero</v>
          </cell>
        </row>
        <row r="371">
          <cell r="A371" t="str">
            <v>Tee 6" x 6" acero</v>
          </cell>
        </row>
        <row r="372">
          <cell r="A372" t="str">
            <v>Tee 6" x 6" PVC</v>
          </cell>
        </row>
        <row r="373">
          <cell r="A373" t="str">
            <v>Tee 2" x 2 PVC</v>
          </cell>
        </row>
        <row r="374">
          <cell r="A374" t="str">
            <v>Codo 6" x 90° PVC</v>
          </cell>
        </row>
        <row r="375">
          <cell r="A375" t="str">
            <v>Codo 4" x 90° PVC</v>
          </cell>
        </row>
        <row r="376">
          <cell r="A376" t="str">
            <v>Codo 2" x 90° PVC</v>
          </cell>
        </row>
        <row r="377">
          <cell r="A377" t="str">
            <v>Codo 3" x 90° PVC</v>
          </cell>
        </row>
        <row r="378">
          <cell r="A378" t="str">
            <v>Red 6" x 2" PVC</v>
          </cell>
        </row>
        <row r="379">
          <cell r="A379" t="str">
            <v>Red 6" x 4" PVC</v>
          </cell>
        </row>
        <row r="380">
          <cell r="A380" t="str">
            <v>Red 4" x 2" PVC</v>
          </cell>
        </row>
        <row r="381">
          <cell r="A381" t="str">
            <v>Red 3" x 2" PVC</v>
          </cell>
        </row>
        <row r="382">
          <cell r="A382" t="str">
            <v>Codo 2" x 45° Acero</v>
          </cell>
        </row>
        <row r="383">
          <cell r="A383" t="str">
            <v>Codo 2" x 90° PVC</v>
          </cell>
        </row>
        <row r="384">
          <cell r="A384" t="str">
            <v>Red 8" x 6" PVC</v>
          </cell>
        </row>
        <row r="386">
          <cell r="A386" t="str">
            <v>COLOCACION PIEZAS ESPECIALES</v>
          </cell>
        </row>
        <row r="387">
          <cell r="A387" t="str">
            <v>Col. Tapón Ø2" PVC</v>
          </cell>
        </row>
        <row r="388">
          <cell r="A388" t="str">
            <v>Col. Tapón Ø3" PVC</v>
          </cell>
        </row>
        <row r="389">
          <cell r="A389" t="str">
            <v>Col. Tapón Ø4" PVC</v>
          </cell>
        </row>
        <row r="390">
          <cell r="A390" t="str">
            <v>Col. Tee 16" x 8" acero</v>
          </cell>
        </row>
        <row r="391">
          <cell r="A391" t="str">
            <v>Col. Tee 6" x 2" platillado acero</v>
          </cell>
        </row>
        <row r="392">
          <cell r="A392" t="str">
            <v>Col. Tee 6" x 6" acero</v>
          </cell>
        </row>
        <row r="393">
          <cell r="A393" t="str">
            <v>Col. Tee 6" x 6" PVC</v>
          </cell>
        </row>
        <row r="394">
          <cell r="A394" t="str">
            <v>Col. Tee 2" x 2 PVC</v>
          </cell>
        </row>
        <row r="395">
          <cell r="A395" t="str">
            <v>Col Codo 6" x 90° PVC</v>
          </cell>
        </row>
        <row r="396">
          <cell r="A396" t="str">
            <v>Col Codo 4" x 90° PVC</v>
          </cell>
        </row>
        <row r="397">
          <cell r="A397" t="str">
            <v>Col Codo 2" x 90° PVC</v>
          </cell>
        </row>
        <row r="398">
          <cell r="A398" t="str">
            <v>Col Codo 3" x 90° PVC</v>
          </cell>
        </row>
        <row r="399">
          <cell r="A399" t="str">
            <v>Col Red 6" x 2" PVC</v>
          </cell>
        </row>
        <row r="400">
          <cell r="A400" t="str">
            <v>Col Red 6" x 4" PVC</v>
          </cell>
        </row>
        <row r="401">
          <cell r="A401" t="str">
            <v>Col Red 4" x 2" PVC</v>
          </cell>
        </row>
        <row r="402">
          <cell r="A402" t="str">
            <v>Col Red 3" x 2" PVC</v>
          </cell>
        </row>
        <row r="403">
          <cell r="A403" t="str">
            <v>Col Codo 2" x 45° Acero</v>
          </cell>
        </row>
        <row r="404">
          <cell r="A404" t="str">
            <v>Col Codo 2" x 90° PVC</v>
          </cell>
        </row>
        <row r="405">
          <cell r="A405" t="str">
            <v>Col Red 8" x 6" PVC</v>
          </cell>
        </row>
        <row r="409">
          <cell r="A409" t="str">
            <v xml:space="preserve"> SUMINISTRO DE TUBERÍAS</v>
          </cell>
        </row>
        <row r="410">
          <cell r="A410" t="str">
            <v>Tuberías de Pvc , DN 8 " X 19'  de longitud  , clase de presión  (SDR-26)  , con Junta  Elástica.</v>
          </cell>
        </row>
        <row r="411">
          <cell r="A411" t="str">
            <v>Tuberías de ,PVC , DN 6 " X 19'  de longitud ,clase de presión   (SDR-26) , con Junta  Elástica.</v>
          </cell>
        </row>
        <row r="412">
          <cell r="A412" t="str">
            <v>Tuberías de ,PVC , DN 4 " X 19'  de longitud ,clase de presión   (SDR-26) , con Junta  Elástica.</v>
          </cell>
        </row>
        <row r="413">
          <cell r="A413" t="str">
            <v>Tuberías de PVC , DN 3 " X 19'  de longitud  , clase de presión  (SDR-26)  , con Junta  Elástica.</v>
          </cell>
        </row>
        <row r="414">
          <cell r="A414" t="str">
            <v>Tuberías de PVC , DN 2 " X 19'  de longitud  , clase de presión  (SDR-21)  , con Junta  Elástica.</v>
          </cell>
        </row>
        <row r="415">
          <cell r="A415" t="str">
            <v>Tuberías de PVC , DN 1 " X 19'  de longitud  , clase de presión  (SCH-40).</v>
          </cell>
        </row>
        <row r="416">
          <cell r="A416" t="str">
            <v>Tuberías de PVC , DN 1 1/2 " X 19'  de longitud  , clase de presión  (SCH-40).</v>
          </cell>
        </row>
        <row r="417">
          <cell r="A417" t="str">
            <v>Tuberías de PVC , DN 2 " X 19'  de longitud  , clase de presión  (SDR-26).</v>
          </cell>
        </row>
        <row r="418">
          <cell r="A418">
            <v>0</v>
          </cell>
        </row>
        <row r="419">
          <cell r="A419" t="str">
            <v xml:space="preserve"> COLOCACION DE TUBERIAS</v>
          </cell>
        </row>
        <row r="420">
          <cell r="A420" t="str">
            <v xml:space="preserve">Tuberías de ,PVC , DN 8 " X 19' </v>
          </cell>
        </row>
        <row r="421">
          <cell r="A421" t="str">
            <v xml:space="preserve">Tuberías de ,PVC , DN 6 " X 19' </v>
          </cell>
        </row>
        <row r="422">
          <cell r="A422" t="str">
            <v xml:space="preserve">Tuberías de ,PVC , DN 4 " X 19' </v>
          </cell>
        </row>
        <row r="423">
          <cell r="A423" t="str">
            <v>Tuberías de  PVC, DN 3 " X 19'</v>
          </cell>
        </row>
        <row r="424">
          <cell r="A424" t="str">
            <v>Tuberías de  PVC, DN 2 " X 19'</v>
          </cell>
        </row>
        <row r="425">
          <cell r="A425" t="str">
            <v xml:space="preserve">    Tuberías de PVC , DN 1 " X 19'  de longitud  , clase de presión  (SCH-40).</v>
          </cell>
        </row>
        <row r="426">
          <cell r="A426" t="str">
            <v xml:space="preserve">     Tuberías de PVC , DN 1 1/2 " X 19'  de longitud  , clase de presión  (SCH-40).</v>
          </cell>
        </row>
        <row r="427">
          <cell r="A427" t="str">
            <v xml:space="preserve"> Tuberías de PVC , DN 2 " X 19'  de longitud  , clase de presión  (SDR-26).</v>
          </cell>
        </row>
        <row r="429">
          <cell r="A429" t="str">
            <v xml:space="preserve"> SUMINISTRO Y COLOCACIÓN ACOMETIDAS DE 1/2" </v>
          </cell>
        </row>
        <row r="430">
          <cell r="A430" t="str">
            <v>AC 1/2"   en tubería de 1 1/2"</v>
          </cell>
        </row>
        <row r="432">
          <cell r="A432" t="str">
            <v>FASE II</v>
          </cell>
        </row>
        <row r="433">
          <cell r="A433" t="str">
            <v xml:space="preserve">  MOVIMIENTO DE TIERRAS </v>
          </cell>
        </row>
        <row r="434">
          <cell r="A434" t="str">
            <v xml:space="preserve"> Bote de material c/camión</v>
          </cell>
        </row>
        <row r="436">
          <cell r="A436" t="str">
            <v>HORMIGÓN ARMADO EN F´C=240 KGS/CM2</v>
          </cell>
        </row>
        <row r="437">
          <cell r="A437" t="str">
            <v>Columnas (0.40x0.60) - 6.8 qq/m3</v>
          </cell>
        </row>
        <row r="438">
          <cell r="A438" t="str">
            <v>Riostras radiales (0.40x0.60) - 4,64qq/m3</v>
          </cell>
        </row>
        <row r="439">
          <cell r="A439" t="str">
            <v>Riostras perimetrales (0.40x0.60) 4.74 qq/m3</v>
          </cell>
        </row>
        <row r="441">
          <cell r="A441" t="str">
            <v>FASE II</v>
          </cell>
        </row>
        <row r="443">
          <cell r="A443" t="str">
            <v>Codo 6" x 45° acero</v>
          </cell>
        </row>
        <row r="444">
          <cell r="A444" t="str">
            <v>Sum. Y coloc. V.compuerta 6" h.f. Platillada</v>
          </cell>
        </row>
        <row r="445">
          <cell r="A445" t="str">
            <v>Junta dresser o  Equivalente ø6"</v>
          </cell>
        </row>
        <row r="448">
          <cell r="A448" t="str">
            <v>LOTE 4</v>
          </cell>
        </row>
        <row r="449">
          <cell r="A449" t="str">
            <v>FASE III</v>
          </cell>
        </row>
        <row r="451">
          <cell r="A451" t="str">
            <v>SUMINISTRO DE PIEZAS ESPECIALES</v>
          </cell>
        </row>
        <row r="452">
          <cell r="A452" t="str">
            <v>Adaptadores jrp-Acero 24''</v>
          </cell>
        </row>
        <row r="454">
          <cell r="A454" t="str">
            <v>COLOCACIÓN DE PIEZAS ESPECIALES</v>
          </cell>
        </row>
        <row r="455">
          <cell r="A455" t="str">
            <v xml:space="preserve"> Adaptadores jrp-Acero 24''</v>
          </cell>
        </row>
        <row r="457">
          <cell r="A457" t="str">
            <v>FASE II</v>
          </cell>
        </row>
        <row r="458">
          <cell r="A458" t="str">
            <v>REGISTROS SANITARIOS</v>
          </cell>
        </row>
        <row r="459">
          <cell r="A459" t="str">
            <v>De Ladrillo prof.  2.01-3.00mts.</v>
          </cell>
        </row>
        <row r="461">
          <cell r="A461" t="str">
            <v>Acero de refuerzo f'y=4,200.00 kg/cm2</v>
          </cell>
        </row>
        <row r="464">
          <cell r="A464" t="str">
            <v>LOTE 5</v>
          </cell>
        </row>
        <row r="465">
          <cell r="A465" t="str">
            <v>COMENDADOR</v>
          </cell>
        </row>
        <row r="466">
          <cell r="A466" t="str">
            <v>FASE II</v>
          </cell>
        </row>
        <row r="467">
          <cell r="A467" t="str">
            <v xml:space="preserve">   MOVIMIENTO DE TIERRAS </v>
          </cell>
        </row>
        <row r="468">
          <cell r="A468" t="str">
            <v xml:space="preserve">   Bote de material</v>
          </cell>
        </row>
        <row r="470">
          <cell r="A470" t="str">
            <v>REGISTROS SANITARIOS</v>
          </cell>
        </row>
        <row r="471">
          <cell r="A471" t="str">
            <v>De Ladrillo prof.  .1.01-1.5 mts.</v>
          </cell>
        </row>
        <row r="472">
          <cell r="A472" t="str">
            <v>De Ladrillo prof.  1.51-2.00 mts.</v>
          </cell>
        </row>
        <row r="473">
          <cell r="A473" t="str">
            <v>De Ladrillo prof.  2.01-3.00 mts.</v>
          </cell>
        </row>
        <row r="474">
          <cell r="A474" t="str">
            <v>De Ladrillo prof.  3.01-4.00 mts.</v>
          </cell>
        </row>
        <row r="476">
          <cell r="A476" t="str">
            <v>SUMINISTRO DE TUBERIA</v>
          </cell>
        </row>
        <row r="477">
          <cell r="A477" t="str">
            <v xml:space="preserve"> Tuberías de ,PVC , DN 8 " X 19'  de longitud ,clase de presión   (SDR-32.5) , con Junta  Elástica, Color Gris.</v>
          </cell>
        </row>
        <row r="479">
          <cell r="A479" t="str">
            <v>COLOCACION TUBERIA</v>
          </cell>
        </row>
        <row r="480">
          <cell r="A480" t="str">
            <v xml:space="preserve">  Tuberías de ,PVC , DN 8 " X 19'  de longitud ,clase de presión   (SDR-32.5) , con Junta  Elástica, Color Gris.</v>
          </cell>
        </row>
        <row r="482">
          <cell r="A482" t="str">
            <v>BANICA, PEDRO SANTANA, SABANA CRUZ</v>
          </cell>
        </row>
        <row r="483">
          <cell r="A483" t="str">
            <v>FASE I</v>
          </cell>
        </row>
        <row r="485">
          <cell r="A485" t="str">
            <v xml:space="preserve">    MOVIMIENTO DE TIERRAS </v>
          </cell>
        </row>
        <row r="486">
          <cell r="A486" t="str">
            <v xml:space="preserve">    Excavación material no clasificado</v>
          </cell>
        </row>
        <row r="487">
          <cell r="A487" t="str">
            <v xml:space="preserve">    Relleno compactado con material de la exc. </v>
          </cell>
        </row>
        <row r="488">
          <cell r="A488" t="str">
            <v xml:space="preserve">    Asiento de Arena </v>
          </cell>
        </row>
        <row r="489">
          <cell r="A489" t="str">
            <v xml:space="preserve">    Bote de material </v>
          </cell>
        </row>
        <row r="491">
          <cell r="A491" t="str">
            <v>PIEZAS</v>
          </cell>
        </row>
        <row r="492">
          <cell r="A492" t="str">
            <v>Codo 8" x 90˚ Acero</v>
          </cell>
        </row>
        <row r="495">
          <cell r="A495" t="str">
            <v xml:space="preserve">  SUMINISTRO DE TUBERÍAS</v>
          </cell>
        </row>
        <row r="496">
          <cell r="A496" t="str">
            <v xml:space="preserve">   Tuberías de ,PVC , DN 6 " X 19'  de longitud ,clase de presión   (SDR-26) , con Junta  Elástica.</v>
          </cell>
        </row>
        <row r="497">
          <cell r="A497" t="str">
            <v xml:space="preserve">  Tuberías de PVC , DN 2 " X 19'  de longitud  , clase de presión  (SDR-21)  , con Junta  Elástica.</v>
          </cell>
        </row>
        <row r="498">
          <cell r="A498">
            <v>0</v>
          </cell>
        </row>
        <row r="499">
          <cell r="A499" t="str">
            <v xml:space="preserve">  COLOCACION DE TUBERIAS</v>
          </cell>
        </row>
        <row r="500">
          <cell r="A500" t="str">
            <v xml:space="preserve">    Tuberías de ,PVC , DN 6 " X 19'  de longitud ,clase de presión   (SDR-26) , con Junta  Elástica.</v>
          </cell>
        </row>
        <row r="501">
          <cell r="A501" t="str">
            <v xml:space="preserve">   Tuberías de PVC , DN 2 " X 19'  de longitud  , clase de presión  (SDR-21)  , con Junta  Elástica.</v>
          </cell>
        </row>
        <row r="503">
          <cell r="A503" t="str">
            <v>SUMINISTRO JUNTAS TIPO DRESSER</v>
          </cell>
        </row>
        <row r="504">
          <cell r="A504" t="str">
            <v xml:space="preserve">Junta Dresser o Equivalente diámetro Ø6" </v>
          </cell>
        </row>
        <row r="506">
          <cell r="A506" t="str">
            <v>COLOCACION DE JUNTAS TIPO DRESSER</v>
          </cell>
        </row>
        <row r="507">
          <cell r="A507" t="str">
            <v xml:space="preserve">   Junta Dresser o Equivalente diámetro Ø6" </v>
          </cell>
        </row>
        <row r="510">
          <cell r="A510" t="str">
            <v>FASE II</v>
          </cell>
        </row>
        <row r="511">
          <cell r="A511" t="str">
            <v xml:space="preserve"> - SUMINISTRO DE TUBERÍAS</v>
          </cell>
        </row>
        <row r="512">
          <cell r="A512" t="str">
            <v>Prueba Hidrostática en Tubería de 6"</v>
          </cell>
        </row>
        <row r="513">
          <cell r="A513">
            <v>0</v>
          </cell>
        </row>
        <row r="514">
          <cell r="A514" t="str">
            <v xml:space="preserve">   COLOCACION DE TUBERIAS</v>
          </cell>
        </row>
        <row r="515">
          <cell r="A515" t="str">
            <v xml:space="preserve"> Tuberías de PVC , DN 2 " X 19'  </v>
          </cell>
        </row>
        <row r="517">
          <cell r="A517" t="str">
            <v>SUMINISTRO PIEZAS</v>
          </cell>
        </row>
        <row r="518">
          <cell r="A518" t="str">
            <v xml:space="preserve">    Codo 3''x45 PVC</v>
          </cell>
        </row>
        <row r="520">
          <cell r="A520" t="str">
            <v>COLOCACION PIEZAS</v>
          </cell>
        </row>
        <row r="521">
          <cell r="A521" t="str">
            <v xml:space="preserve">     Codo 3''x45 PVC</v>
          </cell>
        </row>
        <row r="523">
          <cell r="A523" t="str">
            <v>SUMINISTRO PIEZAS ESPECIALES</v>
          </cell>
        </row>
        <row r="524">
          <cell r="A524" t="str">
            <v xml:space="preserve">    Codo 6''x45 Acero</v>
          </cell>
        </row>
        <row r="526">
          <cell r="A526" t="str">
            <v>COLOCACION PIEZAS ESPECIALES</v>
          </cell>
        </row>
        <row r="527">
          <cell r="A527" t="str">
            <v xml:space="preserve">     Codo 6''x45 Acero</v>
          </cell>
        </row>
        <row r="529">
          <cell r="A529" t="str">
            <v>ACCESORIOS</v>
          </cell>
        </row>
        <row r="530">
          <cell r="A530" t="str">
            <v>Junta Dresser Acero 8"</v>
          </cell>
        </row>
        <row r="531">
          <cell r="A531" t="str">
            <v>Junta Dresser Acero 6"</v>
          </cell>
        </row>
      </sheetData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/>
      <sheetData sheetId="82">
        <row r="4">
          <cell r="A4" t="str">
            <v>Id.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/>
      <sheetData sheetId="92">
        <row r="4">
          <cell r="A4" t="str">
            <v>Id.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Resumen Req. Cambio"/>
      <sheetName val="APU"/>
      <sheetName val="RECURSOS"/>
      <sheetName val="LISTADO DE PARTIDAS"/>
      <sheetName val="Data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A7" t="str">
            <v>Acarreo material de mina de 0 a 5 Km (m3/0.78)x</v>
          </cell>
        </row>
        <row r="8">
          <cell r="A8" t="str">
            <v>Acarreo material de mina de 10 a 20 Km (m3/0.78)x</v>
          </cell>
        </row>
        <row r="9">
          <cell r="A9" t="str">
            <v>Acarreo material de mina de 5 a 10 Km (m3/0.78)x</v>
          </cell>
        </row>
        <row r="10">
          <cell r="A10" t="str">
            <v>Acero Refuerzo (Kg) con MO</v>
          </cell>
        </row>
        <row r="11">
          <cell r="A11" t="str">
            <v>Acero Refuerzo (Kg)</v>
          </cell>
        </row>
        <row r="12">
          <cell r="A12" t="str">
            <v>Acometida de 3/4" (4 ml)</v>
          </cell>
        </row>
        <row r="13">
          <cell r="A13" t="str">
            <v>Acometita de 1/2" (por ml)</v>
          </cell>
        </row>
        <row r="14">
          <cell r="A14" t="str">
            <v>Acometita de 1/2" (por ml) a Compresor</v>
          </cell>
        </row>
        <row r="15">
          <cell r="A15" t="str">
            <v>Acometita de 3/4" (por ml)</v>
          </cell>
        </row>
        <row r="16">
          <cell r="A16" t="str">
            <v>Abrazadera de 2'' Metal</v>
          </cell>
        </row>
        <row r="17">
          <cell r="A17" t="str">
            <v>Abrazadera de 4'' Metal</v>
          </cell>
        </row>
        <row r="18">
          <cell r="A18" t="str">
            <v>Adaptador Hembra PVC SCH-40 1 1/2"</v>
          </cell>
        </row>
        <row r="19">
          <cell r="A19" t="str">
            <v>Adaptador Hembra PVC SCH-40 1"</v>
          </cell>
        </row>
        <row r="20">
          <cell r="A20" t="str">
            <v>Adaptador Hembra PVC SCH-40 2"</v>
          </cell>
        </row>
        <row r="21">
          <cell r="A21" t="str">
            <v>Adaptador Hembra PVC SCH-40 3"</v>
          </cell>
        </row>
        <row r="22">
          <cell r="A22" t="str">
            <v>Adaptador Hembra PVC SCH-40 4"</v>
          </cell>
        </row>
        <row r="23">
          <cell r="A23" t="str">
            <v>Adaptador Macho PVC SCH-40 1 1/2"</v>
          </cell>
        </row>
        <row r="24">
          <cell r="A24" t="str">
            <v>Adaptador Macho PVC SCH-40 1/2"</v>
          </cell>
        </row>
        <row r="25">
          <cell r="A25" t="str">
            <v>Adaptador Macho PVC SCH-40 3/4"</v>
          </cell>
        </row>
        <row r="26">
          <cell r="A26" t="str">
            <v>Adaptador Macho PVC SCH-40 1"</v>
          </cell>
        </row>
        <row r="27">
          <cell r="A27" t="str">
            <v>Adaptador Macho PVC SCH-40 2"</v>
          </cell>
        </row>
        <row r="28">
          <cell r="A28" t="str">
            <v>Adaptador Macho PVC SCH-40 3"</v>
          </cell>
        </row>
        <row r="29">
          <cell r="A29" t="str">
            <v>Adaptador Macho PVC SCH-40 4"</v>
          </cell>
        </row>
        <row r="30">
          <cell r="A30" t="str">
            <v>Adaptador Campana 16" Lock Joint (250 PSI)</v>
          </cell>
        </row>
        <row r="31">
          <cell r="A31" t="str">
            <v>Adaptador Espiga16" Lock Joint (250 PSI)</v>
          </cell>
        </row>
        <row r="32">
          <cell r="A32" t="str">
            <v>Adaptador Campana 12"</v>
          </cell>
        </row>
        <row r="33">
          <cell r="A33" t="str">
            <v>Col. Adaptador Campana 12"</v>
          </cell>
        </row>
        <row r="34">
          <cell r="A34" t="str">
            <v>Alambre Electrico No. 12</v>
          </cell>
        </row>
        <row r="35">
          <cell r="A35" t="str">
            <v>Anclaje para Piezas Especiales</v>
          </cell>
        </row>
        <row r="36">
          <cell r="A36" t="str">
            <v>Antepecho</v>
          </cell>
        </row>
        <row r="37">
          <cell r="A37" t="str">
            <v>Área de remoción de carpeta asfáltica</v>
          </cell>
        </row>
        <row r="38">
          <cell r="A38" t="str">
            <v>Área de remoción de carpeta asfáltica (Esp. de 0.05-0.15)</v>
          </cell>
        </row>
        <row r="39">
          <cell r="A39" t="str">
            <v>Volumen de Remocion de Asfalto (Compresor)</v>
          </cell>
        </row>
        <row r="40">
          <cell r="A40" t="str">
            <v xml:space="preserve">Remoción y cargío carpeta asfática </v>
          </cell>
        </row>
        <row r="41">
          <cell r="A41" t="str">
            <v>Arena Lavada</v>
          </cell>
        </row>
        <row r="42">
          <cell r="A42" t="str">
            <v>Asiento Arena</v>
          </cell>
        </row>
        <row r="43">
          <cell r="A43" t="str">
            <v>Ayudante plomero</v>
          </cell>
        </row>
        <row r="44">
          <cell r="A44" t="str">
            <v>Ayudante soldador</v>
          </cell>
        </row>
        <row r="45">
          <cell r="A45" t="str">
            <v>Bomba de Achique</v>
          </cell>
        </row>
        <row r="46">
          <cell r="A46" t="str">
            <v>Bomba de Presión (Prueba Hidrostática)</v>
          </cell>
        </row>
        <row r="47">
          <cell r="A47" t="str">
            <v>Bombilla B/C 65 W</v>
          </cell>
        </row>
        <row r="48">
          <cell r="A48" t="str">
            <v>Bote</v>
          </cell>
        </row>
        <row r="49">
          <cell r="A49" t="str">
            <v>Bote de Material &gt;5km  (m3e-km)</v>
          </cell>
        </row>
        <row r="50">
          <cell r="A50" t="str">
            <v>Cadenero</v>
          </cell>
        </row>
        <row r="51">
          <cell r="A51" t="str">
            <v>Cal Muerta (Kg)</v>
          </cell>
        </row>
        <row r="52">
          <cell r="A52" t="str">
            <v>Cal Muerta (Lb)</v>
          </cell>
        </row>
        <row r="53">
          <cell r="A53" t="str">
            <v>Cal Muerta (Fda)</v>
          </cell>
        </row>
        <row r="54">
          <cell r="A54" t="str">
            <v>Calicata (M3)</v>
          </cell>
        </row>
        <row r="55">
          <cell r="A55" t="str">
            <v>Calicata (UD)</v>
          </cell>
        </row>
        <row r="56">
          <cell r="A56" t="str">
            <v>Camión 6 M3</v>
          </cell>
        </row>
        <row r="57">
          <cell r="A57" t="str">
            <v>Camión 3 M3</v>
          </cell>
        </row>
        <row r="58">
          <cell r="A58" t="str">
            <v>Camión Grua</v>
          </cell>
        </row>
        <row r="59">
          <cell r="A59" t="str">
            <v>Camión de Agua</v>
          </cell>
        </row>
        <row r="60">
          <cell r="A60" t="str">
            <v>Clavos de Zinc 2 1/2</v>
          </cell>
        </row>
        <row r="61">
          <cell r="A61" t="str">
            <v>Capataz</v>
          </cell>
        </row>
        <row r="62">
          <cell r="A62" t="str">
            <v>Cemento gris</v>
          </cell>
        </row>
        <row r="63">
          <cell r="A63" t="str">
            <v>Cemento PVC (kg)</v>
          </cell>
        </row>
        <row r="64">
          <cell r="A64" t="str">
            <v>Cemento PVC (onz)</v>
          </cell>
        </row>
        <row r="65">
          <cell r="A65" t="str">
            <v>Clan de 3/4" x 1/2"</v>
          </cell>
        </row>
        <row r="66">
          <cell r="A66" t="str">
            <v>Clan 2'' x 1/2''</v>
          </cell>
        </row>
        <row r="67">
          <cell r="A67" t="str">
            <v>Clan 2'' x 3/4''</v>
          </cell>
        </row>
        <row r="68">
          <cell r="A68" t="str">
            <v>Clan 3'' x 3/4''</v>
          </cell>
        </row>
        <row r="69">
          <cell r="A69" t="str">
            <v>Clan 3'' x 1/2''</v>
          </cell>
        </row>
        <row r="70">
          <cell r="A70" t="str">
            <v>Clan 3'' x 1''</v>
          </cell>
        </row>
        <row r="71">
          <cell r="A71" t="str">
            <v>Clan 4" x 3/4" PVC</v>
          </cell>
        </row>
        <row r="72">
          <cell r="A72" t="str">
            <v>Clan 12" Acero</v>
          </cell>
        </row>
        <row r="73">
          <cell r="A73" t="str">
            <v>Col. Clan 12" Acero</v>
          </cell>
        </row>
        <row r="74">
          <cell r="A74" t="str">
            <v xml:space="preserve">Codo Acero  2" x 45 </v>
          </cell>
        </row>
        <row r="75">
          <cell r="A75" t="str">
            <v>Codo Acero de 12 x 20°</v>
          </cell>
        </row>
        <row r="76">
          <cell r="A76" t="str">
            <v>Codo Acero de 12 x 45°</v>
          </cell>
        </row>
        <row r="77">
          <cell r="A77" t="str">
            <v>Codo Acero de 12" x 11.25</v>
          </cell>
        </row>
        <row r="78">
          <cell r="A78" t="str">
            <v>Col. Codo Acero de 12" x 11.25</v>
          </cell>
        </row>
        <row r="79">
          <cell r="A79" t="str">
            <v>Codo Acero de 6 x 45°</v>
          </cell>
        </row>
        <row r="80">
          <cell r="A80" t="str">
            <v>Codo PVC SCH-40 1 1/2" x 45D</v>
          </cell>
        </row>
        <row r="81">
          <cell r="A81" t="str">
            <v>Codo PVC SCH-40 1 1/2" x 90D</v>
          </cell>
        </row>
        <row r="82">
          <cell r="A82" t="str">
            <v>Codo PVC SCH-40 1" x 45D</v>
          </cell>
        </row>
        <row r="83">
          <cell r="A83" t="str">
            <v>Codo PVC SCH-40 1" x 90D</v>
          </cell>
        </row>
        <row r="84">
          <cell r="A84" t="str">
            <v xml:space="preserve">Codo PVC SCH-40 1/2'' </v>
          </cell>
        </row>
        <row r="85">
          <cell r="A85" t="str">
            <v>Codo PVC SCH-40 1/2" x 45D</v>
          </cell>
        </row>
        <row r="86">
          <cell r="A86" t="str">
            <v>Codo PVC SCH-40 1/2" x 90D</v>
          </cell>
        </row>
        <row r="87">
          <cell r="A87" t="str">
            <v>Codo PVC SCH-40 2" x 45°</v>
          </cell>
        </row>
        <row r="88">
          <cell r="A88" t="str">
            <v>Codo PVC SCH-40 2" x 90°</v>
          </cell>
        </row>
        <row r="89">
          <cell r="A89" t="str">
            <v>Codo PVC SCH-40 3" x 45°</v>
          </cell>
        </row>
        <row r="90">
          <cell r="A90" t="str">
            <v>Codo PVC SCH-40 3" x 90°</v>
          </cell>
        </row>
        <row r="91">
          <cell r="A91" t="str">
            <v>Codo PVC SCH-40 3/4" x 45D</v>
          </cell>
        </row>
        <row r="92">
          <cell r="A92" t="str">
            <v>Codo PVC SCH-40 3/4" x 90D</v>
          </cell>
        </row>
        <row r="93">
          <cell r="A93" t="str">
            <v>Codo PVC SCH-40 4" x 45D</v>
          </cell>
        </row>
        <row r="94">
          <cell r="A94" t="str">
            <v>Codo PVC SCH-40 4" x 90D</v>
          </cell>
        </row>
        <row r="95">
          <cell r="A95" t="str">
            <v>Col. De Piezas de Piezas Especiales de 1/2 a 4"</v>
          </cell>
        </row>
        <row r="96">
          <cell r="A96" t="str">
            <v>Col. Tuberia de 1/2" a 1" PVC</v>
          </cell>
        </row>
        <row r="97">
          <cell r="A97" t="str">
            <v>Col. Tuberia de 2" a 6" PVC</v>
          </cell>
        </row>
        <row r="98">
          <cell r="A98" t="str">
            <v>Codo 24" x 45 Lock Joint (200 PSI)</v>
          </cell>
        </row>
        <row r="99">
          <cell r="A99" t="str">
            <v>Compactador manual (maco)</v>
          </cell>
        </row>
        <row r="100">
          <cell r="A100" t="str">
            <v>Compresor de 2 pistolas</v>
          </cell>
        </row>
        <row r="101">
          <cell r="A101" t="str">
            <v>Cortadora de Asfalto</v>
          </cell>
        </row>
        <row r="102">
          <cell r="A102" t="str">
            <v>Corte de asfalto</v>
          </cell>
        </row>
        <row r="103">
          <cell r="A103" t="str">
            <v>Coupling PVC SCH-40 1 1/2"</v>
          </cell>
        </row>
        <row r="104">
          <cell r="A104" t="str">
            <v>Coupling PVC SCH-40 1"</v>
          </cell>
        </row>
        <row r="105">
          <cell r="A105" t="str">
            <v>Coupling PVC SCH-40 2"</v>
          </cell>
        </row>
        <row r="106">
          <cell r="A106" t="str">
            <v>Coupling PVC SCH-40 3"</v>
          </cell>
        </row>
        <row r="107">
          <cell r="A107" t="str">
            <v>Coupling PVC SCH-40 3/4"</v>
          </cell>
        </row>
        <row r="108">
          <cell r="A108" t="str">
            <v>Coupling PVC SCH-40 4"</v>
          </cell>
        </row>
        <row r="109">
          <cell r="A109" t="str">
            <v>Coupling PVC SCH-40 6"</v>
          </cell>
        </row>
        <row r="110">
          <cell r="A110" t="str">
            <v>Coupling PVC-SCH-40 1/2"</v>
          </cell>
        </row>
        <row r="111">
          <cell r="A111" t="str">
            <v>Coupling PVC-SCH-40 2"</v>
          </cell>
        </row>
        <row r="112">
          <cell r="A112" t="str">
            <v>Cruz PVC 3"</v>
          </cell>
        </row>
        <row r="113">
          <cell r="A113" t="str">
            <v>Cruz 6" x 6" x 4" x 2" Acero</v>
          </cell>
        </row>
        <row r="114">
          <cell r="A114" t="str">
            <v>Col. Cruz 6" x 6" x 4" x 2" Acero</v>
          </cell>
        </row>
        <row r="115">
          <cell r="A115" t="str">
            <v>Cruz 12" x 12" Acero</v>
          </cell>
        </row>
        <row r="116">
          <cell r="A116" t="str">
            <v>Col. Cruz 12" x 12" Acero</v>
          </cell>
        </row>
        <row r="117">
          <cell r="A117" t="str">
            <v>Curva PVC 3"</v>
          </cell>
        </row>
        <row r="118">
          <cell r="A118" t="str">
            <v>Demolición Hormigón</v>
          </cell>
        </row>
        <row r="119">
          <cell r="A119" t="str">
            <v>Demolición de aceras y contenes</v>
          </cell>
        </row>
        <row r="120">
          <cell r="A120" t="str">
            <v>Desbroce 200 M2 (sin bote)</v>
          </cell>
        </row>
        <row r="121">
          <cell r="A121" t="str">
            <v>Desbroce (M2) (sin bote)</v>
          </cell>
        </row>
        <row r="122">
          <cell r="A122" t="str">
            <v>Desague de techo</v>
          </cell>
        </row>
        <row r="123">
          <cell r="A123" t="str">
            <v>Dinteles (M3)</v>
          </cell>
        </row>
        <row r="124">
          <cell r="A124" t="str">
            <v>Fino de techo</v>
          </cell>
        </row>
        <row r="125">
          <cell r="A125" t="str">
            <v>Encache</v>
          </cell>
        </row>
        <row r="126">
          <cell r="A126" t="str">
            <v>Excavación material no clasificado</v>
          </cell>
        </row>
        <row r="127">
          <cell r="A127" t="str">
            <v>Excavación en roca</v>
          </cell>
        </row>
        <row r="128">
          <cell r="A128" t="str">
            <v>Excavación a mano en tierra</v>
          </cell>
        </row>
        <row r="129">
          <cell r="A129" t="str">
            <v>Excavadora Hidráulica 0.76M3</v>
          </cell>
        </row>
        <row r="130">
          <cell r="A130" t="str">
            <v>Gamma</v>
          </cell>
        </row>
        <row r="131">
          <cell r="A131" t="str">
            <v>Generador eléctrico 5kw</v>
          </cell>
        </row>
        <row r="132">
          <cell r="A132" t="str">
            <v xml:space="preserve">Grua </v>
          </cell>
        </row>
        <row r="133">
          <cell r="A133" t="str">
            <v xml:space="preserve">Hormigón F'C 140 kg/cm2 </v>
          </cell>
        </row>
        <row r="134">
          <cell r="A134" t="str">
            <v>Hormigón F'C 210 kg/cm2  (con Bomba)</v>
          </cell>
        </row>
        <row r="135">
          <cell r="A135" t="str">
            <v>Hormigón F'C 210 kg/cm2  (sin Bomba)</v>
          </cell>
        </row>
        <row r="136">
          <cell r="A136" t="str">
            <v xml:space="preserve">Hormigón F'C 240 kg/cm2 </v>
          </cell>
        </row>
        <row r="137">
          <cell r="A137" t="str">
            <v>Impermeabilizante de Techo</v>
          </cell>
        </row>
        <row r="138">
          <cell r="A138" t="str">
            <v>Junta Dresser 1/2"</v>
          </cell>
        </row>
        <row r="139">
          <cell r="A139" t="str">
            <v>Junta Dresser Acero de 2"</v>
          </cell>
        </row>
        <row r="140">
          <cell r="A140" t="str">
            <v>Col. Junta Dresser Acero de 2"</v>
          </cell>
        </row>
        <row r="141">
          <cell r="A141" t="str">
            <v>Junta Dresser Acero de 3"</v>
          </cell>
        </row>
        <row r="142">
          <cell r="A142" t="str">
            <v>Col. Junta Dresser Acero de 3"</v>
          </cell>
        </row>
        <row r="143">
          <cell r="A143" t="str">
            <v>Junta Dresser Acero de 4"</v>
          </cell>
        </row>
        <row r="144">
          <cell r="A144" t="str">
            <v>Col Junta Dresser Acero de 4"</v>
          </cell>
        </row>
        <row r="145">
          <cell r="A145" t="str">
            <v>Junta Dresser Acero de 6"</v>
          </cell>
        </row>
        <row r="146">
          <cell r="A146" t="str">
            <v>Col Junta Dresser Acero de 6"</v>
          </cell>
        </row>
        <row r="147">
          <cell r="A147" t="str">
            <v>Junta Dresser Acero de 12"</v>
          </cell>
        </row>
        <row r="148">
          <cell r="A148" t="str">
            <v>Junta Dresser 30" Acero</v>
          </cell>
        </row>
        <row r="149">
          <cell r="A149" t="str">
            <v>Col Junta Dresser 30" Acero</v>
          </cell>
        </row>
        <row r="150">
          <cell r="A150" t="str">
            <v>Junta Dresser PVC SCH-40 1 1/2"</v>
          </cell>
        </row>
        <row r="151">
          <cell r="A151" t="str">
            <v>Junta Dresser PVC SCH-40 1"</v>
          </cell>
        </row>
        <row r="152">
          <cell r="A152" t="str">
            <v>Junta Dresser PVC SCH-40 1/2"'</v>
          </cell>
        </row>
        <row r="153">
          <cell r="A153" t="str">
            <v>Junta Dresser PVC SCH-40 2"</v>
          </cell>
        </row>
        <row r="154">
          <cell r="A154" t="str">
            <v>Junta Dresser PVC SCH-40 3"</v>
          </cell>
        </row>
        <row r="155">
          <cell r="A155" t="str">
            <v>Junta Dresser PVC SCH-40 3/4"'</v>
          </cell>
        </row>
        <row r="156">
          <cell r="A156" t="str">
            <v>Junta Dresser PVC SCH-40 4"'</v>
          </cell>
        </row>
        <row r="157">
          <cell r="A157" t="str">
            <v>Junta Dresser 24"'</v>
          </cell>
        </row>
        <row r="158">
          <cell r="A158" t="str">
            <v>Ladrillos de Hormigón 2"x4"x8"</v>
          </cell>
        </row>
        <row r="159">
          <cell r="A159" t="str">
            <v>Llave de Paso Acero 3"</v>
          </cell>
        </row>
        <row r="160">
          <cell r="A160" t="str">
            <v>Llave de Paso PVC 3"</v>
          </cell>
        </row>
        <row r="161">
          <cell r="A161" t="str">
            <v>Luminaria</v>
          </cell>
        </row>
        <row r="162">
          <cell r="A162" t="str">
            <v>Manga Acero 6" x 10"</v>
          </cell>
        </row>
        <row r="163">
          <cell r="A163" t="str">
            <v>Manga Acero 8" x 10"</v>
          </cell>
        </row>
        <row r="164">
          <cell r="A164" t="str">
            <v>Martillo Percusión Modelo GS (eléctrico)</v>
          </cell>
        </row>
        <row r="165">
          <cell r="A165" t="str">
            <v>Minicargador frontal bobcat</v>
          </cell>
        </row>
        <row r="166">
          <cell r="A166" t="str">
            <v>Moto Soldadora</v>
          </cell>
        </row>
        <row r="167">
          <cell r="A167" t="str">
            <v>Operador Gamma</v>
          </cell>
        </row>
        <row r="168">
          <cell r="A168" t="str">
            <v>Operador Ligero</v>
          </cell>
        </row>
        <row r="169">
          <cell r="A169" t="str">
            <v>Operador Medio</v>
          </cell>
        </row>
        <row r="170">
          <cell r="A170" t="str">
            <v>Operador Pesado</v>
          </cell>
        </row>
        <row r="171">
          <cell r="A171" t="str">
            <v>Operario Categoría 1</v>
          </cell>
        </row>
        <row r="172">
          <cell r="A172" t="str">
            <v>Operario Categoría 2</v>
          </cell>
        </row>
        <row r="173">
          <cell r="A173" t="str">
            <v>Operario Categoría 3</v>
          </cell>
        </row>
        <row r="174">
          <cell r="A174" t="str">
            <v>Plomero</v>
          </cell>
        </row>
        <row r="175">
          <cell r="A175" t="str">
            <v>Pruebas hidrostática Tubería Lock Joint 30".</v>
          </cell>
        </row>
        <row r="176">
          <cell r="A176">
            <v>0</v>
          </cell>
        </row>
        <row r="177">
          <cell r="A177" t="str">
            <v>Rana Vibratoria</v>
          </cell>
        </row>
        <row r="178">
          <cell r="A178" t="str">
            <v>Reduccion Acero 6" x 4" Acero</v>
          </cell>
        </row>
        <row r="179">
          <cell r="A179" t="str">
            <v>Reducción Acero 12" x 8"</v>
          </cell>
        </row>
        <row r="180">
          <cell r="A180" t="str">
            <v xml:space="preserve">Reduccion Acero 16" x 12" </v>
          </cell>
        </row>
        <row r="181">
          <cell r="A181" t="str">
            <v>MO Reduccion Acero 6" x 4" Acero</v>
          </cell>
        </row>
        <row r="182">
          <cell r="A182" t="str">
            <v>Reducción Bushing PVC SCH-40 1 1/2" X 1"</v>
          </cell>
        </row>
        <row r="183">
          <cell r="A183" t="str">
            <v>Reducción Bushing PVC SCH-40 1 1/2" X 1/2"</v>
          </cell>
        </row>
        <row r="184">
          <cell r="A184" t="str">
            <v>Reducción Bushing PVC SCH-40 1" X 1/2"</v>
          </cell>
        </row>
        <row r="185">
          <cell r="A185" t="str">
            <v>Reducción Bushing PVC SCH-40 1" X 3/4"</v>
          </cell>
        </row>
        <row r="186">
          <cell r="A186" t="str">
            <v>Reducción Bushing PVC SCH-40 2" X 1"</v>
          </cell>
        </row>
        <row r="187">
          <cell r="A187" t="str">
            <v>Reducción Bushing PVC SCH-40 2" X 1 1/2"</v>
          </cell>
        </row>
        <row r="188">
          <cell r="A188" t="str">
            <v>Reduccion Bushing PVC SCH-40 de 3/4"a 1/2"</v>
          </cell>
        </row>
        <row r="189">
          <cell r="A189" t="str">
            <v>Reduccion Bushing  PVC SCH-40 de 3" X 1"</v>
          </cell>
        </row>
        <row r="190">
          <cell r="A190" t="str">
            <v>Reduccion Bushing  PVC SCH-40 de 3" X 2"</v>
          </cell>
        </row>
        <row r="191">
          <cell r="A191" t="str">
            <v>Reduccion Bushing  PVC SCH-40 de 4" X 2"</v>
          </cell>
        </row>
        <row r="192">
          <cell r="A192" t="str">
            <v>Col. Reduccion Bushing  PVC SCH-40 de 4" X 2"</v>
          </cell>
        </row>
        <row r="193">
          <cell r="A193" t="str">
            <v>Reduccion Bushing  PVC SCH-40 de 4" x 3"</v>
          </cell>
        </row>
        <row r="194">
          <cell r="A194" t="str">
            <v>Reduccion Bushing  PVC SCH-40 de 6" x 4"</v>
          </cell>
        </row>
        <row r="195">
          <cell r="A195" t="str">
            <v>Registro HA para Valvula</v>
          </cell>
        </row>
        <row r="196">
          <cell r="A196" t="str">
            <v>Relleno Compactado con material de préstamo</v>
          </cell>
        </row>
        <row r="197">
          <cell r="A197" t="str">
            <v>Relleno Compactado con material de la excavacion</v>
          </cell>
        </row>
        <row r="198">
          <cell r="A198" t="str">
            <v>Relleno de Piedra/ Encache</v>
          </cell>
        </row>
        <row r="199">
          <cell r="A199" t="str">
            <v>Suministro Grava 3/4-1 1/2</v>
          </cell>
        </row>
        <row r="200">
          <cell r="A200" t="str">
            <v>Suministro Material Granular</v>
          </cell>
        </row>
        <row r="201">
          <cell r="A201" t="str">
            <v>Suministro Caliche</v>
          </cell>
        </row>
        <row r="202">
          <cell r="A202" t="str">
            <v>Replanteo (M2)</v>
          </cell>
        </row>
        <row r="203">
          <cell r="A203" t="str">
            <v>Resane Interior / Exterior</v>
          </cell>
        </row>
        <row r="204">
          <cell r="A204" t="str">
            <v>Retropala</v>
          </cell>
        </row>
        <row r="205">
          <cell r="A205" t="str">
            <v>Rodillo</v>
          </cell>
        </row>
        <row r="206">
          <cell r="A206" t="str">
            <v>Soldador</v>
          </cell>
        </row>
        <row r="207">
          <cell r="A207" t="str">
            <v>Tapón Hembra PVC SCH-40 1 1/2"</v>
          </cell>
        </row>
        <row r="208">
          <cell r="A208" t="str">
            <v>Tapón Hembra PVC SCH-40 1"</v>
          </cell>
        </row>
        <row r="209">
          <cell r="A209" t="str">
            <v>Tapón Hembra PVC SCH-40 1/2"'</v>
          </cell>
        </row>
        <row r="210">
          <cell r="A210" t="str">
            <v>Tapón Hembra PVC SCH-40 2"</v>
          </cell>
        </row>
        <row r="211">
          <cell r="A211" t="str">
            <v>Tapón Hembra PVC SCH-40 3"</v>
          </cell>
        </row>
        <row r="212">
          <cell r="A212" t="str">
            <v>Tapón Hembra PVC SCH-40 3/4"'</v>
          </cell>
        </row>
        <row r="213">
          <cell r="A213" t="str">
            <v>Tapón Hembra PVC SCH-40 4"</v>
          </cell>
        </row>
        <row r="214">
          <cell r="A214" t="str">
            <v>Tapón Hembra PVC SCH-40 6"</v>
          </cell>
        </row>
        <row r="215">
          <cell r="A215" t="str">
            <v>Tapón Hembra PVC SCH-40 8"</v>
          </cell>
        </row>
        <row r="216">
          <cell r="A216" t="str">
            <v>Tapón HG 12"</v>
          </cell>
        </row>
        <row r="217">
          <cell r="A217" t="str">
            <v>Tee PVC SCH-40 3/4" x 1/2"</v>
          </cell>
        </row>
        <row r="218">
          <cell r="A218" t="str">
            <v>Tee PVC 1/2"</v>
          </cell>
        </row>
        <row r="219">
          <cell r="A219" t="str">
            <v>Tee PVC 1" x 1/2"</v>
          </cell>
        </row>
        <row r="220">
          <cell r="A220" t="str">
            <v>Tee PVC  1 1/2" x 1 1/2"</v>
          </cell>
        </row>
        <row r="221">
          <cell r="A221" t="str">
            <v>Tee PVC 2"</v>
          </cell>
        </row>
        <row r="222">
          <cell r="A222" t="str">
            <v>Tee PVC 3"</v>
          </cell>
        </row>
        <row r="223">
          <cell r="A223" t="str">
            <v>Tee PVC 4"</v>
          </cell>
        </row>
        <row r="224">
          <cell r="A224" t="str">
            <v>Col. Tee PVC 4"</v>
          </cell>
        </row>
        <row r="225">
          <cell r="A225" t="str">
            <v>Tee PVC 3/4"</v>
          </cell>
        </row>
        <row r="226">
          <cell r="A226" t="str">
            <v>Tee PVC 3" x 2"</v>
          </cell>
        </row>
        <row r="227">
          <cell r="A227" t="str">
            <v>Tee PVC 6" x 6"</v>
          </cell>
        </row>
        <row r="228">
          <cell r="A228" t="str">
            <v xml:space="preserve">Suministro Tee 4" x 4" Acero </v>
          </cell>
        </row>
        <row r="229">
          <cell r="A229" t="str">
            <v>Col. Tee 4" x 4" Acero</v>
          </cell>
        </row>
        <row r="230">
          <cell r="A230" t="str">
            <v>Tee Acero 6" x 4"</v>
          </cell>
        </row>
        <row r="231">
          <cell r="A231" t="str">
            <v>Col. Tee Acero 6" x 4"</v>
          </cell>
        </row>
        <row r="232">
          <cell r="A232" t="str">
            <v>Tee Acero 6" x 6"</v>
          </cell>
        </row>
        <row r="233">
          <cell r="A233" t="str">
            <v>Tee Acero 8" x 6"</v>
          </cell>
        </row>
        <row r="234">
          <cell r="A234" t="str">
            <v>Col. Tee Acero 8" x 6"</v>
          </cell>
        </row>
        <row r="235">
          <cell r="A235" t="str">
            <v>Tee Acero 8" x 6" x 4"</v>
          </cell>
        </row>
        <row r="236">
          <cell r="A236" t="str">
            <v>Col. Tee Acero 8" x 6" x 4"</v>
          </cell>
        </row>
        <row r="237">
          <cell r="A237" t="str">
            <v>Topógrafo</v>
          </cell>
        </row>
        <row r="238">
          <cell r="A238" t="str">
            <v>Tubería 1/2'' PVC SCH-40</v>
          </cell>
        </row>
        <row r="239">
          <cell r="A239" t="str">
            <v>Tubería 4'' SDR-32.5</v>
          </cell>
        </row>
        <row r="240">
          <cell r="A240" t="str">
            <v>Tubería de Acero de 12"</v>
          </cell>
        </row>
        <row r="241">
          <cell r="A241" t="str">
            <v>Tubería DN 6"  PVC SDR 32,5 C/JG</v>
          </cell>
        </row>
        <row r="242">
          <cell r="A242" t="str">
            <v>Tubería PVC 12" SDR-26</v>
          </cell>
        </row>
        <row r="243">
          <cell r="A243" t="str">
            <v>Tubería PVC de 1 1/2" SRD-26</v>
          </cell>
        </row>
        <row r="244">
          <cell r="A244" t="str">
            <v>Tubería PVC de 1" SCH-40</v>
          </cell>
        </row>
        <row r="245">
          <cell r="A245" t="str">
            <v>Tubería PVC de 1/2" SRD-26</v>
          </cell>
        </row>
        <row r="246">
          <cell r="A246" t="str">
            <v>Tubería PVC de 2" SDR-26</v>
          </cell>
        </row>
        <row r="247">
          <cell r="A247" t="str">
            <v>Tubería PVC de 3" SDR-26</v>
          </cell>
        </row>
        <row r="248">
          <cell r="A248" t="str">
            <v>Tubería PVC de 3/4" SCH-40</v>
          </cell>
        </row>
        <row r="249">
          <cell r="A249" t="str">
            <v>Tubería PVC de 6" SDR-26</v>
          </cell>
        </row>
        <row r="250">
          <cell r="A250" t="str">
            <v>Tubería PVC 12"</v>
          </cell>
        </row>
        <row r="251">
          <cell r="A251" t="str">
            <v>Col. Tuberia PVC 12"</v>
          </cell>
        </row>
        <row r="252">
          <cell r="A252" t="str">
            <v>Tubería Acero 12"</v>
          </cell>
        </row>
        <row r="253">
          <cell r="A253" t="str">
            <v>Tubería de 6" Acero</v>
          </cell>
        </row>
        <row r="254">
          <cell r="A254" t="str">
            <v>Tubería de 8" Acero</v>
          </cell>
        </row>
        <row r="255">
          <cell r="A255" t="str">
            <v>Col. Tuberia de 6" Acero</v>
          </cell>
        </row>
        <row r="256">
          <cell r="A256" t="str">
            <v>Valvula 2" Compuerta</v>
          </cell>
        </row>
        <row r="257">
          <cell r="A257" t="str">
            <v>Valvula 3" Compuerta HF (Platinada)</v>
          </cell>
        </row>
        <row r="258">
          <cell r="A258" t="str">
            <v xml:space="preserve">Col. Valvula 3" Compuerta HF </v>
          </cell>
        </row>
        <row r="259">
          <cell r="A259" t="str">
            <v>Valvula 4" Compuerta HF (Platinada)</v>
          </cell>
        </row>
        <row r="260">
          <cell r="A260" t="str">
            <v>Col. Valvula 4" Compuerta HF (Platinada)</v>
          </cell>
        </row>
        <row r="261">
          <cell r="A261" t="str">
            <v>Valvula 12" Compuerta H.F.</v>
          </cell>
        </row>
        <row r="262">
          <cell r="A262" t="str">
            <v>Valvula 12" Mariposa H.F.</v>
          </cell>
        </row>
        <row r="263">
          <cell r="A263" t="str">
            <v>Col. Valvula 12" Mariposa H.F.</v>
          </cell>
        </row>
        <row r="264">
          <cell r="A264" t="str">
            <v>Ventosa en Tuberia de 30" Lock Joint</v>
          </cell>
        </row>
        <row r="265">
          <cell r="A265" t="str">
            <v>MO Valvula 2" Compuerta</v>
          </cell>
        </row>
        <row r="266">
          <cell r="A266" t="str">
            <v>Vibrador</v>
          </cell>
        </row>
        <row r="267">
          <cell r="A267" t="str">
            <v>Vol de Bote asfalto (2.05xm3)</v>
          </cell>
        </row>
        <row r="268">
          <cell r="A268" t="str">
            <v>Yee 6" x 6" x 6" Acero</v>
          </cell>
        </row>
        <row r="269">
          <cell r="A269" t="str">
            <v>Col. Yee 6" x 6" x 6" Acero</v>
          </cell>
        </row>
        <row r="270">
          <cell r="A270" t="str">
            <v>Zeta de 12" Acero</v>
          </cell>
        </row>
        <row r="271">
          <cell r="A271" t="str">
            <v>Col. Zeta de 12" Acero</v>
          </cell>
        </row>
        <row r="272">
          <cell r="A272" t="str">
            <v>Soldadura de 1"</v>
          </cell>
        </row>
        <row r="273">
          <cell r="A273" t="str">
            <v>Soldadura de 6"</v>
          </cell>
        </row>
        <row r="274">
          <cell r="A274" t="str">
            <v>Soldadura de 8"</v>
          </cell>
        </row>
        <row r="275">
          <cell r="A275" t="str">
            <v>Soldadura de 12"</v>
          </cell>
        </row>
        <row r="276">
          <cell r="A276" t="str">
            <v>ALAMBRADO</v>
          </cell>
        </row>
        <row r="277">
          <cell r="A277" t="str">
            <v>Remocion de Alambrada</v>
          </cell>
        </row>
        <row r="278">
          <cell r="A278" t="str">
            <v xml:space="preserve">Reposicion de Alambrada ( Con Alambres y postes existentes) </v>
          </cell>
        </row>
        <row r="279">
          <cell r="A279" t="str">
            <v xml:space="preserve">Reposicion de Alambrada ( Con Postes y Alambres Nuevos) </v>
          </cell>
        </row>
        <row r="280">
          <cell r="A280" t="str">
            <v>Zabaleta</v>
          </cell>
        </row>
        <row r="282">
          <cell r="A282" t="str">
            <v>CAPA VEGETAL</v>
          </cell>
        </row>
        <row r="283">
          <cell r="A283" t="str">
            <v xml:space="preserve">Remocion de Capa Vegetal </v>
          </cell>
        </row>
        <row r="284">
          <cell r="A284" t="str">
            <v xml:space="preserve">Regado y nivelado de Capa Vegetal </v>
          </cell>
        </row>
        <row r="285">
          <cell r="A285" t="str">
            <v xml:space="preserve">Arado de la tierra </v>
          </cell>
        </row>
        <row r="286">
          <cell r="A286">
            <v>0</v>
          </cell>
        </row>
        <row r="287">
          <cell r="A287" t="str">
            <v xml:space="preserve">LEVATAMIENTOS TOPOGRAFICO </v>
          </cell>
        </row>
        <row r="288">
          <cell r="A288" t="str">
            <v>Personal de campo superintendente</v>
          </cell>
        </row>
        <row r="289">
          <cell r="A289" t="str">
            <v>Topografia, Brigada para trabajo lineales, brigada de 4 personas</v>
          </cell>
        </row>
        <row r="290">
          <cell r="A290" t="str">
            <v>Procesamineto de Datos</v>
          </cell>
        </row>
        <row r="291">
          <cell r="A291" t="str">
            <v xml:space="preserve">Ploteo de Planos </v>
          </cell>
        </row>
        <row r="292">
          <cell r="A292" t="str">
            <v>Punto GPS incluye monumentacion</v>
          </cell>
        </row>
        <row r="295">
          <cell r="A295">
            <v>0</v>
          </cell>
        </row>
        <row r="296">
          <cell r="A296" t="str">
            <v>PRECIOS PRESUPUESTO</v>
          </cell>
        </row>
        <row r="298">
          <cell r="A298" t="str">
            <v>LOTE 1</v>
          </cell>
        </row>
        <row r="299">
          <cell r="A299" t="str">
            <v>PRELIMINARES</v>
          </cell>
        </row>
        <row r="300">
          <cell r="A300" t="str">
            <v>Replanteo</v>
          </cell>
        </row>
        <row r="301">
          <cell r="A301" t="str">
            <v>Brigada Topográfica</v>
          </cell>
        </row>
        <row r="304">
          <cell r="A304" t="str">
            <v>MOVIMIENTO DE TIERRAS</v>
          </cell>
        </row>
        <row r="305">
          <cell r="A305" t="str">
            <v>Excavación material no clasificado</v>
          </cell>
        </row>
        <row r="306">
          <cell r="A306" t="str">
            <v>Relleno compactado con material de la exc.</v>
          </cell>
        </row>
        <row r="307">
          <cell r="A307" t="str">
            <v>Asiento de arena</v>
          </cell>
        </row>
        <row r="308">
          <cell r="A308" t="str">
            <v>Bote de material</v>
          </cell>
        </row>
        <row r="310">
          <cell r="A310" t="str">
            <v>SUMINISTRO DE TUBERÍAS</v>
          </cell>
        </row>
        <row r="311">
          <cell r="A311" t="str">
            <v xml:space="preserve"> Tuberías de ,PVC , DN 4 " X 19'  de longitud ,clase de presión   (SDR-26) , con Junta  Elástica.</v>
          </cell>
        </row>
        <row r="312">
          <cell r="A312" t="str">
            <v xml:space="preserve"> Tuberías de PVC , DN 3 " X 19'  de longitud  , clase de presión  (SDR-26)  , con Junta  Elástica.</v>
          </cell>
        </row>
        <row r="314">
          <cell r="A314" t="str">
            <v>COLOCACION DE TUBERIAS</v>
          </cell>
        </row>
        <row r="315">
          <cell r="A315" t="str">
            <v>Tuberías de  PVC, DN 4 " X 19'</v>
          </cell>
        </row>
        <row r="316">
          <cell r="A316" t="str">
            <v>Tuberías de  PVC, DN 3 " X 19'</v>
          </cell>
        </row>
        <row r="318">
          <cell r="A318" t="str">
            <v xml:space="preserve">SUMINISTRO Y COLOCACIÓN ACOMETIDAS DE 1/2" </v>
          </cell>
        </row>
        <row r="319">
          <cell r="A319" t="str">
            <v>AC 1/2"   en tubería de 3"</v>
          </cell>
        </row>
        <row r="320">
          <cell r="A320" t="str">
            <v>AC 1/2"   en tubería de 4"</v>
          </cell>
        </row>
        <row r="321">
          <cell r="A321" t="str">
            <v>AC 1/2"   en tubería de 2"</v>
          </cell>
        </row>
        <row r="323">
          <cell r="A323" t="str">
            <v>AC 1/2" en Tubería 3"</v>
          </cell>
        </row>
        <row r="325">
          <cell r="A325" t="str">
            <v>Tee 8" x 1"</v>
          </cell>
        </row>
        <row r="326">
          <cell r="A326" t="str">
            <v>Col. Tee 8" x 1'</v>
          </cell>
        </row>
        <row r="327">
          <cell r="A327" t="str">
            <v>Codo 8" x 35°</v>
          </cell>
        </row>
        <row r="328">
          <cell r="A328" t="str">
            <v>Col. Codo 8" x 35°</v>
          </cell>
        </row>
        <row r="329">
          <cell r="A329" t="str">
            <v>Codo 8" x 20°</v>
          </cell>
        </row>
        <row r="330">
          <cell r="A330" t="str">
            <v>Col. Codo 8" x 20°</v>
          </cell>
        </row>
        <row r="333">
          <cell r="A333" t="str">
            <v>LOTE 2</v>
          </cell>
        </row>
        <row r="334">
          <cell r="A334" t="str">
            <v>Bote de asfalto (hasta 5 km)</v>
          </cell>
        </row>
        <row r="337">
          <cell r="A337" t="str">
            <v>PRUEBAS HIDROSTÁTICAS EN TUBERÍAS</v>
          </cell>
        </row>
        <row r="338">
          <cell r="A338" t="str">
            <v xml:space="preserve">Prueba Hidrostatica en Tuberías de 6 " PVC </v>
          </cell>
        </row>
        <row r="339">
          <cell r="A339" t="str">
            <v xml:space="preserve">Prueba Hidrostatica en Tuberías de 6 " PVC </v>
          </cell>
        </row>
        <row r="340">
          <cell r="A340" t="str">
            <v xml:space="preserve">Prueba Hidrostatica en Tuberías de 3 " PVC </v>
          </cell>
        </row>
        <row r="341">
          <cell r="A341" t="str">
            <v xml:space="preserve">Prueba Hidrostatica en Tuberías de 2 " PVC </v>
          </cell>
        </row>
        <row r="343">
          <cell r="A343" t="str">
            <v xml:space="preserve">ACOMETIDA SANITARIA   </v>
          </cell>
        </row>
        <row r="344">
          <cell r="A344" t="str">
            <v xml:space="preserve">Acometida Sanitaria DN4" SDR 32.5 </v>
          </cell>
        </row>
        <row r="346">
          <cell r="A346" t="str">
            <v>LOTE 3</v>
          </cell>
        </row>
        <row r="347">
          <cell r="A347" t="str">
            <v>FASE I</v>
          </cell>
        </row>
        <row r="348">
          <cell r="A348" t="str">
            <v>PRELIMINARES</v>
          </cell>
        </row>
        <row r="349">
          <cell r="A349" t="str">
            <v>Replanteo</v>
          </cell>
        </row>
        <row r="351">
          <cell r="A351" t="str">
            <v xml:space="preserve"> MOVIMIENTO DE TIERRAS </v>
          </cell>
        </row>
        <row r="352">
          <cell r="A352" t="str">
            <v xml:space="preserve"> Excavación material no clasificado</v>
          </cell>
        </row>
        <row r="353">
          <cell r="A353" t="str">
            <v xml:space="preserve"> Relleno compactado con material de la exc.</v>
          </cell>
        </row>
        <row r="354">
          <cell r="A354" t="str">
            <v xml:space="preserve"> Asiento de arena</v>
          </cell>
        </row>
        <row r="355">
          <cell r="A355" t="str">
            <v xml:space="preserve"> Bote de material</v>
          </cell>
        </row>
        <row r="356">
          <cell r="A356" t="str">
            <v xml:space="preserve"> Excavación en Roca</v>
          </cell>
        </row>
        <row r="357">
          <cell r="A357" t="str">
            <v xml:space="preserve"> Bote de Roca</v>
          </cell>
        </row>
        <row r="358">
          <cell r="A358">
            <v>0</v>
          </cell>
        </row>
        <row r="359">
          <cell r="A359" t="str">
            <v>SUMINISTRO DE JUNTAS TIPO DRESSER</v>
          </cell>
        </row>
        <row r="360">
          <cell r="A360" t="str">
            <v xml:space="preserve">Junta Dresser o  Equivalente diámetro Ø6" </v>
          </cell>
        </row>
        <row r="361">
          <cell r="A361">
            <v>0</v>
          </cell>
        </row>
        <row r="362">
          <cell r="A362" t="str">
            <v>COLOCACION DE JUNTAS TIPO DRESSER</v>
          </cell>
        </row>
        <row r="363">
          <cell r="A363" t="str">
            <v xml:space="preserve"> Junta Dresser o  Equivalente diámetro Ø6" </v>
          </cell>
        </row>
        <row r="365">
          <cell r="A365" t="str">
            <v>SUMINISTRO DE PIEZAS ESPECIALES</v>
          </cell>
        </row>
        <row r="366">
          <cell r="A366" t="str">
            <v>Tapón Ø2" PVC</v>
          </cell>
        </row>
        <row r="367">
          <cell r="A367" t="str">
            <v>Tapón Ø3" PVC</v>
          </cell>
        </row>
        <row r="368">
          <cell r="A368" t="str">
            <v>Tapón Ø4" PVC</v>
          </cell>
        </row>
        <row r="369">
          <cell r="A369" t="str">
            <v>Tee 16" x 8" acero</v>
          </cell>
        </row>
        <row r="370">
          <cell r="A370" t="str">
            <v>Tee 6" x 2" platillado acero</v>
          </cell>
        </row>
        <row r="371">
          <cell r="A371" t="str">
            <v>Tee 6" x 6" acero</v>
          </cell>
        </row>
        <row r="372">
          <cell r="A372" t="str">
            <v>Tee 6" x 6" PVC</v>
          </cell>
        </row>
        <row r="373">
          <cell r="A373" t="str">
            <v>Tee 2" x 2 PVC</v>
          </cell>
        </row>
        <row r="374">
          <cell r="A374" t="str">
            <v>Codo 6" x 90° PVC</v>
          </cell>
        </row>
        <row r="375">
          <cell r="A375" t="str">
            <v>Codo 4" x 90° PVC</v>
          </cell>
        </row>
        <row r="376">
          <cell r="A376" t="str">
            <v>Codo 2" x 90° PVC</v>
          </cell>
        </row>
        <row r="377">
          <cell r="A377" t="str">
            <v>Codo 3" x 90° PVC</v>
          </cell>
        </row>
        <row r="378">
          <cell r="A378" t="str">
            <v>Red 6" x 2" PVC</v>
          </cell>
        </row>
        <row r="379">
          <cell r="A379" t="str">
            <v>Red 6" x 4" PVC</v>
          </cell>
        </row>
        <row r="380">
          <cell r="A380" t="str">
            <v>Red 4" x 2" PVC</v>
          </cell>
        </row>
        <row r="381">
          <cell r="A381" t="str">
            <v>Red 3" x 2" PVC</v>
          </cell>
        </row>
        <row r="382">
          <cell r="A382" t="str">
            <v>Codo 2" x 45° Acero</v>
          </cell>
        </row>
        <row r="383">
          <cell r="A383" t="str">
            <v>Codo 2" x 90° PVC</v>
          </cell>
        </row>
        <row r="384">
          <cell r="A384" t="str">
            <v>Red 8" x 6" PVC</v>
          </cell>
        </row>
        <row r="386">
          <cell r="A386" t="str">
            <v>COLOCACION PIEZAS ESPECIALES</v>
          </cell>
        </row>
        <row r="387">
          <cell r="A387" t="str">
            <v>Col. Tapón Ø2" PVC</v>
          </cell>
        </row>
        <row r="388">
          <cell r="A388" t="str">
            <v>Col. Tapón Ø3" PVC</v>
          </cell>
        </row>
        <row r="389">
          <cell r="A389" t="str">
            <v>Col. Tapón Ø4" PVC</v>
          </cell>
        </row>
        <row r="390">
          <cell r="A390" t="str">
            <v>Col. Tee 16" x 8" acero</v>
          </cell>
        </row>
        <row r="391">
          <cell r="A391" t="str">
            <v>Col. Tee 6" x 2" platillado acero</v>
          </cell>
        </row>
        <row r="392">
          <cell r="A392" t="str">
            <v>Col. Tee 6" x 6" acero</v>
          </cell>
        </row>
        <row r="393">
          <cell r="A393" t="str">
            <v>Col. Tee 6" x 6" PVC</v>
          </cell>
        </row>
        <row r="394">
          <cell r="A394" t="str">
            <v>Col. Tee 2" x 2 PVC</v>
          </cell>
        </row>
        <row r="395">
          <cell r="A395" t="str">
            <v>Col Codo 6" x 90° PVC</v>
          </cell>
        </row>
        <row r="396">
          <cell r="A396" t="str">
            <v>Col Codo 4" x 90° PVC</v>
          </cell>
        </row>
        <row r="397">
          <cell r="A397" t="str">
            <v>Col Codo 2" x 90° PVC</v>
          </cell>
        </row>
        <row r="398">
          <cell r="A398" t="str">
            <v>Col Codo 3" x 90° PVC</v>
          </cell>
        </row>
        <row r="399">
          <cell r="A399" t="str">
            <v>Col Red 6" x 2" PVC</v>
          </cell>
        </row>
        <row r="400">
          <cell r="A400" t="str">
            <v>Col Red 6" x 4" PVC</v>
          </cell>
        </row>
        <row r="401">
          <cell r="A401" t="str">
            <v>Col Red 4" x 2" PVC</v>
          </cell>
        </row>
        <row r="402">
          <cell r="A402" t="str">
            <v>Col Red 3" x 2" PVC</v>
          </cell>
        </row>
        <row r="403">
          <cell r="A403" t="str">
            <v>Col Codo 2" x 45° Acero</v>
          </cell>
        </row>
        <row r="404">
          <cell r="A404" t="str">
            <v>Col Codo 2" x 90° PVC</v>
          </cell>
        </row>
        <row r="405">
          <cell r="A405" t="str">
            <v>Col Red 8" x 6" PVC</v>
          </cell>
        </row>
        <row r="409">
          <cell r="A409" t="str">
            <v xml:space="preserve"> SUMINISTRO DE TUBERÍAS</v>
          </cell>
        </row>
        <row r="410">
          <cell r="A410" t="str">
            <v>Tuberías de Pvc , DN 8 " X 19'  de longitud  , clase de presión  (SDR-26)  , con Junta  Elástica.</v>
          </cell>
        </row>
        <row r="411">
          <cell r="A411" t="str">
            <v>Tuberías de ,PVC , DN 6 " X 19'  de longitud ,clase de presión   (SDR-26) , con Junta  Elástica.</v>
          </cell>
        </row>
        <row r="412">
          <cell r="A412" t="str">
            <v>Tuberías de ,PVC , DN 4 " X 19'  de longitud ,clase de presión   (SDR-26) , con Junta  Elástica.</v>
          </cell>
        </row>
        <row r="413">
          <cell r="A413" t="str">
            <v>Tuberías de PVC , DN 3 " X 19'  de longitud  , clase de presión  (SDR-26)  , con Junta  Elástica.</v>
          </cell>
        </row>
        <row r="414">
          <cell r="A414" t="str">
            <v>Tuberías de PVC , DN 2 " X 19'  de longitud  , clase de presión  (SDR-21)  , con Junta  Elástica.</v>
          </cell>
        </row>
        <row r="415">
          <cell r="A415" t="str">
            <v>Tuberías de PVC , DN 1 " X 19'  de longitud  , clase de presión  (SCH-40).</v>
          </cell>
        </row>
        <row r="416">
          <cell r="A416" t="str">
            <v>Tuberías de PVC , DN 1 1/2 " X 19'  de longitud  , clase de presión  (SCH-40).</v>
          </cell>
        </row>
        <row r="417">
          <cell r="A417" t="str">
            <v>Tuberías de PVC , DN 2 " X 19'  de longitud  , clase de presión  (SDR-26).</v>
          </cell>
        </row>
        <row r="418">
          <cell r="A418">
            <v>0</v>
          </cell>
        </row>
        <row r="419">
          <cell r="A419" t="str">
            <v xml:space="preserve"> COLOCACION DE TUBERIAS</v>
          </cell>
        </row>
        <row r="420">
          <cell r="A420" t="str">
            <v xml:space="preserve">Tuberías de ,PVC , DN 8 " X 19' </v>
          </cell>
        </row>
        <row r="421">
          <cell r="A421" t="str">
            <v xml:space="preserve">Tuberías de ,PVC , DN 6 " X 19' </v>
          </cell>
        </row>
        <row r="422">
          <cell r="A422" t="str">
            <v xml:space="preserve">Tuberías de ,PVC , DN 4 " X 19' </v>
          </cell>
        </row>
        <row r="423">
          <cell r="A423" t="str">
            <v>Tuberías de  PVC, DN 3 " X 19'</v>
          </cell>
        </row>
        <row r="424">
          <cell r="A424" t="str">
            <v>Tuberías de  PVC, DN 2 " X 19'</v>
          </cell>
        </row>
        <row r="425">
          <cell r="A425" t="str">
            <v xml:space="preserve">    Tuberías de PVC , DN 1 " X 19'  de longitud  , clase de presión  (SCH-40).</v>
          </cell>
        </row>
        <row r="426">
          <cell r="A426" t="str">
            <v xml:space="preserve">     Tuberías de PVC , DN 1 1/2 " X 19'  de longitud  , clase de presión  (SCH-40).</v>
          </cell>
        </row>
        <row r="427">
          <cell r="A427" t="str">
            <v xml:space="preserve"> Tuberías de PVC , DN 2 " X 19'  de longitud  , clase de presión  (SDR-26).</v>
          </cell>
        </row>
        <row r="429">
          <cell r="A429" t="str">
            <v xml:space="preserve"> SUMINISTRO Y COLOCACIÓN ACOMETIDAS DE 1/2" </v>
          </cell>
        </row>
        <row r="430">
          <cell r="A430" t="str">
            <v>AC 1/2"   en tubería de 1 1/2"</v>
          </cell>
        </row>
        <row r="432">
          <cell r="A432" t="str">
            <v>FASE II</v>
          </cell>
        </row>
        <row r="433">
          <cell r="A433" t="str">
            <v xml:space="preserve">  MOVIMIENTO DE TIERRAS </v>
          </cell>
        </row>
        <row r="434">
          <cell r="A434" t="str">
            <v xml:space="preserve"> Bote de material c/camión</v>
          </cell>
        </row>
        <row r="436">
          <cell r="A436" t="str">
            <v>HORMIGÓN ARMADO EN F´C=240 KGS/CM2</v>
          </cell>
        </row>
        <row r="437">
          <cell r="A437" t="str">
            <v>Columnas (0.40x0.60) - 6.8 qq/m3</v>
          </cell>
        </row>
        <row r="438">
          <cell r="A438" t="str">
            <v>Riostras radiales (0.40x0.60) - 4,64qq/m3</v>
          </cell>
        </row>
        <row r="439">
          <cell r="A439" t="str">
            <v>Riostras perimetrales (0.40x0.60) 4.74 qq/m3</v>
          </cell>
        </row>
        <row r="441">
          <cell r="A441" t="str">
            <v>FASE II</v>
          </cell>
        </row>
        <row r="443">
          <cell r="A443" t="str">
            <v>Codo 6" x 45° acero</v>
          </cell>
        </row>
        <row r="444">
          <cell r="A444" t="str">
            <v>Sum. Y coloc. V.compuerta 6" h.f. Platillada</v>
          </cell>
        </row>
        <row r="445">
          <cell r="A445" t="str">
            <v>Junta dresser o  Equivalente ø6"</v>
          </cell>
        </row>
        <row r="448">
          <cell r="A448" t="str">
            <v>LOTE 4</v>
          </cell>
        </row>
        <row r="449">
          <cell r="A449" t="str">
            <v>FASE III</v>
          </cell>
        </row>
        <row r="451">
          <cell r="A451" t="str">
            <v>SUMINISTRO DE PIEZAS ESPECIALES</v>
          </cell>
        </row>
        <row r="452">
          <cell r="A452" t="str">
            <v>Adaptadores jrp-Acero 24''</v>
          </cell>
        </row>
        <row r="454">
          <cell r="A454" t="str">
            <v>COLOCACIÓN DE PIEZAS ESPECIALES</v>
          </cell>
        </row>
        <row r="455">
          <cell r="A455" t="str">
            <v xml:space="preserve"> Adaptadores jrp-Acero 24''</v>
          </cell>
        </row>
        <row r="457">
          <cell r="A457" t="str">
            <v>FASE II</v>
          </cell>
        </row>
        <row r="458">
          <cell r="A458" t="str">
            <v>REGISTROS SANITARIOS</v>
          </cell>
        </row>
        <row r="459">
          <cell r="A459" t="str">
            <v>De Ladrillo prof.  2.01-3.00mts.</v>
          </cell>
        </row>
        <row r="461">
          <cell r="A461" t="str">
            <v>Acero de refuerzo f'y=4,200.00 kg/cm2</v>
          </cell>
        </row>
        <row r="464">
          <cell r="A464" t="str">
            <v>LOTE 5</v>
          </cell>
        </row>
        <row r="465">
          <cell r="A465" t="str">
            <v>COMENDADOR</v>
          </cell>
        </row>
        <row r="466">
          <cell r="A466" t="str">
            <v>FASE II</v>
          </cell>
        </row>
        <row r="467">
          <cell r="A467" t="str">
            <v xml:space="preserve">   MOVIMIENTO DE TIERRAS </v>
          </cell>
        </row>
        <row r="468">
          <cell r="A468" t="str">
            <v xml:space="preserve">   Bote de material</v>
          </cell>
        </row>
        <row r="470">
          <cell r="A470" t="str">
            <v>REGISTROS SANITARIOS</v>
          </cell>
        </row>
        <row r="471">
          <cell r="A471" t="str">
            <v>De Ladrillo prof.  .1.01-1.5 mts.</v>
          </cell>
        </row>
        <row r="472">
          <cell r="A472" t="str">
            <v>De Ladrillo prof.  1.51-2.00 mts.</v>
          </cell>
        </row>
        <row r="473">
          <cell r="A473" t="str">
            <v>De Ladrillo prof.  2.01-3.00 mts.</v>
          </cell>
        </row>
        <row r="474">
          <cell r="A474" t="str">
            <v>De Ladrillo prof.  3.01-4.00 mts.</v>
          </cell>
        </row>
        <row r="476">
          <cell r="A476" t="str">
            <v>SUMINISTRO DE TUBERIA</v>
          </cell>
        </row>
        <row r="477">
          <cell r="A477" t="str">
            <v xml:space="preserve"> Tuberías de ,PVC , DN 8 " X 19'  de longitud ,clase de presión   (SDR-32.5) , con Junta  Elástica, Color Gris.</v>
          </cell>
        </row>
        <row r="479">
          <cell r="A479" t="str">
            <v>COLOCACION TUBERIA</v>
          </cell>
        </row>
        <row r="480">
          <cell r="A480" t="str">
            <v xml:space="preserve">  Tuberías de ,PVC , DN 8 " X 19'  de longitud ,clase de presión   (SDR-32.5) , con Junta  Elástica, Color Gris.</v>
          </cell>
        </row>
        <row r="482">
          <cell r="A482" t="str">
            <v>BANICA, PEDRO SANTANA, SABANA CRUZ</v>
          </cell>
        </row>
        <row r="483">
          <cell r="A483" t="str">
            <v>FASE I</v>
          </cell>
        </row>
        <row r="485">
          <cell r="A485" t="str">
            <v xml:space="preserve">    MOVIMIENTO DE TIERRAS </v>
          </cell>
        </row>
        <row r="486">
          <cell r="A486" t="str">
            <v xml:space="preserve">    Excavación material no clasificado</v>
          </cell>
        </row>
        <row r="487">
          <cell r="A487" t="str">
            <v xml:space="preserve">    Relleno compactado con material de la exc. </v>
          </cell>
        </row>
        <row r="488">
          <cell r="A488" t="str">
            <v xml:space="preserve">    Asiento de Arena </v>
          </cell>
        </row>
        <row r="489">
          <cell r="A489" t="str">
            <v xml:space="preserve">    Bote de material </v>
          </cell>
        </row>
        <row r="491">
          <cell r="A491" t="str">
            <v>PIEZAS</v>
          </cell>
        </row>
        <row r="492">
          <cell r="A492" t="str">
            <v>Codo 8" x 90˚ Acero</v>
          </cell>
        </row>
        <row r="495">
          <cell r="A495" t="str">
            <v xml:space="preserve">  SUMINISTRO DE TUBERÍAS</v>
          </cell>
        </row>
        <row r="496">
          <cell r="A496" t="str">
            <v xml:space="preserve">   Tuberías de ,PVC , DN 6 " X 19'  de longitud ,clase de presión   (SDR-26) , con Junta  Elástica.</v>
          </cell>
        </row>
        <row r="497">
          <cell r="A497" t="str">
            <v xml:space="preserve">  Tuberías de PVC , DN 2 " X 19'  de longitud  , clase de presión  (SDR-21)  , con Junta  Elástica.</v>
          </cell>
        </row>
        <row r="498">
          <cell r="A498">
            <v>0</v>
          </cell>
        </row>
        <row r="499">
          <cell r="A499" t="str">
            <v xml:space="preserve">  COLOCACION DE TUBERIAS</v>
          </cell>
        </row>
        <row r="500">
          <cell r="A500" t="str">
            <v xml:space="preserve">    Tuberías de ,PVC , DN 6 " X 19'  de longitud ,clase de presión   (SDR-26) , con Junta  Elástica.</v>
          </cell>
        </row>
        <row r="501">
          <cell r="A501" t="str">
            <v xml:space="preserve">   Tuberías de PVC , DN 2 " X 19'  de longitud  , clase de presión  (SDR-21)  , con Junta  Elástica.</v>
          </cell>
        </row>
        <row r="503">
          <cell r="A503" t="str">
            <v>SUMINISTRO JUNTAS TIPO DRESSER</v>
          </cell>
        </row>
        <row r="504">
          <cell r="A504" t="str">
            <v xml:space="preserve">Junta Dresser o Equivalente diámetro Ø6" </v>
          </cell>
        </row>
        <row r="506">
          <cell r="A506" t="str">
            <v>COLOCACION DE JUNTAS TIPO DRESSER</v>
          </cell>
        </row>
        <row r="507">
          <cell r="A507" t="str">
            <v xml:space="preserve">   Junta Dresser o Equivalente diámetro Ø6" </v>
          </cell>
        </row>
        <row r="510">
          <cell r="A510" t="str">
            <v>FASE II</v>
          </cell>
        </row>
        <row r="511">
          <cell r="A511" t="str">
            <v xml:space="preserve"> - SUMINISTRO DE TUBERÍAS</v>
          </cell>
        </row>
        <row r="512">
          <cell r="A512" t="str">
            <v>Prueba Hidrostática en Tubería de 6"</v>
          </cell>
        </row>
        <row r="513">
          <cell r="A513">
            <v>0</v>
          </cell>
        </row>
        <row r="514">
          <cell r="A514" t="str">
            <v xml:space="preserve">   COLOCACION DE TUBERIAS</v>
          </cell>
        </row>
        <row r="515">
          <cell r="A515" t="str">
            <v xml:space="preserve"> Tuberías de PVC , DN 2 " X 19'  </v>
          </cell>
        </row>
        <row r="517">
          <cell r="A517" t="str">
            <v>SUMINISTRO PIEZAS</v>
          </cell>
        </row>
        <row r="518">
          <cell r="A518" t="str">
            <v xml:space="preserve">    Codo 3''x45 PVC</v>
          </cell>
        </row>
        <row r="520">
          <cell r="A520" t="str">
            <v>COLOCACION PIEZAS</v>
          </cell>
        </row>
        <row r="521">
          <cell r="A521" t="str">
            <v xml:space="preserve">     Codo 3''x45 PVC</v>
          </cell>
        </row>
        <row r="523">
          <cell r="A523" t="str">
            <v>SUMINISTRO PIEZAS ESPECIALES</v>
          </cell>
        </row>
        <row r="524">
          <cell r="A524" t="str">
            <v xml:space="preserve">    Codo 6''x45 Acero</v>
          </cell>
        </row>
        <row r="526">
          <cell r="A526" t="str">
            <v>COLOCACION PIEZAS ESPECIALES</v>
          </cell>
        </row>
        <row r="527">
          <cell r="A527" t="str">
            <v xml:space="preserve">     Codo 6''x45 Acero</v>
          </cell>
        </row>
        <row r="529">
          <cell r="A529" t="str">
            <v>ACCESORIOS</v>
          </cell>
        </row>
        <row r="530">
          <cell r="A530" t="str">
            <v>Junta Dresser Acero 8"</v>
          </cell>
        </row>
        <row r="531">
          <cell r="A531" t="str">
            <v>Junta Dresser Acero 6"</v>
          </cell>
        </row>
      </sheetData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Resumen Req. Cambio"/>
      <sheetName val="Data"/>
      <sheetName val="LISTADO DE PARTIDAS 1"/>
      <sheetName val="ANALISIS DE PRECIO"/>
      <sheetName val="ANALISIS"/>
      <sheetName val="EQUIPO  Bomba de Achique F-UCP"/>
      <sheetName val="Hoja1"/>
      <sheetName val="Presupue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A7" t="str">
            <v>Acarreo material de mina de 0 a 5 Km (m3/0.78)x</v>
          </cell>
        </row>
        <row r="8">
          <cell r="A8" t="str">
            <v>Acarreo material de mina de 10 a 20 Km (m3/0.78)x</v>
          </cell>
        </row>
        <row r="9">
          <cell r="A9" t="str">
            <v>Acarreo material de mina de 5 a 10 Km (m3/0.78)x</v>
          </cell>
        </row>
        <row r="10">
          <cell r="A10" t="str">
            <v>Acero Refuerzo (Kg) con MO</v>
          </cell>
        </row>
        <row r="11">
          <cell r="A11" t="str">
            <v>Acero Refuerzo (Kg)</v>
          </cell>
        </row>
        <row r="12">
          <cell r="A12" t="str">
            <v>Acometida de 3/4" (4 ml)</v>
          </cell>
        </row>
        <row r="13">
          <cell r="A13" t="str">
            <v>Acometita de 1/2" (por ml)</v>
          </cell>
        </row>
        <row r="14">
          <cell r="A14" t="str">
            <v>Acometita de 1/2" (por ml) a Compresor</v>
          </cell>
        </row>
        <row r="15">
          <cell r="A15" t="str">
            <v>Acometita de 3/4" (por ml)</v>
          </cell>
        </row>
        <row r="16">
          <cell r="A16" t="str">
            <v>Abrazadera de 2'' Metal</v>
          </cell>
        </row>
        <row r="17">
          <cell r="A17" t="str">
            <v>Abrazadera de 4'' Metal</v>
          </cell>
        </row>
        <row r="18">
          <cell r="A18" t="str">
            <v>Adaptador Hembra PVC SCH-40 1 1/2"</v>
          </cell>
        </row>
        <row r="19">
          <cell r="A19" t="str">
            <v>Adaptador Hembra PVC SCH-40 1"</v>
          </cell>
        </row>
        <row r="20">
          <cell r="A20" t="str">
            <v>Adaptador Hembra PVC SCH-40 2"</v>
          </cell>
        </row>
        <row r="21">
          <cell r="A21" t="str">
            <v>Adaptador Hembra PVC SCH-40 3"</v>
          </cell>
        </row>
        <row r="22">
          <cell r="A22" t="str">
            <v>Adaptador Hembra PVC SCH-40 4"</v>
          </cell>
        </row>
        <row r="23">
          <cell r="A23" t="str">
            <v>Adaptador Macho PVC SCH-40 1 1/2"</v>
          </cell>
        </row>
        <row r="24">
          <cell r="A24" t="str">
            <v>Adaptador Macho PVC SCH-40 1/2"</v>
          </cell>
        </row>
        <row r="25">
          <cell r="A25" t="str">
            <v>Adaptador Macho PVC SCH-40 3/4"</v>
          </cell>
        </row>
        <row r="26">
          <cell r="A26" t="str">
            <v>Adaptador Macho PVC SCH-40 1"</v>
          </cell>
        </row>
        <row r="27">
          <cell r="A27" t="str">
            <v>Adaptador Macho PVC SCH-40 2"</v>
          </cell>
        </row>
        <row r="28">
          <cell r="A28" t="str">
            <v>Adaptador Macho PVC SCH-40 3"</v>
          </cell>
        </row>
        <row r="29">
          <cell r="A29" t="str">
            <v>Adaptador Macho PVC SCH-40 4"</v>
          </cell>
        </row>
        <row r="30">
          <cell r="A30" t="str">
            <v>Adaptador Campana 16" Lock Joint (250 PSI)</v>
          </cell>
        </row>
        <row r="31">
          <cell r="A31" t="str">
            <v>Adaptador Espiga16" Lock Joint (250 PSI)</v>
          </cell>
        </row>
        <row r="32">
          <cell r="A32" t="str">
            <v>Adaptador Campana 12"</v>
          </cell>
        </row>
        <row r="33">
          <cell r="A33" t="str">
            <v>Col. Adaptador Campana 12"</v>
          </cell>
        </row>
        <row r="34">
          <cell r="A34" t="str">
            <v>Alambre Electrico No. 12</v>
          </cell>
        </row>
        <row r="35">
          <cell r="A35" t="str">
            <v>Anclaje para Piezas Especiales</v>
          </cell>
        </row>
        <row r="36">
          <cell r="A36" t="str">
            <v>Antepecho</v>
          </cell>
        </row>
        <row r="37">
          <cell r="A37" t="str">
            <v>Área de remoción de carpeta asfáltica</v>
          </cell>
        </row>
        <row r="38">
          <cell r="A38" t="str">
            <v>Área de remoción de carpeta asfáltica (Esp. de 0.05-0.15)</v>
          </cell>
        </row>
        <row r="39">
          <cell r="A39" t="str">
            <v>Volumen de Remocion de Asfalto (Compresor)</v>
          </cell>
        </row>
        <row r="40">
          <cell r="A40" t="str">
            <v xml:space="preserve">Remoción y cargío carpeta asfática </v>
          </cell>
        </row>
        <row r="41">
          <cell r="A41" t="str">
            <v>Arena Lavada</v>
          </cell>
        </row>
        <row r="42">
          <cell r="A42" t="str">
            <v>Asiento Arena</v>
          </cell>
        </row>
        <row r="43">
          <cell r="A43" t="str">
            <v>Ayudante plomero</v>
          </cell>
        </row>
        <row r="44">
          <cell r="A44" t="str">
            <v>Ayudante soldador</v>
          </cell>
        </row>
        <row r="45">
          <cell r="A45" t="str">
            <v>Bomba de Achique</v>
          </cell>
        </row>
        <row r="46">
          <cell r="A46" t="str">
            <v>Bomba de Presión (Prueba Hidrostática)</v>
          </cell>
        </row>
        <row r="47">
          <cell r="A47" t="str">
            <v>Bombilla B/C 65 W</v>
          </cell>
        </row>
        <row r="48">
          <cell r="A48" t="str">
            <v>Bote</v>
          </cell>
        </row>
        <row r="49">
          <cell r="A49" t="str">
            <v>Bote de Material &gt;5km  (m3e-km)</v>
          </cell>
        </row>
        <row r="50">
          <cell r="A50" t="str">
            <v>Cadenero</v>
          </cell>
        </row>
        <row r="51">
          <cell r="A51" t="str">
            <v>Cal Muerta (Kg)</v>
          </cell>
        </row>
        <row r="52">
          <cell r="A52" t="str">
            <v>Cal Muerta (Lb)</v>
          </cell>
        </row>
        <row r="53">
          <cell r="A53" t="str">
            <v>Cal Muerta (Fda)</v>
          </cell>
        </row>
        <row r="54">
          <cell r="A54" t="str">
            <v>Calicata (M3)</v>
          </cell>
        </row>
        <row r="55">
          <cell r="A55" t="str">
            <v>Calicata (UD)</v>
          </cell>
        </row>
        <row r="56">
          <cell r="A56" t="str">
            <v>Camión 6 M3</v>
          </cell>
        </row>
        <row r="57">
          <cell r="A57" t="str">
            <v>Camión 3 M3</v>
          </cell>
        </row>
        <row r="58">
          <cell r="A58" t="str">
            <v>Camión Grua</v>
          </cell>
        </row>
        <row r="59">
          <cell r="A59" t="str">
            <v>Camión de Agua</v>
          </cell>
        </row>
        <row r="60">
          <cell r="A60" t="str">
            <v>Clavos de Zinc 2 1/2</v>
          </cell>
        </row>
        <row r="61">
          <cell r="A61" t="str">
            <v>Capataz</v>
          </cell>
        </row>
        <row r="62">
          <cell r="A62" t="str">
            <v>Cemento gris</v>
          </cell>
        </row>
        <row r="63">
          <cell r="A63" t="str">
            <v>Cemento PVC (kg)</v>
          </cell>
        </row>
        <row r="64">
          <cell r="A64" t="str">
            <v>Cemento PVC (onz)</v>
          </cell>
        </row>
        <row r="65">
          <cell r="A65" t="str">
            <v>Clan de 3/4" x 1/2"</v>
          </cell>
        </row>
        <row r="66">
          <cell r="A66" t="str">
            <v>Clan 2'' x 1/2''</v>
          </cell>
        </row>
        <row r="67">
          <cell r="A67" t="str">
            <v>Clan 2'' x 3/4''</v>
          </cell>
        </row>
        <row r="68">
          <cell r="A68" t="str">
            <v>Clan 3'' x 3/4''</v>
          </cell>
        </row>
        <row r="69">
          <cell r="A69" t="str">
            <v>Clan 3'' x 1/2''</v>
          </cell>
        </row>
        <row r="70">
          <cell r="A70" t="str">
            <v>Clan 3'' x 1''</v>
          </cell>
        </row>
        <row r="71">
          <cell r="A71" t="str">
            <v>Clan 4" x 3/4" PVC</v>
          </cell>
        </row>
        <row r="72">
          <cell r="A72" t="str">
            <v>Clan 12" Acero</v>
          </cell>
        </row>
        <row r="73">
          <cell r="A73" t="str">
            <v>Col. Clan 12" Acero</v>
          </cell>
        </row>
        <row r="74">
          <cell r="A74" t="str">
            <v xml:space="preserve">Codo Acero  2" x 45 </v>
          </cell>
        </row>
        <row r="75">
          <cell r="A75" t="str">
            <v>Codo Acero de 12 x 20°</v>
          </cell>
        </row>
        <row r="76">
          <cell r="A76" t="str">
            <v>Codo Acero de 12 x 45°</v>
          </cell>
        </row>
        <row r="77">
          <cell r="A77" t="str">
            <v>Codo Acero de 12" x 11.25</v>
          </cell>
        </row>
        <row r="78">
          <cell r="A78" t="str">
            <v>Col. Codo Acero de 12" x 11.25</v>
          </cell>
        </row>
        <row r="79">
          <cell r="A79" t="str">
            <v>Codo Acero de 6 x 45°</v>
          </cell>
        </row>
        <row r="80">
          <cell r="A80" t="str">
            <v>Codo PVC SCH-40 1 1/2" x 45D</v>
          </cell>
        </row>
        <row r="81">
          <cell r="A81" t="str">
            <v>Codo PVC SCH-40 1 1/2" x 90D</v>
          </cell>
        </row>
        <row r="82">
          <cell r="A82" t="str">
            <v>Codo PVC SCH-40 1" x 45D</v>
          </cell>
        </row>
        <row r="83">
          <cell r="A83" t="str">
            <v>Codo PVC SCH-40 1" x 90D</v>
          </cell>
        </row>
        <row r="84">
          <cell r="A84" t="str">
            <v xml:space="preserve">Codo PVC SCH-40 1/2'' </v>
          </cell>
        </row>
        <row r="85">
          <cell r="A85" t="str">
            <v>Codo PVC SCH-40 1/2" x 45D</v>
          </cell>
        </row>
        <row r="86">
          <cell r="A86" t="str">
            <v>Codo PVC SCH-40 1/2" x 90D</v>
          </cell>
        </row>
        <row r="87">
          <cell r="A87" t="str">
            <v>Codo PVC SCH-40 2" x 45°</v>
          </cell>
        </row>
        <row r="88">
          <cell r="A88" t="str">
            <v>Codo PVC SCH-40 2" x 90°</v>
          </cell>
        </row>
        <row r="89">
          <cell r="A89" t="str">
            <v>Codo PVC SCH-40 3" x 45°</v>
          </cell>
        </row>
        <row r="90">
          <cell r="A90" t="str">
            <v>Codo PVC SCH-40 3" x 90°</v>
          </cell>
        </row>
        <row r="91">
          <cell r="A91" t="str">
            <v>Codo PVC SCH-40 3/4" x 45D</v>
          </cell>
        </row>
        <row r="92">
          <cell r="A92" t="str">
            <v>Codo PVC SCH-40 3/4" x 90D</v>
          </cell>
        </row>
        <row r="93">
          <cell r="A93" t="str">
            <v>Codo PVC SCH-40 4" x 45D</v>
          </cell>
        </row>
        <row r="94">
          <cell r="A94" t="str">
            <v>Codo PVC SCH-40 4" x 90D</v>
          </cell>
        </row>
        <row r="95">
          <cell r="A95" t="str">
            <v>Col. De Piezas de Piezas Especiales de 1/2 a 4"</v>
          </cell>
        </row>
        <row r="96">
          <cell r="A96" t="str">
            <v>Col. Tuberia de 1/2" a 1" PVC</v>
          </cell>
        </row>
        <row r="97">
          <cell r="A97" t="str">
            <v>Col. Tuberia de 2" a 6" PVC</v>
          </cell>
        </row>
        <row r="98">
          <cell r="A98" t="str">
            <v>Codo 24" x 45 Lock Joint (200 PSI)</v>
          </cell>
        </row>
        <row r="99">
          <cell r="A99" t="str">
            <v>Compactador manual (maco)</v>
          </cell>
        </row>
        <row r="100">
          <cell r="A100" t="str">
            <v>Compresor de 2 pistolas</v>
          </cell>
        </row>
        <row r="101">
          <cell r="A101" t="str">
            <v>Cortadora de Asfalto</v>
          </cell>
        </row>
        <row r="102">
          <cell r="A102" t="str">
            <v>Corte de asfalto</v>
          </cell>
        </row>
        <row r="103">
          <cell r="A103" t="str">
            <v>Coupling PVC SCH-40 1 1/2"</v>
          </cell>
        </row>
        <row r="104">
          <cell r="A104" t="str">
            <v>Coupling PVC SCH-40 1"</v>
          </cell>
        </row>
        <row r="105">
          <cell r="A105" t="str">
            <v>Coupling PVC SCH-40 2"</v>
          </cell>
        </row>
        <row r="106">
          <cell r="A106" t="str">
            <v>Coupling PVC SCH-40 3"</v>
          </cell>
        </row>
        <row r="107">
          <cell r="A107" t="str">
            <v>Coupling PVC SCH-40 3/4"</v>
          </cell>
        </row>
        <row r="108">
          <cell r="A108" t="str">
            <v>Coupling PVC SCH-40 4"</v>
          </cell>
        </row>
        <row r="109">
          <cell r="A109" t="str">
            <v>Coupling PVC SCH-40 6"</v>
          </cell>
        </row>
        <row r="110">
          <cell r="A110" t="str">
            <v>Coupling PVC-SCH-40 1/2"</v>
          </cell>
        </row>
        <row r="111">
          <cell r="A111" t="str">
            <v>Coupling PVC-SCH-40 2"</v>
          </cell>
        </row>
        <row r="112">
          <cell r="A112" t="str">
            <v>Cruz PVC 3"</v>
          </cell>
        </row>
        <row r="113">
          <cell r="A113" t="str">
            <v>Cruz 6" x 6" x 4" x 2" Acero</v>
          </cell>
        </row>
        <row r="114">
          <cell r="A114" t="str">
            <v>Col. Cruz 6" x 6" x 4" x 2" Acero</v>
          </cell>
        </row>
        <row r="115">
          <cell r="A115" t="str">
            <v>Cruz 12" x 12" Acero</v>
          </cell>
        </row>
        <row r="116">
          <cell r="A116" t="str">
            <v>Col. Cruz 12" x 12" Acero</v>
          </cell>
        </row>
        <row r="117">
          <cell r="A117" t="str">
            <v>Curva PVC 3"</v>
          </cell>
        </row>
        <row r="118">
          <cell r="A118" t="str">
            <v>Demolición Hormigón</v>
          </cell>
        </row>
        <row r="119">
          <cell r="A119" t="str">
            <v>Demolición de aceras y contenes</v>
          </cell>
        </row>
        <row r="120">
          <cell r="A120" t="str">
            <v>Desbroce 200 M2 (sin bote)</v>
          </cell>
        </row>
        <row r="121">
          <cell r="A121" t="str">
            <v>Desbroce (M2) (sin bote)</v>
          </cell>
        </row>
        <row r="122">
          <cell r="A122" t="str">
            <v>Desague de techo</v>
          </cell>
        </row>
        <row r="123">
          <cell r="A123" t="str">
            <v>Dinteles (M3)</v>
          </cell>
        </row>
        <row r="124">
          <cell r="A124" t="str">
            <v>Fino de techo</v>
          </cell>
        </row>
        <row r="125">
          <cell r="A125" t="str">
            <v>Encache</v>
          </cell>
        </row>
        <row r="126">
          <cell r="A126" t="str">
            <v>Excavación material no clasificado</v>
          </cell>
        </row>
        <row r="127">
          <cell r="A127" t="str">
            <v>Excavación en roca</v>
          </cell>
        </row>
        <row r="128">
          <cell r="A128" t="str">
            <v>Excavación a mano en tierra</v>
          </cell>
        </row>
        <row r="129">
          <cell r="A129" t="str">
            <v>Excavadora Hidráulica 0.76M3</v>
          </cell>
        </row>
        <row r="130">
          <cell r="A130" t="str">
            <v>Gamma</v>
          </cell>
        </row>
        <row r="131">
          <cell r="A131" t="str">
            <v>Generador eléctrico 5kw</v>
          </cell>
        </row>
        <row r="132">
          <cell r="A132" t="str">
            <v xml:space="preserve">Grua </v>
          </cell>
        </row>
        <row r="133">
          <cell r="A133" t="str">
            <v xml:space="preserve">Hormigón F'C 140 kg/cm2 </v>
          </cell>
        </row>
        <row r="134">
          <cell r="A134" t="str">
            <v>Hormigón F'C 210 kg/cm2  (con Bomba)</v>
          </cell>
        </row>
        <row r="135">
          <cell r="A135" t="str">
            <v>Hormigón F'C 210 kg/cm2  (sin Bomba)</v>
          </cell>
        </row>
        <row r="136">
          <cell r="A136" t="str">
            <v xml:space="preserve">Hormigón F'C 240 kg/cm2 </v>
          </cell>
        </row>
        <row r="137">
          <cell r="A137" t="str">
            <v>Impermeabilizante de Techo</v>
          </cell>
        </row>
        <row r="138">
          <cell r="A138" t="str">
            <v>Junta Dresser 1/2"</v>
          </cell>
        </row>
        <row r="139">
          <cell r="A139" t="str">
            <v>Junta Dresser Acero de 2"</v>
          </cell>
        </row>
        <row r="140">
          <cell r="A140" t="str">
            <v>Col. Junta Dresser Acero de 2"</v>
          </cell>
        </row>
        <row r="141">
          <cell r="A141" t="str">
            <v>Junta Dresser Acero de 3"</v>
          </cell>
        </row>
        <row r="142">
          <cell r="A142" t="str">
            <v>Col. Junta Dresser Acero de 3"</v>
          </cell>
        </row>
        <row r="143">
          <cell r="A143" t="str">
            <v>Junta Dresser Acero de 4"</v>
          </cell>
        </row>
        <row r="144">
          <cell r="A144" t="str">
            <v>Col Junta Dresser Acero de 4"</v>
          </cell>
        </row>
        <row r="145">
          <cell r="A145" t="str">
            <v>Junta Dresser Acero de 6"</v>
          </cell>
        </row>
        <row r="146">
          <cell r="A146" t="str">
            <v>Col Junta Dresser Acero de 6"</v>
          </cell>
        </row>
        <row r="147">
          <cell r="A147" t="str">
            <v>Junta Dresser Acero de 12"</v>
          </cell>
        </row>
        <row r="148">
          <cell r="A148" t="str">
            <v>Junta Dresser 30" Acero</v>
          </cell>
        </row>
        <row r="149">
          <cell r="A149" t="str">
            <v>Col Junta Dresser 30" Acero</v>
          </cell>
        </row>
        <row r="150">
          <cell r="A150" t="str">
            <v>Junta Dresser PVC SCH-40 1 1/2"</v>
          </cell>
        </row>
        <row r="151">
          <cell r="A151" t="str">
            <v>Junta Dresser PVC SCH-40 1"</v>
          </cell>
        </row>
        <row r="152">
          <cell r="A152" t="str">
            <v>Junta Dresser PVC SCH-40 1/2"'</v>
          </cell>
        </row>
        <row r="153">
          <cell r="A153" t="str">
            <v>Junta Dresser PVC SCH-40 2"</v>
          </cell>
        </row>
        <row r="154">
          <cell r="A154" t="str">
            <v>Junta Dresser PVC SCH-40 3"</v>
          </cell>
        </row>
        <row r="155">
          <cell r="A155" t="str">
            <v>Junta Dresser PVC SCH-40 3/4"'</v>
          </cell>
        </row>
        <row r="156">
          <cell r="A156" t="str">
            <v>Junta Dresser PVC SCH-40 4"'</v>
          </cell>
        </row>
        <row r="157">
          <cell r="A157" t="str">
            <v>Junta Dresser 24"'</v>
          </cell>
        </row>
        <row r="158">
          <cell r="A158" t="str">
            <v>Ladrillos de Hormigón 2"x4"x8"</v>
          </cell>
        </row>
        <row r="159">
          <cell r="A159" t="str">
            <v>Llave de Paso Acero 3"</v>
          </cell>
        </row>
        <row r="160">
          <cell r="A160" t="str">
            <v>Llave de Paso PVC 3"</v>
          </cell>
        </row>
        <row r="161">
          <cell r="A161" t="str">
            <v>Luminaria</v>
          </cell>
        </row>
        <row r="162">
          <cell r="A162" t="str">
            <v>Manga Acero 6" x 10"</v>
          </cell>
        </row>
        <row r="163">
          <cell r="A163" t="str">
            <v>Manga Acero 8" x 10"</v>
          </cell>
        </row>
        <row r="164">
          <cell r="A164" t="str">
            <v>Martillo Percusión Modelo GS (eléctrico)</v>
          </cell>
        </row>
        <row r="165">
          <cell r="A165" t="str">
            <v>Minicargador frontal bobcat</v>
          </cell>
        </row>
        <row r="166">
          <cell r="A166" t="str">
            <v>Moto Soldadora</v>
          </cell>
        </row>
        <row r="167">
          <cell r="A167" t="str">
            <v>Operador Gamma</v>
          </cell>
        </row>
        <row r="168">
          <cell r="A168" t="str">
            <v>Operador Ligero</v>
          </cell>
        </row>
        <row r="169">
          <cell r="A169" t="str">
            <v>Operador Medio</v>
          </cell>
        </row>
        <row r="170">
          <cell r="A170" t="str">
            <v>Operador Pesado</v>
          </cell>
        </row>
        <row r="171">
          <cell r="A171" t="str">
            <v>Operario Categoría 1</v>
          </cell>
        </row>
        <row r="172">
          <cell r="A172" t="str">
            <v>Operario Categoría 2</v>
          </cell>
        </row>
        <row r="173">
          <cell r="A173" t="str">
            <v>Operario Categoría 3</v>
          </cell>
        </row>
        <row r="174">
          <cell r="A174" t="str">
            <v>Plomero</v>
          </cell>
        </row>
        <row r="175">
          <cell r="A175" t="str">
            <v>Pruebas hidrostática Tubería Lock Joint 30".</v>
          </cell>
        </row>
        <row r="177">
          <cell r="A177" t="str">
            <v>Rana Vibratoria</v>
          </cell>
        </row>
        <row r="178">
          <cell r="A178" t="str">
            <v>Reduccion Acero 6" x 4" Acero</v>
          </cell>
        </row>
        <row r="179">
          <cell r="A179" t="str">
            <v>Reducción Acero 12" x 8"</v>
          </cell>
        </row>
        <row r="180">
          <cell r="A180" t="str">
            <v xml:space="preserve">Reduccion Acero 16" x 12" </v>
          </cell>
        </row>
        <row r="181">
          <cell r="A181" t="str">
            <v>MO Reduccion Acero 6" x 4" Acero</v>
          </cell>
        </row>
        <row r="182">
          <cell r="A182" t="str">
            <v>Reducción Bushing PVC SCH-40 1 1/2" X 1"</v>
          </cell>
        </row>
        <row r="183">
          <cell r="A183" t="str">
            <v>Reducción Bushing PVC SCH-40 1 1/2" X 1/2"</v>
          </cell>
        </row>
        <row r="184">
          <cell r="A184" t="str">
            <v>Reducción Bushing PVC SCH-40 1" X 1/2"</v>
          </cell>
        </row>
        <row r="185">
          <cell r="A185" t="str">
            <v>Reducción Bushing PVC SCH-40 1" X 3/4"</v>
          </cell>
        </row>
        <row r="186">
          <cell r="A186" t="str">
            <v>Reducción Bushing PVC SCH-40 2" X 1"</v>
          </cell>
        </row>
        <row r="187">
          <cell r="A187" t="str">
            <v>Reducción Bushing PVC SCH-40 2" X 1 1/2"</v>
          </cell>
        </row>
        <row r="188">
          <cell r="A188" t="str">
            <v>Reduccion Bushing PVC SCH-40 de 3/4"a 1/2"</v>
          </cell>
        </row>
        <row r="189">
          <cell r="A189" t="str">
            <v>Reduccion Bushing  PVC SCH-40 de 3" X 1"</v>
          </cell>
        </row>
        <row r="190">
          <cell r="A190" t="str">
            <v>Reduccion Bushing  PVC SCH-40 de 3" X 2"</v>
          </cell>
        </row>
        <row r="191">
          <cell r="A191" t="str">
            <v>Reduccion Bushing  PVC SCH-40 de 4" X 2"</v>
          </cell>
        </row>
        <row r="192">
          <cell r="A192" t="str">
            <v>Col. Reduccion Bushing  PVC SCH-40 de 4" X 2"</v>
          </cell>
        </row>
        <row r="193">
          <cell r="A193" t="str">
            <v>Reduccion Bushing  PVC SCH-40 de 4" x 3"</v>
          </cell>
        </row>
        <row r="194">
          <cell r="A194" t="str">
            <v>Reduccion Bushing  PVC SCH-40 de 6" x 4"</v>
          </cell>
        </row>
        <row r="195">
          <cell r="A195" t="str">
            <v>Registro HA para Valvula</v>
          </cell>
        </row>
        <row r="196">
          <cell r="A196" t="str">
            <v>Relleno Compactado con material de préstamo</v>
          </cell>
        </row>
        <row r="197">
          <cell r="A197" t="str">
            <v>Relleno Compactado con material de la excavacion</v>
          </cell>
        </row>
        <row r="198">
          <cell r="A198" t="str">
            <v>Relleno de Piedra/ Encache</v>
          </cell>
        </row>
        <row r="199">
          <cell r="A199" t="str">
            <v>Suministro Grava 3/4-1 1/2</v>
          </cell>
        </row>
        <row r="200">
          <cell r="A200" t="str">
            <v>Suministro Material Granular</v>
          </cell>
        </row>
        <row r="201">
          <cell r="A201" t="str">
            <v>Suministro Caliche</v>
          </cell>
        </row>
        <row r="202">
          <cell r="A202" t="str">
            <v>Replanteo (M2)</v>
          </cell>
        </row>
        <row r="203">
          <cell r="A203" t="str">
            <v>Resane Interior / Exterior</v>
          </cell>
        </row>
        <row r="204">
          <cell r="A204" t="str">
            <v>Retropala</v>
          </cell>
        </row>
        <row r="205">
          <cell r="A205" t="str">
            <v>Rodillo</v>
          </cell>
        </row>
        <row r="206">
          <cell r="A206" t="str">
            <v>Soldador</v>
          </cell>
        </row>
        <row r="207">
          <cell r="A207" t="str">
            <v>Tapón Hembra PVC SCH-40 1 1/2"</v>
          </cell>
        </row>
        <row r="208">
          <cell r="A208" t="str">
            <v>Tapón Hembra PVC SCH-40 1"</v>
          </cell>
        </row>
        <row r="209">
          <cell r="A209" t="str">
            <v>Tapón Hembra PVC SCH-40 1/2"'</v>
          </cell>
        </row>
        <row r="210">
          <cell r="A210" t="str">
            <v>Tapón Hembra PVC SCH-40 2"</v>
          </cell>
        </row>
        <row r="211">
          <cell r="A211" t="str">
            <v>Tapón Hembra PVC SCH-40 3"</v>
          </cell>
        </row>
        <row r="212">
          <cell r="A212" t="str">
            <v>Tapón Hembra PVC SCH-40 3/4"'</v>
          </cell>
        </row>
        <row r="213">
          <cell r="A213" t="str">
            <v>Tapón Hembra PVC SCH-40 4"</v>
          </cell>
        </row>
        <row r="214">
          <cell r="A214" t="str">
            <v>Tapón Hembra PVC SCH-40 6"</v>
          </cell>
        </row>
        <row r="215">
          <cell r="A215" t="str">
            <v>Tapón Hembra PVC SCH-40 8"</v>
          </cell>
        </row>
        <row r="216">
          <cell r="A216" t="str">
            <v>Tapón HG 12"</v>
          </cell>
        </row>
        <row r="217">
          <cell r="A217" t="str">
            <v>Tee PVC SCH-40 3/4" x 1/2"</v>
          </cell>
        </row>
        <row r="218">
          <cell r="A218" t="str">
            <v>Tee PVC 1/2"</v>
          </cell>
        </row>
        <row r="219">
          <cell r="A219" t="str">
            <v>Tee PVC 1" x 1/2"</v>
          </cell>
        </row>
        <row r="220">
          <cell r="A220" t="str">
            <v>Tee PVC  1 1/2" x 1 1/2"</v>
          </cell>
        </row>
        <row r="221">
          <cell r="A221" t="str">
            <v>Tee PVC 2"</v>
          </cell>
        </row>
        <row r="222">
          <cell r="A222" t="str">
            <v>Tee PVC 3"</v>
          </cell>
        </row>
        <row r="223">
          <cell r="A223" t="str">
            <v>Tee PVC 4"</v>
          </cell>
        </row>
        <row r="224">
          <cell r="A224" t="str">
            <v>Col. Tee PVC 4"</v>
          </cell>
        </row>
        <row r="225">
          <cell r="A225" t="str">
            <v>Tee PVC 3/4"</v>
          </cell>
        </row>
        <row r="226">
          <cell r="A226" t="str">
            <v>Tee PVC 3" x 2"</v>
          </cell>
        </row>
        <row r="227">
          <cell r="A227" t="str">
            <v>Tee PVC 6" x 6"</v>
          </cell>
        </row>
        <row r="228">
          <cell r="A228" t="str">
            <v xml:space="preserve">Suministro Tee 4" x 4" Acero </v>
          </cell>
        </row>
        <row r="229">
          <cell r="A229" t="str">
            <v>Col. Tee 4" x 4" Acero</v>
          </cell>
        </row>
        <row r="230">
          <cell r="A230" t="str">
            <v>Tee Acero 6" x 4"</v>
          </cell>
        </row>
        <row r="231">
          <cell r="A231" t="str">
            <v>Col. Tee Acero 6" x 4"</v>
          </cell>
        </row>
        <row r="232">
          <cell r="A232" t="str">
            <v>Tee Acero 6" x 6"</v>
          </cell>
        </row>
        <row r="233">
          <cell r="A233" t="str">
            <v>Tee Acero 8" x 6"</v>
          </cell>
        </row>
        <row r="234">
          <cell r="A234" t="str">
            <v>Col. Tee Acero 8" x 6"</v>
          </cell>
        </row>
        <row r="235">
          <cell r="A235" t="str">
            <v>Tee Acero 8" x 6" x 4"</v>
          </cell>
        </row>
        <row r="236">
          <cell r="A236" t="str">
            <v>Col. Tee Acero 8" x 6" x 4"</v>
          </cell>
        </row>
        <row r="237">
          <cell r="A237" t="str">
            <v>Topógrafo</v>
          </cell>
        </row>
        <row r="238">
          <cell r="A238" t="str">
            <v>Tubería 1/2'' PVC SCH-40</v>
          </cell>
        </row>
        <row r="239">
          <cell r="A239" t="str">
            <v>Tubería 4'' SDR-32.5</v>
          </cell>
        </row>
        <row r="240">
          <cell r="A240" t="str">
            <v>Tubería de Acero de 12"</v>
          </cell>
        </row>
        <row r="241">
          <cell r="A241" t="str">
            <v>Tubería DN 6"  PVC SDR 32,5 C/JG</v>
          </cell>
        </row>
        <row r="242">
          <cell r="A242" t="str">
            <v>Tubería PVC de 1/2" SCH-40</v>
          </cell>
        </row>
        <row r="243">
          <cell r="A243" t="str">
            <v>Tubería PVC 12" SDR-26</v>
          </cell>
        </row>
        <row r="244">
          <cell r="A244" t="str">
            <v>Tubería PVC de 1 1/2" SRD-26</v>
          </cell>
        </row>
        <row r="245">
          <cell r="A245" t="str">
            <v>Tubería PVC de 1" SCH-40</v>
          </cell>
        </row>
        <row r="246">
          <cell r="A246" t="str">
            <v>Tubería PVC de 1/2" SRD-26</v>
          </cell>
        </row>
        <row r="247">
          <cell r="A247" t="str">
            <v>Tubería PVC de 2" SDR-26</v>
          </cell>
        </row>
        <row r="248">
          <cell r="A248" t="str">
            <v>Tubería PVC de 3" SDR-26</v>
          </cell>
        </row>
        <row r="249">
          <cell r="A249" t="str">
            <v>Tubería PVC de 3/4" SCH-40</v>
          </cell>
        </row>
        <row r="250">
          <cell r="A250" t="str">
            <v>Tubería PVC de 6" SDR-26</v>
          </cell>
        </row>
        <row r="251">
          <cell r="A251" t="str">
            <v>Tubería PVC 12"</v>
          </cell>
        </row>
        <row r="252">
          <cell r="A252" t="str">
            <v>Col. Tuberia PVC 12"</v>
          </cell>
        </row>
        <row r="253">
          <cell r="A253" t="str">
            <v>Tubería Acero 12"</v>
          </cell>
        </row>
        <row r="254">
          <cell r="A254" t="str">
            <v>Tubería de 6" Acero</v>
          </cell>
        </row>
        <row r="255">
          <cell r="A255" t="str">
            <v>Tubería de 8" Acero</v>
          </cell>
        </row>
        <row r="256">
          <cell r="A256" t="str">
            <v>Col. Tuberia de 6" Acero</v>
          </cell>
        </row>
        <row r="257">
          <cell r="A257" t="str">
            <v>Valvula 2" Compuerta</v>
          </cell>
        </row>
        <row r="258">
          <cell r="A258" t="str">
            <v>Valvula 3" Compuerta HF (Platinada)</v>
          </cell>
        </row>
        <row r="259">
          <cell r="A259" t="str">
            <v xml:space="preserve">Col. Valvula 3" Compuerta HF </v>
          </cell>
        </row>
        <row r="260">
          <cell r="A260" t="str">
            <v>Valvula 4" Compuerta HF (Platinada)</v>
          </cell>
        </row>
        <row r="261">
          <cell r="A261" t="str">
            <v>Col. Valvula 4" Compuerta HF (Platinada)</v>
          </cell>
        </row>
        <row r="262">
          <cell r="A262" t="str">
            <v>Valvula 12" Compuerta H.F.</v>
          </cell>
        </row>
        <row r="263">
          <cell r="A263" t="str">
            <v>Valvula 12" Mariposa H.F.</v>
          </cell>
        </row>
        <row r="264">
          <cell r="A264" t="str">
            <v>Col. Valvula 12" Mariposa H.F.</v>
          </cell>
        </row>
        <row r="265">
          <cell r="A265" t="str">
            <v>Ventosa en Tuberia de 30" Lock Joint</v>
          </cell>
        </row>
        <row r="266">
          <cell r="A266" t="str">
            <v>MO Valvula 2" Compuerta</v>
          </cell>
        </row>
        <row r="267">
          <cell r="A267" t="str">
            <v>Vibrador</v>
          </cell>
        </row>
        <row r="268">
          <cell r="A268" t="str">
            <v>Vol de Bote asfalto (2.05xm3)</v>
          </cell>
        </row>
        <row r="269">
          <cell r="A269" t="str">
            <v>Yee 6" x 6" x 6" Acero</v>
          </cell>
        </row>
        <row r="270">
          <cell r="A270" t="str">
            <v>Col. Yee 6" x 6" x 6" Acero</v>
          </cell>
        </row>
        <row r="271">
          <cell r="A271" t="str">
            <v>Zeta de 12" Acero</v>
          </cell>
        </row>
        <row r="272">
          <cell r="A272" t="str">
            <v>Col. Zeta de 12" Acero</v>
          </cell>
        </row>
        <row r="273">
          <cell r="A273" t="str">
            <v>Soldadura de 1"</v>
          </cell>
        </row>
        <row r="274">
          <cell r="A274" t="str">
            <v>Soldadura de 6"</v>
          </cell>
        </row>
        <row r="275">
          <cell r="A275" t="str">
            <v>Soldadura de 8"</v>
          </cell>
        </row>
        <row r="276">
          <cell r="A276" t="str">
            <v>Soldadura de 12"</v>
          </cell>
        </row>
        <row r="277">
          <cell r="A277" t="str">
            <v>ALAMBRADO</v>
          </cell>
        </row>
        <row r="278">
          <cell r="A278" t="str">
            <v>Remocion de Alambrada</v>
          </cell>
        </row>
        <row r="279">
          <cell r="A279" t="str">
            <v xml:space="preserve">Reposicion de Alambrada ( Con Alambres y postes existentes) </v>
          </cell>
        </row>
        <row r="280">
          <cell r="A280" t="str">
            <v xml:space="preserve">Reposicion de Alambrada ( Con Postes y Alambres Nuevos) </v>
          </cell>
        </row>
        <row r="281">
          <cell r="A281" t="str">
            <v>Zabaleta</v>
          </cell>
        </row>
        <row r="283">
          <cell r="A283" t="str">
            <v>CAPA VEGETAL</v>
          </cell>
        </row>
        <row r="284">
          <cell r="A284" t="str">
            <v xml:space="preserve">Remocion de Capa Vegetal </v>
          </cell>
        </row>
        <row r="285">
          <cell r="A285" t="str">
            <v xml:space="preserve">Regado y nivelado de Capa Vegetal </v>
          </cell>
        </row>
        <row r="286">
          <cell r="A286" t="str">
            <v xml:space="preserve">Arado de la tierra </v>
          </cell>
        </row>
        <row r="288">
          <cell r="A288" t="str">
            <v xml:space="preserve">LEVATAMIENTOS TOPOGRAFICO </v>
          </cell>
        </row>
        <row r="289">
          <cell r="A289" t="str">
            <v>Personal de campo superintendente</v>
          </cell>
        </row>
        <row r="290">
          <cell r="A290" t="str">
            <v>Topografia, Brigada para trabajo lineales, brigada de 4 personas</v>
          </cell>
        </row>
        <row r="291">
          <cell r="A291" t="str">
            <v>Procesamineto de Datos</v>
          </cell>
        </row>
        <row r="292">
          <cell r="A292" t="str">
            <v xml:space="preserve">Ploteo de Planos </v>
          </cell>
        </row>
        <row r="293">
          <cell r="A293" t="str">
            <v>Punto GPS incluye monumentacion</v>
          </cell>
        </row>
        <row r="297">
          <cell r="A297" t="str">
            <v>PRECIOS PRESUPUESTO</v>
          </cell>
        </row>
        <row r="299">
          <cell r="A299" t="str">
            <v>LOTE 1</v>
          </cell>
        </row>
        <row r="300">
          <cell r="A300" t="str">
            <v>PRELIMINARES</v>
          </cell>
        </row>
        <row r="301">
          <cell r="A301" t="str">
            <v>Replanteo</v>
          </cell>
        </row>
        <row r="302">
          <cell r="A302" t="str">
            <v>Brigada Topográfica</v>
          </cell>
        </row>
        <row r="305">
          <cell r="A305" t="str">
            <v>MOVIMIENTO DE TIERRAS</v>
          </cell>
        </row>
        <row r="306">
          <cell r="A306" t="str">
            <v>Excavación material no clasificado</v>
          </cell>
        </row>
        <row r="307">
          <cell r="A307" t="str">
            <v>Relleno compactado con material de la exc.</v>
          </cell>
        </row>
        <row r="308">
          <cell r="A308" t="str">
            <v>Asiento de arena</v>
          </cell>
        </row>
        <row r="309">
          <cell r="A309" t="str">
            <v>Bote de material</v>
          </cell>
        </row>
        <row r="311">
          <cell r="A311" t="str">
            <v>SUMINISTRO DE TUBERÍAS</v>
          </cell>
        </row>
        <row r="312">
          <cell r="A312" t="str">
            <v xml:space="preserve"> Tuberías de ,PVC , DN 4 " X 19'  de longitud ,clase de presión   (SDR-26) , con Junta  Elástica.</v>
          </cell>
        </row>
        <row r="313">
          <cell r="A313" t="str">
            <v xml:space="preserve"> Tuberías de PVC , DN 3 " X 19'  de longitud  , clase de presión  (SDR-26)  , con Junta  Elástica.</v>
          </cell>
        </row>
        <row r="315">
          <cell r="A315" t="str">
            <v>COLOCACION DE TUBERIAS</v>
          </cell>
        </row>
        <row r="316">
          <cell r="A316" t="str">
            <v>Tuberías de  PVC, DN 4 " X 19'</v>
          </cell>
        </row>
        <row r="317">
          <cell r="A317" t="str">
            <v>Tuberías de  PVC, DN 3 " X 19'</v>
          </cell>
        </row>
        <row r="319">
          <cell r="A319" t="str">
            <v xml:space="preserve">SUMINISTRO Y COLOCACIÓN ACOMETIDAS DE 1/2" </v>
          </cell>
        </row>
        <row r="320">
          <cell r="A320" t="str">
            <v>AC 1/2"   en tubería de 3"</v>
          </cell>
        </row>
        <row r="321">
          <cell r="A321" t="str">
            <v>AC 1/2"   en tubería de 4"</v>
          </cell>
        </row>
        <row r="322">
          <cell r="A322" t="str">
            <v>AC 1/2"   en tubería de 2"</v>
          </cell>
        </row>
        <row r="324">
          <cell r="A324" t="str">
            <v>AC 1/2" en Tubería 3"</v>
          </cell>
        </row>
        <row r="326">
          <cell r="A326" t="str">
            <v>Tee 8" x 1"</v>
          </cell>
        </row>
        <row r="327">
          <cell r="A327" t="str">
            <v>Col. Tee 8" x 1'</v>
          </cell>
        </row>
        <row r="328">
          <cell r="A328" t="str">
            <v>Codo 8" x 35°</v>
          </cell>
        </row>
        <row r="329">
          <cell r="A329" t="str">
            <v>Col. Codo 8" x 35°</v>
          </cell>
        </row>
        <row r="330">
          <cell r="A330" t="str">
            <v>Codo 8" x 20°</v>
          </cell>
        </row>
        <row r="331">
          <cell r="A331" t="str">
            <v>Col. Codo 8" x 20°</v>
          </cell>
        </row>
        <row r="334">
          <cell r="A334" t="str">
            <v>LOTE 2</v>
          </cell>
        </row>
        <row r="335">
          <cell r="A335" t="str">
            <v>Bote de asfalto (hasta 5 km)</v>
          </cell>
        </row>
        <row r="338">
          <cell r="A338" t="str">
            <v>PRUEBAS HIDROSTÁTICAS EN TUBERÍAS</v>
          </cell>
        </row>
        <row r="339">
          <cell r="A339" t="str">
            <v xml:space="preserve">Prueba Hidrostatica en Tuberías de 6 " PVC </v>
          </cell>
        </row>
        <row r="340">
          <cell r="A340" t="str">
            <v xml:space="preserve">Prueba Hidrostatica en Tuberías de 6 " PVC </v>
          </cell>
        </row>
        <row r="341">
          <cell r="A341" t="str">
            <v xml:space="preserve">Prueba Hidrostatica en Tuberías de 3 " PVC </v>
          </cell>
        </row>
        <row r="342">
          <cell r="A342" t="str">
            <v xml:space="preserve">Prueba Hidrostatica en Tuberías de 2 " PVC </v>
          </cell>
        </row>
        <row r="344">
          <cell r="A344" t="str">
            <v xml:space="preserve">ACOMETIDA SANITARIA   </v>
          </cell>
        </row>
        <row r="345">
          <cell r="A345" t="str">
            <v xml:space="preserve">Acometida Sanitaria DN4" SDR 32.5 </v>
          </cell>
        </row>
        <row r="347">
          <cell r="A347" t="str">
            <v>LOTE 3</v>
          </cell>
        </row>
        <row r="348">
          <cell r="A348" t="str">
            <v>FASE I</v>
          </cell>
        </row>
        <row r="349">
          <cell r="A349" t="str">
            <v>PRELIMINARES</v>
          </cell>
        </row>
        <row r="350">
          <cell r="A350" t="str">
            <v>Replanteo</v>
          </cell>
        </row>
        <row r="352">
          <cell r="A352" t="str">
            <v xml:space="preserve"> MOVIMIENTO DE TIERRAS </v>
          </cell>
        </row>
        <row r="353">
          <cell r="A353" t="str">
            <v xml:space="preserve"> Excavación material no clasificado</v>
          </cell>
        </row>
        <row r="354">
          <cell r="A354" t="str">
            <v xml:space="preserve"> Relleno compactado con material de la exc.</v>
          </cell>
        </row>
        <row r="355">
          <cell r="A355" t="str">
            <v xml:space="preserve"> Asiento de arena</v>
          </cell>
        </row>
        <row r="356">
          <cell r="A356" t="str">
            <v xml:space="preserve"> Bote de material</v>
          </cell>
        </row>
        <row r="357">
          <cell r="A357" t="str">
            <v xml:space="preserve"> Excavación en Roca</v>
          </cell>
        </row>
        <row r="358">
          <cell r="A358" t="str">
            <v xml:space="preserve"> Bote de Roca</v>
          </cell>
        </row>
        <row r="360">
          <cell r="A360" t="str">
            <v>SUMINISTRO DE JUNTAS TIPO DRESSER</v>
          </cell>
        </row>
        <row r="361">
          <cell r="A361" t="str">
            <v xml:space="preserve">Junta Dresser o  Equivalente diámetro Ø6" </v>
          </cell>
        </row>
        <row r="363">
          <cell r="A363" t="str">
            <v>COLOCACION DE JUNTAS TIPO DRESSER</v>
          </cell>
        </row>
        <row r="364">
          <cell r="A364" t="str">
            <v xml:space="preserve"> Junta Dresser o  Equivalente diámetro Ø6" </v>
          </cell>
        </row>
        <row r="366">
          <cell r="A366" t="str">
            <v>SUMINISTRO DE PIEZAS ESPECIALES</v>
          </cell>
        </row>
        <row r="367">
          <cell r="A367" t="str">
            <v>Tapón Ø2" PVC</v>
          </cell>
        </row>
        <row r="368">
          <cell r="A368" t="str">
            <v>Tapón Ø3" PVC</v>
          </cell>
        </row>
        <row r="369">
          <cell r="A369" t="str">
            <v>Tapón Ø4" PVC</v>
          </cell>
        </row>
        <row r="370">
          <cell r="A370" t="str">
            <v>Tee 16" x 8" acero</v>
          </cell>
        </row>
        <row r="371">
          <cell r="A371" t="str">
            <v>Tee 6" x 2" platillado acero</v>
          </cell>
        </row>
        <row r="372">
          <cell r="A372" t="str">
            <v>Tee 6" x 6" acero</v>
          </cell>
        </row>
        <row r="373">
          <cell r="A373" t="str">
            <v>Tee 6" x 6" PVC</v>
          </cell>
        </row>
        <row r="374">
          <cell r="A374" t="str">
            <v>Tee 2" x 2 PVC</v>
          </cell>
        </row>
        <row r="375">
          <cell r="A375" t="str">
            <v>Codo 6" x 90° PVC</v>
          </cell>
        </row>
        <row r="376">
          <cell r="A376" t="str">
            <v>Codo 4" x 90° PVC</v>
          </cell>
        </row>
        <row r="377">
          <cell r="A377" t="str">
            <v>Codo 2" x 90° PVC</v>
          </cell>
        </row>
        <row r="378">
          <cell r="A378" t="str">
            <v>Codo 3" x 90° PVC</v>
          </cell>
        </row>
        <row r="379">
          <cell r="A379" t="str">
            <v>Red 6" x 2" PVC</v>
          </cell>
        </row>
        <row r="380">
          <cell r="A380" t="str">
            <v>Red 6" x 4" PVC</v>
          </cell>
        </row>
        <row r="381">
          <cell r="A381" t="str">
            <v>Red 4" x 2" PVC</v>
          </cell>
        </row>
        <row r="382">
          <cell r="A382" t="str">
            <v>Red 3" x 2" PVC</v>
          </cell>
        </row>
        <row r="383">
          <cell r="A383" t="str">
            <v>Codo 2" x 45° Acero</v>
          </cell>
        </row>
        <row r="384">
          <cell r="A384" t="str">
            <v>Codo 2" x 90° PVC</v>
          </cell>
        </row>
        <row r="385">
          <cell r="A385" t="str">
            <v>Red 8" x 6" PVC</v>
          </cell>
        </row>
        <row r="387">
          <cell r="A387" t="str">
            <v>COLOCACION PIEZAS ESPECIALES</v>
          </cell>
        </row>
        <row r="388">
          <cell r="A388" t="str">
            <v>Col. Tapón Ø2" PVC</v>
          </cell>
        </row>
        <row r="389">
          <cell r="A389" t="str">
            <v>Col. Tapón Ø3" PVC</v>
          </cell>
        </row>
        <row r="390">
          <cell r="A390" t="str">
            <v>Col. Tapón Ø4" PVC</v>
          </cell>
        </row>
        <row r="391">
          <cell r="A391" t="str">
            <v>Col. Tee 16" x 8" acero</v>
          </cell>
        </row>
        <row r="392">
          <cell r="A392" t="str">
            <v>Col. Tee 6" x 2" platillado acero</v>
          </cell>
        </row>
        <row r="393">
          <cell r="A393" t="str">
            <v>Col. Tee 6" x 6" acero</v>
          </cell>
        </row>
        <row r="394">
          <cell r="A394" t="str">
            <v>Col. Tee 6" x 6" PVC</v>
          </cell>
        </row>
        <row r="395">
          <cell r="A395" t="str">
            <v>Col. Tee 2" x 2 PVC</v>
          </cell>
        </row>
        <row r="396">
          <cell r="A396" t="str">
            <v>Col Codo 6" x 90° PVC</v>
          </cell>
        </row>
        <row r="397">
          <cell r="A397" t="str">
            <v>Col Codo 4" x 90° PVC</v>
          </cell>
        </row>
        <row r="398">
          <cell r="A398" t="str">
            <v>Col Codo 2" x 90° PVC</v>
          </cell>
        </row>
        <row r="399">
          <cell r="A399" t="str">
            <v>Col Codo 3" x 90° PVC</v>
          </cell>
        </row>
        <row r="400">
          <cell r="A400" t="str">
            <v>Col Red 6" x 2" PVC</v>
          </cell>
        </row>
        <row r="401">
          <cell r="A401" t="str">
            <v>Col Red 6" x 4" PVC</v>
          </cell>
        </row>
        <row r="402">
          <cell r="A402" t="str">
            <v>Col Red 4" x 2" PVC</v>
          </cell>
        </row>
        <row r="403">
          <cell r="A403" t="str">
            <v>Col Red 3" x 2" PVC</v>
          </cell>
        </row>
        <row r="404">
          <cell r="A404" t="str">
            <v>Col Codo 2" x 45° Acero</v>
          </cell>
        </row>
        <row r="405">
          <cell r="A405" t="str">
            <v>Col Codo 2" x 90° PVC</v>
          </cell>
        </row>
        <row r="406">
          <cell r="A406" t="str">
            <v>Col Red 8" x 6" PVC</v>
          </cell>
        </row>
        <row r="410">
          <cell r="A410" t="str">
            <v xml:space="preserve"> SUMINISTRO DE TUBERÍAS</v>
          </cell>
        </row>
        <row r="411">
          <cell r="A411" t="str">
            <v>Tuberías de Pvc , DN 8 " X 19'  de longitud  , clase de presión  (SDR-26)  , con Junta  Elástica.</v>
          </cell>
        </row>
        <row r="412">
          <cell r="A412" t="str">
            <v>Tuberías de ,PVC , DN 6 " X 19'  de longitud ,clase de presión   (SDR-26) , con Junta  Elástica.</v>
          </cell>
        </row>
        <row r="413">
          <cell r="A413" t="str">
            <v>Tuberías de ,PVC , DN 4 " X 19'  de longitud ,clase de presión   (SDR-26) , con Junta  Elástica.</v>
          </cell>
        </row>
        <row r="414">
          <cell r="A414" t="str">
            <v>Tuberías de PVC , DN 3 " X 19'  de longitud  , clase de presión  (SDR-26)  , con Junta  Elástica.</v>
          </cell>
        </row>
        <row r="415">
          <cell r="A415" t="str">
            <v>Tuberías de PVC , DN 2 " X 19'  de longitud  , clase de presión  (SDR-21)  , con Junta  Elástica.</v>
          </cell>
        </row>
        <row r="416">
          <cell r="A416" t="str">
            <v>Tuberías de PVC , DN 1 " X 19'  de longitud  , clase de presión  (SCH-40).</v>
          </cell>
        </row>
        <row r="417">
          <cell r="A417" t="str">
            <v>Tuberías de PVC , DN 1 1/2 " X 19'  de longitud  , clase de presión  (SCH-40).</v>
          </cell>
        </row>
        <row r="418">
          <cell r="A418" t="str">
            <v>Tuberías de PVC , DN 2 " X 19'  de longitud  , clase de presión  (SDR-26).</v>
          </cell>
        </row>
        <row r="420">
          <cell r="A420" t="str">
            <v xml:space="preserve"> COLOCACION DE TUBERIAS</v>
          </cell>
        </row>
        <row r="421">
          <cell r="A421" t="str">
            <v xml:space="preserve">Tuberías de ,PVC , DN 8 " X 19' </v>
          </cell>
        </row>
        <row r="422">
          <cell r="A422" t="str">
            <v xml:space="preserve">Tuberías de ,PVC , DN 6 " X 19' </v>
          </cell>
        </row>
        <row r="423">
          <cell r="A423" t="str">
            <v xml:space="preserve">Tuberías de ,PVC , DN 4 " X 19' </v>
          </cell>
        </row>
        <row r="424">
          <cell r="A424" t="str">
            <v>Tuberías de  PVC, DN 3 " X 19'</v>
          </cell>
        </row>
        <row r="425">
          <cell r="A425" t="str">
            <v>Tuberías de  PVC, DN 2 " X 19'</v>
          </cell>
        </row>
        <row r="426">
          <cell r="A426" t="str">
            <v xml:space="preserve">    Tuberías de PVC , DN 1 " X 19'  de longitud  , clase de presión  (SCH-40).</v>
          </cell>
        </row>
        <row r="427">
          <cell r="A427" t="str">
            <v xml:space="preserve">     Tuberías de PVC , DN 1 1/2 " X 19'  de longitud  , clase de presión  (SCH-40).</v>
          </cell>
        </row>
        <row r="428">
          <cell r="A428" t="str">
            <v xml:space="preserve"> Tuberías de PVC , DN 2 " X 19'  de longitud  , clase de presión  (SDR-26).</v>
          </cell>
        </row>
        <row r="430">
          <cell r="A430" t="str">
            <v xml:space="preserve"> SUMINISTRO Y COLOCACIÓN ACOMETIDAS DE 1/2" </v>
          </cell>
        </row>
        <row r="431">
          <cell r="A431" t="str">
            <v>AC 1/2"   en tubería de 1 1/2"</v>
          </cell>
        </row>
        <row r="433">
          <cell r="A433" t="str">
            <v>FASE II</v>
          </cell>
        </row>
        <row r="434">
          <cell r="A434" t="str">
            <v xml:space="preserve">  MOVIMIENTO DE TIERRAS </v>
          </cell>
        </row>
        <row r="435">
          <cell r="A435" t="str">
            <v xml:space="preserve"> Bote de material c/camión</v>
          </cell>
        </row>
        <row r="437">
          <cell r="A437" t="str">
            <v>HORMIGÓN ARMADO EN F´C=240 KGS/CM2</v>
          </cell>
        </row>
        <row r="438">
          <cell r="A438" t="str">
            <v>Columnas (0.40x0.60) - 6.8 qq/m3</v>
          </cell>
        </row>
        <row r="439">
          <cell r="A439" t="str">
            <v>Riostras radiales (0.40x0.60) - 4,64qq/m3</v>
          </cell>
        </row>
        <row r="440">
          <cell r="A440" t="str">
            <v>Riostras perimetrales (0.40x0.60) 4.74 qq/m3</v>
          </cell>
        </row>
        <row r="442">
          <cell r="A442" t="str">
            <v>FASE II</v>
          </cell>
        </row>
        <row r="444">
          <cell r="A444" t="str">
            <v>Codo 6" x 45° acero</v>
          </cell>
        </row>
        <row r="445">
          <cell r="A445" t="str">
            <v>Sum. Y coloc. V.compuerta 6" h.f. Platillada</v>
          </cell>
        </row>
        <row r="446">
          <cell r="A446" t="str">
            <v>Junta dresser o  Equivalente ø6"</v>
          </cell>
        </row>
        <row r="449">
          <cell r="A449" t="str">
            <v>LOTE 4</v>
          </cell>
        </row>
        <row r="450">
          <cell r="A450" t="str">
            <v>FASE III</v>
          </cell>
        </row>
        <row r="452">
          <cell r="A452" t="str">
            <v>SUMINISTRO DE PIEZAS ESPECIALES</v>
          </cell>
        </row>
        <row r="453">
          <cell r="A453" t="str">
            <v>Adaptadores jrp-Acero 24''</v>
          </cell>
        </row>
        <row r="455">
          <cell r="A455" t="str">
            <v>COLOCACIÓN DE PIEZAS ESPECIALES</v>
          </cell>
        </row>
        <row r="456">
          <cell r="A456" t="str">
            <v xml:space="preserve"> Adaptadores jrp-Acero 24''</v>
          </cell>
        </row>
        <row r="458">
          <cell r="A458" t="str">
            <v>FASE II</v>
          </cell>
        </row>
        <row r="459">
          <cell r="A459" t="str">
            <v>REGISTROS SANITARIOS</v>
          </cell>
        </row>
        <row r="460">
          <cell r="A460" t="str">
            <v>De Ladrillo prof.  2.01-3.00mts.</v>
          </cell>
        </row>
        <row r="462">
          <cell r="A462" t="str">
            <v>Acero de refuerzo f'y=4,200.00 kg/cm2</v>
          </cell>
        </row>
        <row r="465">
          <cell r="A465" t="str">
            <v>LOTE 5</v>
          </cell>
        </row>
        <row r="466">
          <cell r="A466" t="str">
            <v>COMENDADOR</v>
          </cell>
        </row>
        <row r="467">
          <cell r="A467" t="str">
            <v>FASE II</v>
          </cell>
        </row>
        <row r="468">
          <cell r="A468" t="str">
            <v xml:space="preserve">   MOVIMIENTO DE TIERRAS </v>
          </cell>
        </row>
        <row r="469">
          <cell r="A469" t="str">
            <v xml:space="preserve">   Bote de material</v>
          </cell>
        </row>
        <row r="471">
          <cell r="A471" t="str">
            <v>REGISTROS SANITARIOS</v>
          </cell>
        </row>
        <row r="472">
          <cell r="A472" t="str">
            <v>De Ladrillo prof.  .1.01-1.5 mts.</v>
          </cell>
        </row>
        <row r="473">
          <cell r="A473" t="str">
            <v>De Ladrillo prof.  1.51-2.00 mts.</v>
          </cell>
        </row>
        <row r="474">
          <cell r="A474" t="str">
            <v>De Ladrillo prof.  2.01-3.00 mts.</v>
          </cell>
        </row>
        <row r="475">
          <cell r="A475" t="str">
            <v>De Ladrillo prof.  3.01-4.00 mts.</v>
          </cell>
        </row>
        <row r="477">
          <cell r="A477" t="str">
            <v>SUMINISTRO DE TUBERIA</v>
          </cell>
        </row>
        <row r="478">
          <cell r="A478" t="str">
            <v xml:space="preserve"> Tuberías de ,PVC , DN 8 " X 19'  de longitud ,clase de presión   (SDR-32.5) , con Junta  Elástica, Color Gris.</v>
          </cell>
        </row>
        <row r="480">
          <cell r="A480" t="str">
            <v>COLOCACION TUBERIA</v>
          </cell>
        </row>
        <row r="481">
          <cell r="A481" t="str">
            <v xml:space="preserve">  Tuberías de ,PVC , DN 8 " X 19'  de longitud ,clase de presión   (SDR-32.5) , con Junta  Elástica, Color Gris.</v>
          </cell>
        </row>
        <row r="483">
          <cell r="A483" t="str">
            <v>BANICA, PEDRO SANTANA, SABANA CRUZ</v>
          </cell>
        </row>
        <row r="484">
          <cell r="A484" t="str">
            <v>FASE I</v>
          </cell>
        </row>
        <row r="486">
          <cell r="A486" t="str">
            <v xml:space="preserve">    MOVIMIENTO DE TIERRAS </v>
          </cell>
        </row>
        <row r="487">
          <cell r="A487" t="str">
            <v xml:space="preserve">    Excavación material no clasificado</v>
          </cell>
        </row>
        <row r="488">
          <cell r="A488" t="str">
            <v xml:space="preserve">    Relleno compactado con material de la exc. </v>
          </cell>
        </row>
        <row r="489">
          <cell r="A489" t="str">
            <v xml:space="preserve">    Asiento de Arena </v>
          </cell>
        </row>
        <row r="490">
          <cell r="A490" t="str">
            <v xml:space="preserve">    Bote de material </v>
          </cell>
        </row>
        <row r="492">
          <cell r="A492" t="str">
            <v>PIEZAS</v>
          </cell>
        </row>
        <row r="493">
          <cell r="A493" t="str">
            <v>Codo 8" x 90˚ Acero</v>
          </cell>
        </row>
        <row r="496">
          <cell r="A496" t="str">
            <v xml:space="preserve">  SUMINISTRO DE TUBERÍAS</v>
          </cell>
        </row>
        <row r="497">
          <cell r="A497" t="str">
            <v xml:space="preserve">   Tuberías de ,PVC , DN 6 " X 19'  de longitud ,clase de presión   (SDR-26) , con Junta  Elástica.</v>
          </cell>
        </row>
        <row r="498">
          <cell r="A498" t="str">
            <v xml:space="preserve">  Tuberías de PVC , DN 2 " X 19'  de longitud  , clase de presión  (SDR-21)  , con Junta  Elástica.</v>
          </cell>
        </row>
        <row r="500">
          <cell r="A500" t="str">
            <v xml:space="preserve">  COLOCACION DE TUBERIAS</v>
          </cell>
        </row>
        <row r="501">
          <cell r="A501" t="str">
            <v xml:space="preserve">    Tuberías de ,PVC , DN 6 " X 19'  de longitud ,clase de presión   (SDR-26) , con Junta  Elástica.</v>
          </cell>
        </row>
        <row r="502">
          <cell r="A502" t="str">
            <v xml:space="preserve">   Tuberías de PVC , DN 2 " X 19'  de longitud  , clase de presión  (SDR-21)  , con Junta  Elástica.</v>
          </cell>
        </row>
        <row r="504">
          <cell r="A504" t="str">
            <v>SUMINISTRO JUNTAS TIPO DRESSER</v>
          </cell>
        </row>
        <row r="505">
          <cell r="A505" t="str">
            <v xml:space="preserve">Junta Dresser o Equivalente diámetro Ø6" </v>
          </cell>
        </row>
        <row r="507">
          <cell r="A507" t="str">
            <v>COLOCACION DE JUNTAS TIPO DRESSER</v>
          </cell>
        </row>
        <row r="508">
          <cell r="A508" t="str">
            <v xml:space="preserve">   Junta Dresser o Equivalente diámetro Ø6" </v>
          </cell>
        </row>
        <row r="511">
          <cell r="A511" t="str">
            <v>FASE II</v>
          </cell>
        </row>
        <row r="512">
          <cell r="A512" t="str">
            <v xml:space="preserve"> - SUMINISTRO DE TUBERÍAS</v>
          </cell>
        </row>
        <row r="513">
          <cell r="A513" t="str">
            <v>Prueba Hidrostática en Tubería de 6"</v>
          </cell>
        </row>
        <row r="515">
          <cell r="A515" t="str">
            <v xml:space="preserve">   COLOCACION DE TUBERIAS</v>
          </cell>
        </row>
        <row r="516">
          <cell r="A516" t="str">
            <v xml:space="preserve"> Tuberías de PVC , DN 2 " X 19'  </v>
          </cell>
        </row>
        <row r="518">
          <cell r="A518" t="str">
            <v>SUMINISTRO PIEZAS</v>
          </cell>
        </row>
        <row r="519">
          <cell r="A519" t="str">
            <v xml:space="preserve">    Codo 3''x45 PVC</v>
          </cell>
        </row>
        <row r="520">
          <cell r="A520" t="str">
            <v>Llave de chorro de 1/2"</v>
          </cell>
        </row>
        <row r="522">
          <cell r="A522" t="str">
            <v>COLOCACION PIEZAS</v>
          </cell>
        </row>
        <row r="523">
          <cell r="A523" t="str">
            <v xml:space="preserve">     Codo 3''x45 PVC</v>
          </cell>
        </row>
        <row r="525">
          <cell r="A525" t="str">
            <v>SUMINISTRO PIEZAS ESPECIALES</v>
          </cell>
        </row>
        <row r="526">
          <cell r="A526" t="str">
            <v xml:space="preserve">    Codo 6''x45 Acero</v>
          </cell>
        </row>
        <row r="528">
          <cell r="A528" t="str">
            <v>COLOCACION PIEZAS ESPECIALES</v>
          </cell>
        </row>
        <row r="529">
          <cell r="A529" t="str">
            <v xml:space="preserve">     Codo 6''x45 Acero</v>
          </cell>
        </row>
        <row r="531">
          <cell r="A531" t="str">
            <v>ACCESORIOS</v>
          </cell>
        </row>
        <row r="532">
          <cell r="A532" t="str">
            <v>Junta Dresser Acero 8"</v>
          </cell>
        </row>
        <row r="533">
          <cell r="A533" t="str">
            <v>Junta Dresser Acero 6"</v>
          </cell>
        </row>
        <row r="535">
          <cell r="A535" t="str">
            <v>Actividades relacionadas a Verja, Acera y Calles, WO 01, Marzo 2017.</v>
          </cell>
        </row>
        <row r="536">
          <cell r="A536" t="str">
            <v>Actividades relacionadas a Mov. Tierras en exterior proyecto WO 2 Marzo 2017.</v>
          </cell>
        </row>
        <row r="537">
          <cell r="A537" t="str">
            <v xml:space="preserve">Excavación con Retroexcavadora. </v>
          </cell>
        </row>
        <row r="539">
          <cell r="A539" t="str">
            <v>Actividades en Labores en cañada 2 WO 5, Abril 2017.</v>
          </cell>
        </row>
        <row r="540">
          <cell r="A540" t="str">
            <v>Actividades en Labores en cañada 1 WO 6, Abril 2017.</v>
          </cell>
        </row>
        <row r="542">
          <cell r="A542" t="str">
            <v>Actividades relacionadas a Verja, Acera y Calles, WO 01, Julio 2017.</v>
          </cell>
        </row>
        <row r="544">
          <cell r="A544" t="str">
            <v>Actividades relacionadas en Cañada 3 WO 07, Julio 2017.</v>
          </cell>
        </row>
        <row r="546">
          <cell r="A546" t="str">
            <v>Actividades relacionadas en Cañada 4, WO 7, Julio 2017.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. PRES. BASE "/>
    </sheetNames>
    <sheetDataSet>
      <sheetData sheetId="0">
        <row r="2285">
          <cell r="G2285">
            <v>-1072067.2199999997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114" transitionEvaluation="1" transitionEntry="1">
    <tabColor rgb="FF00B050"/>
  </sheetPr>
  <dimension ref="A2:U4405"/>
  <sheetViews>
    <sheetView showGridLines="0" showZeros="0" tabSelected="1" view="pageBreakPreview" topLeftCell="A4114" zoomScale="110" zoomScaleNormal="110" zoomScaleSheetLayoutView="110" workbookViewId="0">
      <selection activeCell="I4137" sqref="I4137"/>
    </sheetView>
  </sheetViews>
  <sheetFormatPr baseColWidth="10" defaultColWidth="8" defaultRowHeight="12.75" x14ac:dyDescent="0.2"/>
  <cols>
    <col min="1" max="1" width="8.28515625" style="1" customWidth="1"/>
    <col min="2" max="2" width="58.42578125" style="4" customWidth="1"/>
    <col min="3" max="3" width="12.7109375" style="1" customWidth="1"/>
    <col min="4" max="4" width="8" style="1" customWidth="1"/>
    <col min="5" max="5" width="13.5703125" style="1" customWidth="1"/>
    <col min="6" max="6" width="16.85546875" style="1" customWidth="1"/>
    <col min="7" max="7" width="13.28515625" style="1" customWidth="1"/>
    <col min="8" max="8" width="9.28515625" style="1" bestFit="1" customWidth="1"/>
    <col min="9" max="234" width="8" style="1"/>
    <col min="235" max="235" width="9.28515625" style="1" customWidth="1"/>
    <col min="236" max="236" width="51" style="1" customWidth="1"/>
    <col min="237" max="237" width="12.7109375" style="1" customWidth="1"/>
    <col min="238" max="238" width="8" style="1" customWidth="1"/>
    <col min="239" max="239" width="20.28515625" style="1" customWidth="1"/>
    <col min="240" max="240" width="17.85546875" style="1" customWidth="1"/>
    <col min="241" max="241" width="12.7109375" style="1" customWidth="1"/>
    <col min="242" max="242" width="17.85546875" style="1" customWidth="1"/>
    <col min="243" max="243" width="12.7109375" style="1" customWidth="1"/>
    <col min="244" max="244" width="17.85546875" style="1" customWidth="1"/>
    <col min="245" max="245" width="12.7109375" style="1" customWidth="1"/>
    <col min="246" max="246" width="17.85546875" style="1" customWidth="1"/>
    <col min="247" max="247" width="8.42578125" style="1" customWidth="1"/>
    <col min="248" max="248" width="18.42578125" style="1" bestFit="1" customWidth="1"/>
    <col min="249" max="249" width="14" style="1" customWidth="1"/>
    <col min="250" max="490" width="8" style="1"/>
    <col min="491" max="491" width="9.28515625" style="1" customWidth="1"/>
    <col min="492" max="492" width="51" style="1" customWidth="1"/>
    <col min="493" max="493" width="12.7109375" style="1" customWidth="1"/>
    <col min="494" max="494" width="8" style="1" customWidth="1"/>
    <col min="495" max="495" width="20.28515625" style="1" customWidth="1"/>
    <col min="496" max="496" width="17.85546875" style="1" customWidth="1"/>
    <col min="497" max="497" width="12.7109375" style="1" customWidth="1"/>
    <col min="498" max="498" width="17.85546875" style="1" customWidth="1"/>
    <col min="499" max="499" width="12.7109375" style="1" customWidth="1"/>
    <col min="500" max="500" width="17.85546875" style="1" customWidth="1"/>
    <col min="501" max="501" width="12.7109375" style="1" customWidth="1"/>
    <col min="502" max="502" width="17.85546875" style="1" customWidth="1"/>
    <col min="503" max="503" width="8.42578125" style="1" customWidth="1"/>
    <col min="504" max="504" width="18.42578125" style="1" bestFit="1" customWidth="1"/>
    <col min="505" max="505" width="14" style="1" customWidth="1"/>
    <col min="506" max="746" width="8" style="1"/>
    <col min="747" max="747" width="9.28515625" style="1" customWidth="1"/>
    <col min="748" max="748" width="51" style="1" customWidth="1"/>
    <col min="749" max="749" width="12.7109375" style="1" customWidth="1"/>
    <col min="750" max="750" width="8" style="1" customWidth="1"/>
    <col min="751" max="751" width="20.28515625" style="1" customWidth="1"/>
    <col min="752" max="752" width="17.85546875" style="1" customWidth="1"/>
    <col min="753" max="753" width="12.7109375" style="1" customWidth="1"/>
    <col min="754" max="754" width="17.85546875" style="1" customWidth="1"/>
    <col min="755" max="755" width="12.7109375" style="1" customWidth="1"/>
    <col min="756" max="756" width="17.85546875" style="1" customWidth="1"/>
    <col min="757" max="757" width="12.7109375" style="1" customWidth="1"/>
    <col min="758" max="758" width="17.85546875" style="1" customWidth="1"/>
    <col min="759" max="759" width="8.42578125" style="1" customWidth="1"/>
    <col min="760" max="760" width="18.42578125" style="1" bestFit="1" customWidth="1"/>
    <col min="761" max="761" width="14" style="1" customWidth="1"/>
    <col min="762" max="1002" width="8" style="1"/>
    <col min="1003" max="1003" width="9.28515625" style="1" customWidth="1"/>
    <col min="1004" max="1004" width="51" style="1" customWidth="1"/>
    <col min="1005" max="1005" width="12.7109375" style="1" customWidth="1"/>
    <col min="1006" max="1006" width="8" style="1" customWidth="1"/>
    <col min="1007" max="1007" width="20.28515625" style="1" customWidth="1"/>
    <col min="1008" max="1008" width="17.85546875" style="1" customWidth="1"/>
    <col min="1009" max="1009" width="12.7109375" style="1" customWidth="1"/>
    <col min="1010" max="1010" width="17.85546875" style="1" customWidth="1"/>
    <col min="1011" max="1011" width="12.7109375" style="1" customWidth="1"/>
    <col min="1012" max="1012" width="17.85546875" style="1" customWidth="1"/>
    <col min="1013" max="1013" width="12.7109375" style="1" customWidth="1"/>
    <col min="1014" max="1014" width="17.85546875" style="1" customWidth="1"/>
    <col min="1015" max="1015" width="8.42578125" style="1" customWidth="1"/>
    <col min="1016" max="1016" width="18.42578125" style="1" bestFit="1" customWidth="1"/>
    <col min="1017" max="1017" width="14" style="1" customWidth="1"/>
    <col min="1018" max="1258" width="8" style="1"/>
    <col min="1259" max="1259" width="9.28515625" style="1" customWidth="1"/>
    <col min="1260" max="1260" width="51" style="1" customWidth="1"/>
    <col min="1261" max="1261" width="12.7109375" style="1" customWidth="1"/>
    <col min="1262" max="1262" width="8" style="1" customWidth="1"/>
    <col min="1263" max="1263" width="20.28515625" style="1" customWidth="1"/>
    <col min="1264" max="1264" width="17.85546875" style="1" customWidth="1"/>
    <col min="1265" max="1265" width="12.7109375" style="1" customWidth="1"/>
    <col min="1266" max="1266" width="17.85546875" style="1" customWidth="1"/>
    <col min="1267" max="1267" width="12.7109375" style="1" customWidth="1"/>
    <col min="1268" max="1268" width="17.85546875" style="1" customWidth="1"/>
    <col min="1269" max="1269" width="12.7109375" style="1" customWidth="1"/>
    <col min="1270" max="1270" width="17.85546875" style="1" customWidth="1"/>
    <col min="1271" max="1271" width="8.42578125" style="1" customWidth="1"/>
    <col min="1272" max="1272" width="18.42578125" style="1" bestFit="1" customWidth="1"/>
    <col min="1273" max="1273" width="14" style="1" customWidth="1"/>
    <col min="1274" max="1514" width="8" style="1"/>
    <col min="1515" max="1515" width="9.28515625" style="1" customWidth="1"/>
    <col min="1516" max="1516" width="51" style="1" customWidth="1"/>
    <col min="1517" max="1517" width="12.7109375" style="1" customWidth="1"/>
    <col min="1518" max="1518" width="8" style="1" customWidth="1"/>
    <col min="1519" max="1519" width="20.28515625" style="1" customWidth="1"/>
    <col min="1520" max="1520" width="17.85546875" style="1" customWidth="1"/>
    <col min="1521" max="1521" width="12.7109375" style="1" customWidth="1"/>
    <col min="1522" max="1522" width="17.85546875" style="1" customWidth="1"/>
    <col min="1523" max="1523" width="12.7109375" style="1" customWidth="1"/>
    <col min="1524" max="1524" width="17.85546875" style="1" customWidth="1"/>
    <col min="1525" max="1525" width="12.7109375" style="1" customWidth="1"/>
    <col min="1526" max="1526" width="17.85546875" style="1" customWidth="1"/>
    <col min="1527" max="1527" width="8.42578125" style="1" customWidth="1"/>
    <col min="1528" max="1528" width="18.42578125" style="1" bestFit="1" customWidth="1"/>
    <col min="1529" max="1529" width="14" style="1" customWidth="1"/>
    <col min="1530" max="1770" width="8" style="1"/>
    <col min="1771" max="1771" width="9.28515625" style="1" customWidth="1"/>
    <col min="1772" max="1772" width="51" style="1" customWidth="1"/>
    <col min="1773" max="1773" width="12.7109375" style="1" customWidth="1"/>
    <col min="1774" max="1774" width="8" style="1" customWidth="1"/>
    <col min="1775" max="1775" width="20.28515625" style="1" customWidth="1"/>
    <col min="1776" max="1776" width="17.85546875" style="1" customWidth="1"/>
    <col min="1777" max="1777" width="12.7109375" style="1" customWidth="1"/>
    <col min="1778" max="1778" width="17.85546875" style="1" customWidth="1"/>
    <col min="1779" max="1779" width="12.7109375" style="1" customWidth="1"/>
    <col min="1780" max="1780" width="17.85546875" style="1" customWidth="1"/>
    <col min="1781" max="1781" width="12.7109375" style="1" customWidth="1"/>
    <col min="1782" max="1782" width="17.85546875" style="1" customWidth="1"/>
    <col min="1783" max="1783" width="8.42578125" style="1" customWidth="1"/>
    <col min="1784" max="1784" width="18.42578125" style="1" bestFit="1" customWidth="1"/>
    <col min="1785" max="1785" width="14" style="1" customWidth="1"/>
    <col min="1786" max="2026" width="8" style="1"/>
    <col min="2027" max="2027" width="9.28515625" style="1" customWidth="1"/>
    <col min="2028" max="2028" width="51" style="1" customWidth="1"/>
    <col min="2029" max="2029" width="12.7109375" style="1" customWidth="1"/>
    <col min="2030" max="2030" width="8" style="1" customWidth="1"/>
    <col min="2031" max="2031" width="20.28515625" style="1" customWidth="1"/>
    <col min="2032" max="2032" width="17.85546875" style="1" customWidth="1"/>
    <col min="2033" max="2033" width="12.7109375" style="1" customWidth="1"/>
    <col min="2034" max="2034" width="17.85546875" style="1" customWidth="1"/>
    <col min="2035" max="2035" width="12.7109375" style="1" customWidth="1"/>
    <col min="2036" max="2036" width="17.85546875" style="1" customWidth="1"/>
    <col min="2037" max="2037" width="12.7109375" style="1" customWidth="1"/>
    <col min="2038" max="2038" width="17.85546875" style="1" customWidth="1"/>
    <col min="2039" max="2039" width="8.42578125" style="1" customWidth="1"/>
    <col min="2040" max="2040" width="18.42578125" style="1" bestFit="1" customWidth="1"/>
    <col min="2041" max="2041" width="14" style="1" customWidth="1"/>
    <col min="2042" max="2282" width="8" style="1"/>
    <col min="2283" max="2283" width="9.28515625" style="1" customWidth="1"/>
    <col min="2284" max="2284" width="51" style="1" customWidth="1"/>
    <col min="2285" max="2285" width="12.7109375" style="1" customWidth="1"/>
    <col min="2286" max="2286" width="8" style="1" customWidth="1"/>
    <col min="2287" max="2287" width="20.28515625" style="1" customWidth="1"/>
    <col min="2288" max="2288" width="17.85546875" style="1" customWidth="1"/>
    <col min="2289" max="2289" width="12.7109375" style="1" customWidth="1"/>
    <col min="2290" max="2290" width="17.85546875" style="1" customWidth="1"/>
    <col min="2291" max="2291" width="12.7109375" style="1" customWidth="1"/>
    <col min="2292" max="2292" width="17.85546875" style="1" customWidth="1"/>
    <col min="2293" max="2293" width="12.7109375" style="1" customWidth="1"/>
    <col min="2294" max="2294" width="17.85546875" style="1" customWidth="1"/>
    <col min="2295" max="2295" width="8.42578125" style="1" customWidth="1"/>
    <col min="2296" max="2296" width="18.42578125" style="1" bestFit="1" customWidth="1"/>
    <col min="2297" max="2297" width="14" style="1" customWidth="1"/>
    <col min="2298" max="2538" width="8" style="1"/>
    <col min="2539" max="2539" width="9.28515625" style="1" customWidth="1"/>
    <col min="2540" max="2540" width="51" style="1" customWidth="1"/>
    <col min="2541" max="2541" width="12.7109375" style="1" customWidth="1"/>
    <col min="2542" max="2542" width="8" style="1" customWidth="1"/>
    <col min="2543" max="2543" width="20.28515625" style="1" customWidth="1"/>
    <col min="2544" max="2544" width="17.85546875" style="1" customWidth="1"/>
    <col min="2545" max="2545" width="12.7109375" style="1" customWidth="1"/>
    <col min="2546" max="2546" width="17.85546875" style="1" customWidth="1"/>
    <col min="2547" max="2547" width="12.7109375" style="1" customWidth="1"/>
    <col min="2548" max="2548" width="17.85546875" style="1" customWidth="1"/>
    <col min="2549" max="2549" width="12.7109375" style="1" customWidth="1"/>
    <col min="2550" max="2550" width="17.85546875" style="1" customWidth="1"/>
    <col min="2551" max="2551" width="8.42578125" style="1" customWidth="1"/>
    <col min="2552" max="2552" width="18.42578125" style="1" bestFit="1" customWidth="1"/>
    <col min="2553" max="2553" width="14" style="1" customWidth="1"/>
    <col min="2554" max="2794" width="8" style="1"/>
    <col min="2795" max="2795" width="9.28515625" style="1" customWidth="1"/>
    <col min="2796" max="2796" width="51" style="1" customWidth="1"/>
    <col min="2797" max="2797" width="12.7109375" style="1" customWidth="1"/>
    <col min="2798" max="2798" width="8" style="1" customWidth="1"/>
    <col min="2799" max="2799" width="20.28515625" style="1" customWidth="1"/>
    <col min="2800" max="2800" width="17.85546875" style="1" customWidth="1"/>
    <col min="2801" max="2801" width="12.7109375" style="1" customWidth="1"/>
    <col min="2802" max="2802" width="17.85546875" style="1" customWidth="1"/>
    <col min="2803" max="2803" width="12.7109375" style="1" customWidth="1"/>
    <col min="2804" max="2804" width="17.85546875" style="1" customWidth="1"/>
    <col min="2805" max="2805" width="12.7109375" style="1" customWidth="1"/>
    <col min="2806" max="2806" width="17.85546875" style="1" customWidth="1"/>
    <col min="2807" max="2807" width="8.42578125" style="1" customWidth="1"/>
    <col min="2808" max="2808" width="18.42578125" style="1" bestFit="1" customWidth="1"/>
    <col min="2809" max="2809" width="14" style="1" customWidth="1"/>
    <col min="2810" max="3050" width="8" style="1"/>
    <col min="3051" max="3051" width="9.28515625" style="1" customWidth="1"/>
    <col min="3052" max="3052" width="51" style="1" customWidth="1"/>
    <col min="3053" max="3053" width="12.7109375" style="1" customWidth="1"/>
    <col min="3054" max="3054" width="8" style="1" customWidth="1"/>
    <col min="3055" max="3055" width="20.28515625" style="1" customWidth="1"/>
    <col min="3056" max="3056" width="17.85546875" style="1" customWidth="1"/>
    <col min="3057" max="3057" width="12.7109375" style="1" customWidth="1"/>
    <col min="3058" max="3058" width="17.85546875" style="1" customWidth="1"/>
    <col min="3059" max="3059" width="12.7109375" style="1" customWidth="1"/>
    <col min="3060" max="3060" width="17.85546875" style="1" customWidth="1"/>
    <col min="3061" max="3061" width="12.7109375" style="1" customWidth="1"/>
    <col min="3062" max="3062" width="17.85546875" style="1" customWidth="1"/>
    <col min="3063" max="3063" width="8.42578125" style="1" customWidth="1"/>
    <col min="3064" max="3064" width="18.42578125" style="1" bestFit="1" customWidth="1"/>
    <col min="3065" max="3065" width="14" style="1" customWidth="1"/>
    <col min="3066" max="3306" width="8" style="1"/>
    <col min="3307" max="3307" width="9.28515625" style="1" customWidth="1"/>
    <col min="3308" max="3308" width="51" style="1" customWidth="1"/>
    <col min="3309" max="3309" width="12.7109375" style="1" customWidth="1"/>
    <col min="3310" max="3310" width="8" style="1" customWidth="1"/>
    <col min="3311" max="3311" width="20.28515625" style="1" customWidth="1"/>
    <col min="3312" max="3312" width="17.85546875" style="1" customWidth="1"/>
    <col min="3313" max="3313" width="12.7109375" style="1" customWidth="1"/>
    <col min="3314" max="3314" width="17.85546875" style="1" customWidth="1"/>
    <col min="3315" max="3315" width="12.7109375" style="1" customWidth="1"/>
    <col min="3316" max="3316" width="17.85546875" style="1" customWidth="1"/>
    <col min="3317" max="3317" width="12.7109375" style="1" customWidth="1"/>
    <col min="3318" max="3318" width="17.85546875" style="1" customWidth="1"/>
    <col min="3319" max="3319" width="8.42578125" style="1" customWidth="1"/>
    <col min="3320" max="3320" width="18.42578125" style="1" bestFit="1" customWidth="1"/>
    <col min="3321" max="3321" width="14" style="1" customWidth="1"/>
    <col min="3322" max="3562" width="8" style="1"/>
    <col min="3563" max="3563" width="9.28515625" style="1" customWidth="1"/>
    <col min="3564" max="3564" width="51" style="1" customWidth="1"/>
    <col min="3565" max="3565" width="12.7109375" style="1" customWidth="1"/>
    <col min="3566" max="3566" width="8" style="1" customWidth="1"/>
    <col min="3567" max="3567" width="20.28515625" style="1" customWidth="1"/>
    <col min="3568" max="3568" width="17.85546875" style="1" customWidth="1"/>
    <col min="3569" max="3569" width="12.7109375" style="1" customWidth="1"/>
    <col min="3570" max="3570" width="17.85546875" style="1" customWidth="1"/>
    <col min="3571" max="3571" width="12.7109375" style="1" customWidth="1"/>
    <col min="3572" max="3572" width="17.85546875" style="1" customWidth="1"/>
    <col min="3573" max="3573" width="12.7109375" style="1" customWidth="1"/>
    <col min="3574" max="3574" width="17.85546875" style="1" customWidth="1"/>
    <col min="3575" max="3575" width="8.42578125" style="1" customWidth="1"/>
    <col min="3576" max="3576" width="18.42578125" style="1" bestFit="1" customWidth="1"/>
    <col min="3577" max="3577" width="14" style="1" customWidth="1"/>
    <col min="3578" max="3818" width="8" style="1"/>
    <col min="3819" max="3819" width="9.28515625" style="1" customWidth="1"/>
    <col min="3820" max="3820" width="51" style="1" customWidth="1"/>
    <col min="3821" max="3821" width="12.7109375" style="1" customWidth="1"/>
    <col min="3822" max="3822" width="8" style="1" customWidth="1"/>
    <col min="3823" max="3823" width="20.28515625" style="1" customWidth="1"/>
    <col min="3824" max="3824" width="17.85546875" style="1" customWidth="1"/>
    <col min="3825" max="3825" width="12.7109375" style="1" customWidth="1"/>
    <col min="3826" max="3826" width="17.85546875" style="1" customWidth="1"/>
    <col min="3827" max="3827" width="12.7109375" style="1" customWidth="1"/>
    <col min="3828" max="3828" width="17.85546875" style="1" customWidth="1"/>
    <col min="3829" max="3829" width="12.7109375" style="1" customWidth="1"/>
    <col min="3830" max="3830" width="17.85546875" style="1" customWidth="1"/>
    <col min="3831" max="3831" width="8.42578125" style="1" customWidth="1"/>
    <col min="3832" max="3832" width="18.42578125" style="1" bestFit="1" customWidth="1"/>
    <col min="3833" max="3833" width="14" style="1" customWidth="1"/>
    <col min="3834" max="4074" width="8" style="1"/>
    <col min="4075" max="4075" width="9.28515625" style="1" customWidth="1"/>
    <col min="4076" max="4076" width="51" style="1" customWidth="1"/>
    <col min="4077" max="4077" width="12.7109375" style="1" customWidth="1"/>
    <col min="4078" max="4078" width="8" style="1" customWidth="1"/>
    <col min="4079" max="4079" width="20.28515625" style="1" customWidth="1"/>
    <col min="4080" max="4080" width="17.85546875" style="1" customWidth="1"/>
    <col min="4081" max="4081" width="12.7109375" style="1" customWidth="1"/>
    <col min="4082" max="4082" width="17.85546875" style="1" customWidth="1"/>
    <col min="4083" max="4083" width="12.7109375" style="1" customWidth="1"/>
    <col min="4084" max="4084" width="17.85546875" style="1" customWidth="1"/>
    <col min="4085" max="4085" width="12.7109375" style="1" customWidth="1"/>
    <col min="4086" max="4086" width="17.85546875" style="1" customWidth="1"/>
    <col min="4087" max="4087" width="8.42578125" style="1" customWidth="1"/>
    <col min="4088" max="4088" width="18.42578125" style="1" bestFit="1" customWidth="1"/>
    <col min="4089" max="4089" width="14" style="1" customWidth="1"/>
    <col min="4090" max="4330" width="8" style="1"/>
    <col min="4331" max="4331" width="9.28515625" style="1" customWidth="1"/>
    <col min="4332" max="4332" width="51" style="1" customWidth="1"/>
    <col min="4333" max="4333" width="12.7109375" style="1" customWidth="1"/>
    <col min="4334" max="4334" width="8" style="1" customWidth="1"/>
    <col min="4335" max="4335" width="20.28515625" style="1" customWidth="1"/>
    <col min="4336" max="4336" width="17.85546875" style="1" customWidth="1"/>
    <col min="4337" max="4337" width="12.7109375" style="1" customWidth="1"/>
    <col min="4338" max="4338" width="17.85546875" style="1" customWidth="1"/>
    <col min="4339" max="4339" width="12.7109375" style="1" customWidth="1"/>
    <col min="4340" max="4340" width="17.85546875" style="1" customWidth="1"/>
    <col min="4341" max="4341" width="12.7109375" style="1" customWidth="1"/>
    <col min="4342" max="4342" width="17.85546875" style="1" customWidth="1"/>
    <col min="4343" max="4343" width="8.42578125" style="1" customWidth="1"/>
    <col min="4344" max="4344" width="18.42578125" style="1" bestFit="1" customWidth="1"/>
    <col min="4345" max="4345" width="14" style="1" customWidth="1"/>
    <col min="4346" max="4586" width="8" style="1"/>
    <col min="4587" max="4587" width="9.28515625" style="1" customWidth="1"/>
    <col min="4588" max="4588" width="51" style="1" customWidth="1"/>
    <col min="4589" max="4589" width="12.7109375" style="1" customWidth="1"/>
    <col min="4590" max="4590" width="8" style="1" customWidth="1"/>
    <col min="4591" max="4591" width="20.28515625" style="1" customWidth="1"/>
    <col min="4592" max="4592" width="17.85546875" style="1" customWidth="1"/>
    <col min="4593" max="4593" width="12.7109375" style="1" customWidth="1"/>
    <col min="4594" max="4594" width="17.85546875" style="1" customWidth="1"/>
    <col min="4595" max="4595" width="12.7109375" style="1" customWidth="1"/>
    <col min="4596" max="4596" width="17.85546875" style="1" customWidth="1"/>
    <col min="4597" max="4597" width="12.7109375" style="1" customWidth="1"/>
    <col min="4598" max="4598" width="17.85546875" style="1" customWidth="1"/>
    <col min="4599" max="4599" width="8.42578125" style="1" customWidth="1"/>
    <col min="4600" max="4600" width="18.42578125" style="1" bestFit="1" customWidth="1"/>
    <col min="4601" max="4601" width="14" style="1" customWidth="1"/>
    <col min="4602" max="4842" width="8" style="1"/>
    <col min="4843" max="4843" width="9.28515625" style="1" customWidth="1"/>
    <col min="4844" max="4844" width="51" style="1" customWidth="1"/>
    <col min="4845" max="4845" width="12.7109375" style="1" customWidth="1"/>
    <col min="4846" max="4846" width="8" style="1" customWidth="1"/>
    <col min="4847" max="4847" width="20.28515625" style="1" customWidth="1"/>
    <col min="4848" max="4848" width="17.85546875" style="1" customWidth="1"/>
    <col min="4849" max="4849" width="12.7109375" style="1" customWidth="1"/>
    <col min="4850" max="4850" width="17.85546875" style="1" customWidth="1"/>
    <col min="4851" max="4851" width="12.7109375" style="1" customWidth="1"/>
    <col min="4852" max="4852" width="17.85546875" style="1" customWidth="1"/>
    <col min="4853" max="4853" width="12.7109375" style="1" customWidth="1"/>
    <col min="4854" max="4854" width="17.85546875" style="1" customWidth="1"/>
    <col min="4855" max="4855" width="8.42578125" style="1" customWidth="1"/>
    <col min="4856" max="4856" width="18.42578125" style="1" bestFit="1" customWidth="1"/>
    <col min="4857" max="4857" width="14" style="1" customWidth="1"/>
    <col min="4858" max="5098" width="8" style="1"/>
    <col min="5099" max="5099" width="9.28515625" style="1" customWidth="1"/>
    <col min="5100" max="5100" width="51" style="1" customWidth="1"/>
    <col min="5101" max="5101" width="12.7109375" style="1" customWidth="1"/>
    <col min="5102" max="5102" width="8" style="1" customWidth="1"/>
    <col min="5103" max="5103" width="20.28515625" style="1" customWidth="1"/>
    <col min="5104" max="5104" width="17.85546875" style="1" customWidth="1"/>
    <col min="5105" max="5105" width="12.7109375" style="1" customWidth="1"/>
    <col min="5106" max="5106" width="17.85546875" style="1" customWidth="1"/>
    <col min="5107" max="5107" width="12.7109375" style="1" customWidth="1"/>
    <col min="5108" max="5108" width="17.85546875" style="1" customWidth="1"/>
    <col min="5109" max="5109" width="12.7109375" style="1" customWidth="1"/>
    <col min="5110" max="5110" width="17.85546875" style="1" customWidth="1"/>
    <col min="5111" max="5111" width="8.42578125" style="1" customWidth="1"/>
    <col min="5112" max="5112" width="18.42578125" style="1" bestFit="1" customWidth="1"/>
    <col min="5113" max="5113" width="14" style="1" customWidth="1"/>
    <col min="5114" max="5354" width="8" style="1"/>
    <col min="5355" max="5355" width="9.28515625" style="1" customWidth="1"/>
    <col min="5356" max="5356" width="51" style="1" customWidth="1"/>
    <col min="5357" max="5357" width="12.7109375" style="1" customWidth="1"/>
    <col min="5358" max="5358" width="8" style="1" customWidth="1"/>
    <col min="5359" max="5359" width="20.28515625" style="1" customWidth="1"/>
    <col min="5360" max="5360" width="17.85546875" style="1" customWidth="1"/>
    <col min="5361" max="5361" width="12.7109375" style="1" customWidth="1"/>
    <col min="5362" max="5362" width="17.85546875" style="1" customWidth="1"/>
    <col min="5363" max="5363" width="12.7109375" style="1" customWidth="1"/>
    <col min="5364" max="5364" width="17.85546875" style="1" customWidth="1"/>
    <col min="5365" max="5365" width="12.7109375" style="1" customWidth="1"/>
    <col min="5366" max="5366" width="17.85546875" style="1" customWidth="1"/>
    <col min="5367" max="5367" width="8.42578125" style="1" customWidth="1"/>
    <col min="5368" max="5368" width="18.42578125" style="1" bestFit="1" customWidth="1"/>
    <col min="5369" max="5369" width="14" style="1" customWidth="1"/>
    <col min="5370" max="5610" width="8" style="1"/>
    <col min="5611" max="5611" width="9.28515625" style="1" customWidth="1"/>
    <col min="5612" max="5612" width="51" style="1" customWidth="1"/>
    <col min="5613" max="5613" width="12.7109375" style="1" customWidth="1"/>
    <col min="5614" max="5614" width="8" style="1" customWidth="1"/>
    <col min="5615" max="5615" width="20.28515625" style="1" customWidth="1"/>
    <col min="5616" max="5616" width="17.85546875" style="1" customWidth="1"/>
    <col min="5617" max="5617" width="12.7109375" style="1" customWidth="1"/>
    <col min="5618" max="5618" width="17.85546875" style="1" customWidth="1"/>
    <col min="5619" max="5619" width="12.7109375" style="1" customWidth="1"/>
    <col min="5620" max="5620" width="17.85546875" style="1" customWidth="1"/>
    <col min="5621" max="5621" width="12.7109375" style="1" customWidth="1"/>
    <col min="5622" max="5622" width="17.85546875" style="1" customWidth="1"/>
    <col min="5623" max="5623" width="8.42578125" style="1" customWidth="1"/>
    <col min="5624" max="5624" width="18.42578125" style="1" bestFit="1" customWidth="1"/>
    <col min="5625" max="5625" width="14" style="1" customWidth="1"/>
    <col min="5626" max="5866" width="8" style="1"/>
    <col min="5867" max="5867" width="9.28515625" style="1" customWidth="1"/>
    <col min="5868" max="5868" width="51" style="1" customWidth="1"/>
    <col min="5869" max="5869" width="12.7109375" style="1" customWidth="1"/>
    <col min="5870" max="5870" width="8" style="1" customWidth="1"/>
    <col min="5871" max="5871" width="20.28515625" style="1" customWidth="1"/>
    <col min="5872" max="5872" width="17.85546875" style="1" customWidth="1"/>
    <col min="5873" max="5873" width="12.7109375" style="1" customWidth="1"/>
    <col min="5874" max="5874" width="17.85546875" style="1" customWidth="1"/>
    <col min="5875" max="5875" width="12.7109375" style="1" customWidth="1"/>
    <col min="5876" max="5876" width="17.85546875" style="1" customWidth="1"/>
    <col min="5877" max="5877" width="12.7109375" style="1" customWidth="1"/>
    <col min="5878" max="5878" width="17.85546875" style="1" customWidth="1"/>
    <col min="5879" max="5879" width="8.42578125" style="1" customWidth="1"/>
    <col min="5880" max="5880" width="18.42578125" style="1" bestFit="1" customWidth="1"/>
    <col min="5881" max="5881" width="14" style="1" customWidth="1"/>
    <col min="5882" max="6122" width="8" style="1"/>
    <col min="6123" max="6123" width="9.28515625" style="1" customWidth="1"/>
    <col min="6124" max="6124" width="51" style="1" customWidth="1"/>
    <col min="6125" max="6125" width="12.7109375" style="1" customWidth="1"/>
    <col min="6126" max="6126" width="8" style="1" customWidth="1"/>
    <col min="6127" max="6127" width="20.28515625" style="1" customWidth="1"/>
    <col min="6128" max="6128" width="17.85546875" style="1" customWidth="1"/>
    <col min="6129" max="6129" width="12.7109375" style="1" customWidth="1"/>
    <col min="6130" max="6130" width="17.85546875" style="1" customWidth="1"/>
    <col min="6131" max="6131" width="12.7109375" style="1" customWidth="1"/>
    <col min="6132" max="6132" width="17.85546875" style="1" customWidth="1"/>
    <col min="6133" max="6133" width="12.7109375" style="1" customWidth="1"/>
    <col min="6134" max="6134" width="17.85546875" style="1" customWidth="1"/>
    <col min="6135" max="6135" width="8.42578125" style="1" customWidth="1"/>
    <col min="6136" max="6136" width="18.42578125" style="1" bestFit="1" customWidth="1"/>
    <col min="6137" max="6137" width="14" style="1" customWidth="1"/>
    <col min="6138" max="6378" width="8" style="1"/>
    <col min="6379" max="6379" width="9.28515625" style="1" customWidth="1"/>
    <col min="6380" max="6380" width="51" style="1" customWidth="1"/>
    <col min="6381" max="6381" width="12.7109375" style="1" customWidth="1"/>
    <col min="6382" max="6382" width="8" style="1" customWidth="1"/>
    <col min="6383" max="6383" width="20.28515625" style="1" customWidth="1"/>
    <col min="6384" max="6384" width="17.85546875" style="1" customWidth="1"/>
    <col min="6385" max="6385" width="12.7109375" style="1" customWidth="1"/>
    <col min="6386" max="6386" width="17.85546875" style="1" customWidth="1"/>
    <col min="6387" max="6387" width="12.7109375" style="1" customWidth="1"/>
    <col min="6388" max="6388" width="17.85546875" style="1" customWidth="1"/>
    <col min="6389" max="6389" width="12.7109375" style="1" customWidth="1"/>
    <col min="6390" max="6390" width="17.85546875" style="1" customWidth="1"/>
    <col min="6391" max="6391" width="8.42578125" style="1" customWidth="1"/>
    <col min="6392" max="6392" width="18.42578125" style="1" bestFit="1" customWidth="1"/>
    <col min="6393" max="6393" width="14" style="1" customWidth="1"/>
    <col min="6394" max="6634" width="8" style="1"/>
    <col min="6635" max="6635" width="9.28515625" style="1" customWidth="1"/>
    <col min="6636" max="6636" width="51" style="1" customWidth="1"/>
    <col min="6637" max="6637" width="12.7109375" style="1" customWidth="1"/>
    <col min="6638" max="6638" width="8" style="1" customWidth="1"/>
    <col min="6639" max="6639" width="20.28515625" style="1" customWidth="1"/>
    <col min="6640" max="6640" width="17.85546875" style="1" customWidth="1"/>
    <col min="6641" max="6641" width="12.7109375" style="1" customWidth="1"/>
    <col min="6642" max="6642" width="17.85546875" style="1" customWidth="1"/>
    <col min="6643" max="6643" width="12.7109375" style="1" customWidth="1"/>
    <col min="6644" max="6644" width="17.85546875" style="1" customWidth="1"/>
    <col min="6645" max="6645" width="12.7109375" style="1" customWidth="1"/>
    <col min="6646" max="6646" width="17.85546875" style="1" customWidth="1"/>
    <col min="6647" max="6647" width="8.42578125" style="1" customWidth="1"/>
    <col min="6648" max="6648" width="18.42578125" style="1" bestFit="1" customWidth="1"/>
    <col min="6649" max="6649" width="14" style="1" customWidth="1"/>
    <col min="6650" max="6890" width="8" style="1"/>
    <col min="6891" max="6891" width="9.28515625" style="1" customWidth="1"/>
    <col min="6892" max="6892" width="51" style="1" customWidth="1"/>
    <col min="6893" max="6893" width="12.7109375" style="1" customWidth="1"/>
    <col min="6894" max="6894" width="8" style="1" customWidth="1"/>
    <col min="6895" max="6895" width="20.28515625" style="1" customWidth="1"/>
    <col min="6896" max="6896" width="17.85546875" style="1" customWidth="1"/>
    <col min="6897" max="6897" width="12.7109375" style="1" customWidth="1"/>
    <col min="6898" max="6898" width="17.85546875" style="1" customWidth="1"/>
    <col min="6899" max="6899" width="12.7109375" style="1" customWidth="1"/>
    <col min="6900" max="6900" width="17.85546875" style="1" customWidth="1"/>
    <col min="6901" max="6901" width="12.7109375" style="1" customWidth="1"/>
    <col min="6902" max="6902" width="17.85546875" style="1" customWidth="1"/>
    <col min="6903" max="6903" width="8.42578125" style="1" customWidth="1"/>
    <col min="6904" max="6904" width="18.42578125" style="1" bestFit="1" customWidth="1"/>
    <col min="6905" max="6905" width="14" style="1" customWidth="1"/>
    <col min="6906" max="7146" width="8" style="1"/>
    <col min="7147" max="7147" width="9.28515625" style="1" customWidth="1"/>
    <col min="7148" max="7148" width="51" style="1" customWidth="1"/>
    <col min="7149" max="7149" width="12.7109375" style="1" customWidth="1"/>
    <col min="7150" max="7150" width="8" style="1" customWidth="1"/>
    <col min="7151" max="7151" width="20.28515625" style="1" customWidth="1"/>
    <col min="7152" max="7152" width="17.85546875" style="1" customWidth="1"/>
    <col min="7153" max="7153" width="12.7109375" style="1" customWidth="1"/>
    <col min="7154" max="7154" width="17.85546875" style="1" customWidth="1"/>
    <col min="7155" max="7155" width="12.7109375" style="1" customWidth="1"/>
    <col min="7156" max="7156" width="17.85546875" style="1" customWidth="1"/>
    <col min="7157" max="7157" width="12.7109375" style="1" customWidth="1"/>
    <col min="7158" max="7158" width="17.85546875" style="1" customWidth="1"/>
    <col min="7159" max="7159" width="8.42578125" style="1" customWidth="1"/>
    <col min="7160" max="7160" width="18.42578125" style="1" bestFit="1" customWidth="1"/>
    <col min="7161" max="7161" width="14" style="1" customWidth="1"/>
    <col min="7162" max="7402" width="8" style="1"/>
    <col min="7403" max="7403" width="9.28515625" style="1" customWidth="1"/>
    <col min="7404" max="7404" width="51" style="1" customWidth="1"/>
    <col min="7405" max="7405" width="12.7109375" style="1" customWidth="1"/>
    <col min="7406" max="7406" width="8" style="1" customWidth="1"/>
    <col min="7407" max="7407" width="20.28515625" style="1" customWidth="1"/>
    <col min="7408" max="7408" width="17.85546875" style="1" customWidth="1"/>
    <col min="7409" max="7409" width="12.7109375" style="1" customWidth="1"/>
    <col min="7410" max="7410" width="17.85546875" style="1" customWidth="1"/>
    <col min="7411" max="7411" width="12.7109375" style="1" customWidth="1"/>
    <col min="7412" max="7412" width="17.85546875" style="1" customWidth="1"/>
    <col min="7413" max="7413" width="12.7109375" style="1" customWidth="1"/>
    <col min="7414" max="7414" width="17.85546875" style="1" customWidth="1"/>
    <col min="7415" max="7415" width="8.42578125" style="1" customWidth="1"/>
    <col min="7416" max="7416" width="18.42578125" style="1" bestFit="1" customWidth="1"/>
    <col min="7417" max="7417" width="14" style="1" customWidth="1"/>
    <col min="7418" max="7658" width="8" style="1"/>
    <col min="7659" max="7659" width="9.28515625" style="1" customWidth="1"/>
    <col min="7660" max="7660" width="51" style="1" customWidth="1"/>
    <col min="7661" max="7661" width="12.7109375" style="1" customWidth="1"/>
    <col min="7662" max="7662" width="8" style="1" customWidth="1"/>
    <col min="7663" max="7663" width="20.28515625" style="1" customWidth="1"/>
    <col min="7664" max="7664" width="17.85546875" style="1" customWidth="1"/>
    <col min="7665" max="7665" width="12.7109375" style="1" customWidth="1"/>
    <col min="7666" max="7666" width="17.85546875" style="1" customWidth="1"/>
    <col min="7667" max="7667" width="12.7109375" style="1" customWidth="1"/>
    <col min="7668" max="7668" width="17.85546875" style="1" customWidth="1"/>
    <col min="7669" max="7669" width="12.7109375" style="1" customWidth="1"/>
    <col min="7670" max="7670" width="17.85546875" style="1" customWidth="1"/>
    <col min="7671" max="7671" width="8.42578125" style="1" customWidth="1"/>
    <col min="7672" max="7672" width="18.42578125" style="1" bestFit="1" customWidth="1"/>
    <col min="7673" max="7673" width="14" style="1" customWidth="1"/>
    <col min="7674" max="7914" width="8" style="1"/>
    <col min="7915" max="7915" width="9.28515625" style="1" customWidth="1"/>
    <col min="7916" max="7916" width="51" style="1" customWidth="1"/>
    <col min="7917" max="7917" width="12.7109375" style="1" customWidth="1"/>
    <col min="7918" max="7918" width="8" style="1" customWidth="1"/>
    <col min="7919" max="7919" width="20.28515625" style="1" customWidth="1"/>
    <col min="7920" max="7920" width="17.85546875" style="1" customWidth="1"/>
    <col min="7921" max="7921" width="12.7109375" style="1" customWidth="1"/>
    <col min="7922" max="7922" width="17.85546875" style="1" customWidth="1"/>
    <col min="7923" max="7923" width="12.7109375" style="1" customWidth="1"/>
    <col min="7924" max="7924" width="17.85546875" style="1" customWidth="1"/>
    <col min="7925" max="7925" width="12.7109375" style="1" customWidth="1"/>
    <col min="7926" max="7926" width="17.85546875" style="1" customWidth="1"/>
    <col min="7927" max="7927" width="8.42578125" style="1" customWidth="1"/>
    <col min="7928" max="7928" width="18.42578125" style="1" bestFit="1" customWidth="1"/>
    <col min="7929" max="7929" width="14" style="1" customWidth="1"/>
    <col min="7930" max="8170" width="8" style="1"/>
    <col min="8171" max="8171" width="9.28515625" style="1" customWidth="1"/>
    <col min="8172" max="8172" width="51" style="1" customWidth="1"/>
    <col min="8173" max="8173" width="12.7109375" style="1" customWidth="1"/>
    <col min="8174" max="8174" width="8" style="1" customWidth="1"/>
    <col min="8175" max="8175" width="20.28515625" style="1" customWidth="1"/>
    <col min="8176" max="8176" width="17.85546875" style="1" customWidth="1"/>
    <col min="8177" max="8177" width="12.7109375" style="1" customWidth="1"/>
    <col min="8178" max="8178" width="17.85546875" style="1" customWidth="1"/>
    <col min="8179" max="8179" width="12.7109375" style="1" customWidth="1"/>
    <col min="8180" max="8180" width="17.85546875" style="1" customWidth="1"/>
    <col min="8181" max="8181" width="12.7109375" style="1" customWidth="1"/>
    <col min="8182" max="8182" width="17.85546875" style="1" customWidth="1"/>
    <col min="8183" max="8183" width="8.42578125" style="1" customWidth="1"/>
    <col min="8184" max="8184" width="18.42578125" style="1" bestFit="1" customWidth="1"/>
    <col min="8185" max="8185" width="14" style="1" customWidth="1"/>
    <col min="8186" max="8426" width="8" style="1"/>
    <col min="8427" max="8427" width="9.28515625" style="1" customWidth="1"/>
    <col min="8428" max="8428" width="51" style="1" customWidth="1"/>
    <col min="8429" max="8429" width="12.7109375" style="1" customWidth="1"/>
    <col min="8430" max="8430" width="8" style="1" customWidth="1"/>
    <col min="8431" max="8431" width="20.28515625" style="1" customWidth="1"/>
    <col min="8432" max="8432" width="17.85546875" style="1" customWidth="1"/>
    <col min="8433" max="8433" width="12.7109375" style="1" customWidth="1"/>
    <col min="8434" max="8434" width="17.85546875" style="1" customWidth="1"/>
    <col min="8435" max="8435" width="12.7109375" style="1" customWidth="1"/>
    <col min="8436" max="8436" width="17.85546875" style="1" customWidth="1"/>
    <col min="8437" max="8437" width="12.7109375" style="1" customWidth="1"/>
    <col min="8438" max="8438" width="17.85546875" style="1" customWidth="1"/>
    <col min="8439" max="8439" width="8.42578125" style="1" customWidth="1"/>
    <col min="8440" max="8440" width="18.42578125" style="1" bestFit="1" customWidth="1"/>
    <col min="8441" max="8441" width="14" style="1" customWidth="1"/>
    <col min="8442" max="8682" width="8" style="1"/>
    <col min="8683" max="8683" width="9.28515625" style="1" customWidth="1"/>
    <col min="8684" max="8684" width="51" style="1" customWidth="1"/>
    <col min="8685" max="8685" width="12.7109375" style="1" customWidth="1"/>
    <col min="8686" max="8686" width="8" style="1" customWidth="1"/>
    <col min="8687" max="8687" width="20.28515625" style="1" customWidth="1"/>
    <col min="8688" max="8688" width="17.85546875" style="1" customWidth="1"/>
    <col min="8689" max="8689" width="12.7109375" style="1" customWidth="1"/>
    <col min="8690" max="8690" width="17.85546875" style="1" customWidth="1"/>
    <col min="8691" max="8691" width="12.7109375" style="1" customWidth="1"/>
    <col min="8692" max="8692" width="17.85546875" style="1" customWidth="1"/>
    <col min="8693" max="8693" width="12.7109375" style="1" customWidth="1"/>
    <col min="8694" max="8694" width="17.85546875" style="1" customWidth="1"/>
    <col min="8695" max="8695" width="8.42578125" style="1" customWidth="1"/>
    <col min="8696" max="8696" width="18.42578125" style="1" bestFit="1" customWidth="1"/>
    <col min="8697" max="8697" width="14" style="1" customWidth="1"/>
    <col min="8698" max="8938" width="8" style="1"/>
    <col min="8939" max="8939" width="9.28515625" style="1" customWidth="1"/>
    <col min="8940" max="8940" width="51" style="1" customWidth="1"/>
    <col min="8941" max="8941" width="12.7109375" style="1" customWidth="1"/>
    <col min="8942" max="8942" width="8" style="1" customWidth="1"/>
    <col min="8943" max="8943" width="20.28515625" style="1" customWidth="1"/>
    <col min="8944" max="8944" width="17.85546875" style="1" customWidth="1"/>
    <col min="8945" max="8945" width="12.7109375" style="1" customWidth="1"/>
    <col min="8946" max="8946" width="17.85546875" style="1" customWidth="1"/>
    <col min="8947" max="8947" width="12.7109375" style="1" customWidth="1"/>
    <col min="8948" max="8948" width="17.85546875" style="1" customWidth="1"/>
    <col min="8949" max="8949" width="12.7109375" style="1" customWidth="1"/>
    <col min="8950" max="8950" width="17.85546875" style="1" customWidth="1"/>
    <col min="8951" max="8951" width="8.42578125" style="1" customWidth="1"/>
    <col min="8952" max="8952" width="18.42578125" style="1" bestFit="1" customWidth="1"/>
    <col min="8953" max="8953" width="14" style="1" customWidth="1"/>
    <col min="8954" max="9194" width="8" style="1"/>
    <col min="9195" max="9195" width="9.28515625" style="1" customWidth="1"/>
    <col min="9196" max="9196" width="51" style="1" customWidth="1"/>
    <col min="9197" max="9197" width="12.7109375" style="1" customWidth="1"/>
    <col min="9198" max="9198" width="8" style="1" customWidth="1"/>
    <col min="9199" max="9199" width="20.28515625" style="1" customWidth="1"/>
    <col min="9200" max="9200" width="17.85546875" style="1" customWidth="1"/>
    <col min="9201" max="9201" width="12.7109375" style="1" customWidth="1"/>
    <col min="9202" max="9202" width="17.85546875" style="1" customWidth="1"/>
    <col min="9203" max="9203" width="12.7109375" style="1" customWidth="1"/>
    <col min="9204" max="9204" width="17.85546875" style="1" customWidth="1"/>
    <col min="9205" max="9205" width="12.7109375" style="1" customWidth="1"/>
    <col min="9206" max="9206" width="17.85546875" style="1" customWidth="1"/>
    <col min="9207" max="9207" width="8.42578125" style="1" customWidth="1"/>
    <col min="9208" max="9208" width="18.42578125" style="1" bestFit="1" customWidth="1"/>
    <col min="9209" max="9209" width="14" style="1" customWidth="1"/>
    <col min="9210" max="9450" width="8" style="1"/>
    <col min="9451" max="9451" width="9.28515625" style="1" customWidth="1"/>
    <col min="9452" max="9452" width="51" style="1" customWidth="1"/>
    <col min="9453" max="9453" width="12.7109375" style="1" customWidth="1"/>
    <col min="9454" max="9454" width="8" style="1" customWidth="1"/>
    <col min="9455" max="9455" width="20.28515625" style="1" customWidth="1"/>
    <col min="9456" max="9456" width="17.85546875" style="1" customWidth="1"/>
    <col min="9457" max="9457" width="12.7109375" style="1" customWidth="1"/>
    <col min="9458" max="9458" width="17.85546875" style="1" customWidth="1"/>
    <col min="9459" max="9459" width="12.7109375" style="1" customWidth="1"/>
    <col min="9460" max="9460" width="17.85546875" style="1" customWidth="1"/>
    <col min="9461" max="9461" width="12.7109375" style="1" customWidth="1"/>
    <col min="9462" max="9462" width="17.85546875" style="1" customWidth="1"/>
    <col min="9463" max="9463" width="8.42578125" style="1" customWidth="1"/>
    <col min="9464" max="9464" width="18.42578125" style="1" bestFit="1" customWidth="1"/>
    <col min="9465" max="9465" width="14" style="1" customWidth="1"/>
    <col min="9466" max="9706" width="8" style="1"/>
    <col min="9707" max="9707" width="9.28515625" style="1" customWidth="1"/>
    <col min="9708" max="9708" width="51" style="1" customWidth="1"/>
    <col min="9709" max="9709" width="12.7109375" style="1" customWidth="1"/>
    <col min="9710" max="9710" width="8" style="1" customWidth="1"/>
    <col min="9711" max="9711" width="20.28515625" style="1" customWidth="1"/>
    <col min="9712" max="9712" width="17.85546875" style="1" customWidth="1"/>
    <col min="9713" max="9713" width="12.7109375" style="1" customWidth="1"/>
    <col min="9714" max="9714" width="17.85546875" style="1" customWidth="1"/>
    <col min="9715" max="9715" width="12.7109375" style="1" customWidth="1"/>
    <col min="9716" max="9716" width="17.85546875" style="1" customWidth="1"/>
    <col min="9717" max="9717" width="12.7109375" style="1" customWidth="1"/>
    <col min="9718" max="9718" width="17.85546875" style="1" customWidth="1"/>
    <col min="9719" max="9719" width="8.42578125" style="1" customWidth="1"/>
    <col min="9720" max="9720" width="18.42578125" style="1" bestFit="1" customWidth="1"/>
    <col min="9721" max="9721" width="14" style="1" customWidth="1"/>
    <col min="9722" max="9962" width="8" style="1"/>
    <col min="9963" max="9963" width="9.28515625" style="1" customWidth="1"/>
    <col min="9964" max="9964" width="51" style="1" customWidth="1"/>
    <col min="9965" max="9965" width="12.7109375" style="1" customWidth="1"/>
    <col min="9966" max="9966" width="8" style="1" customWidth="1"/>
    <col min="9967" max="9967" width="20.28515625" style="1" customWidth="1"/>
    <col min="9968" max="9968" width="17.85546875" style="1" customWidth="1"/>
    <col min="9969" max="9969" width="12.7109375" style="1" customWidth="1"/>
    <col min="9970" max="9970" width="17.85546875" style="1" customWidth="1"/>
    <col min="9971" max="9971" width="12.7109375" style="1" customWidth="1"/>
    <col min="9972" max="9972" width="17.85546875" style="1" customWidth="1"/>
    <col min="9973" max="9973" width="12.7109375" style="1" customWidth="1"/>
    <col min="9974" max="9974" width="17.85546875" style="1" customWidth="1"/>
    <col min="9975" max="9975" width="8.42578125" style="1" customWidth="1"/>
    <col min="9976" max="9976" width="18.42578125" style="1" bestFit="1" customWidth="1"/>
    <col min="9977" max="9977" width="14" style="1" customWidth="1"/>
    <col min="9978" max="10218" width="8" style="1"/>
    <col min="10219" max="10219" width="9.28515625" style="1" customWidth="1"/>
    <col min="10220" max="10220" width="51" style="1" customWidth="1"/>
    <col min="10221" max="10221" width="12.7109375" style="1" customWidth="1"/>
    <col min="10222" max="10222" width="8" style="1" customWidth="1"/>
    <col min="10223" max="10223" width="20.28515625" style="1" customWidth="1"/>
    <col min="10224" max="10224" width="17.85546875" style="1" customWidth="1"/>
    <col min="10225" max="10225" width="12.7109375" style="1" customWidth="1"/>
    <col min="10226" max="10226" width="17.85546875" style="1" customWidth="1"/>
    <col min="10227" max="10227" width="12.7109375" style="1" customWidth="1"/>
    <col min="10228" max="10228" width="17.85546875" style="1" customWidth="1"/>
    <col min="10229" max="10229" width="12.7109375" style="1" customWidth="1"/>
    <col min="10230" max="10230" width="17.85546875" style="1" customWidth="1"/>
    <col min="10231" max="10231" width="8.42578125" style="1" customWidth="1"/>
    <col min="10232" max="10232" width="18.42578125" style="1" bestFit="1" customWidth="1"/>
    <col min="10233" max="10233" width="14" style="1" customWidth="1"/>
    <col min="10234" max="10474" width="8" style="1"/>
    <col min="10475" max="10475" width="9.28515625" style="1" customWidth="1"/>
    <col min="10476" max="10476" width="51" style="1" customWidth="1"/>
    <col min="10477" max="10477" width="12.7109375" style="1" customWidth="1"/>
    <col min="10478" max="10478" width="8" style="1" customWidth="1"/>
    <col min="10479" max="10479" width="20.28515625" style="1" customWidth="1"/>
    <col min="10480" max="10480" width="17.85546875" style="1" customWidth="1"/>
    <col min="10481" max="10481" width="12.7109375" style="1" customWidth="1"/>
    <col min="10482" max="10482" width="17.85546875" style="1" customWidth="1"/>
    <col min="10483" max="10483" width="12.7109375" style="1" customWidth="1"/>
    <col min="10484" max="10484" width="17.85546875" style="1" customWidth="1"/>
    <col min="10485" max="10485" width="12.7109375" style="1" customWidth="1"/>
    <col min="10486" max="10486" width="17.85546875" style="1" customWidth="1"/>
    <col min="10487" max="10487" width="8.42578125" style="1" customWidth="1"/>
    <col min="10488" max="10488" width="18.42578125" style="1" bestFit="1" customWidth="1"/>
    <col min="10489" max="10489" width="14" style="1" customWidth="1"/>
    <col min="10490" max="10730" width="8" style="1"/>
    <col min="10731" max="10731" width="9.28515625" style="1" customWidth="1"/>
    <col min="10732" max="10732" width="51" style="1" customWidth="1"/>
    <col min="10733" max="10733" width="12.7109375" style="1" customWidth="1"/>
    <col min="10734" max="10734" width="8" style="1" customWidth="1"/>
    <col min="10735" max="10735" width="20.28515625" style="1" customWidth="1"/>
    <col min="10736" max="10736" width="17.85546875" style="1" customWidth="1"/>
    <col min="10737" max="10737" width="12.7109375" style="1" customWidth="1"/>
    <col min="10738" max="10738" width="17.85546875" style="1" customWidth="1"/>
    <col min="10739" max="10739" width="12.7109375" style="1" customWidth="1"/>
    <col min="10740" max="10740" width="17.85546875" style="1" customWidth="1"/>
    <col min="10741" max="10741" width="12.7109375" style="1" customWidth="1"/>
    <col min="10742" max="10742" width="17.85546875" style="1" customWidth="1"/>
    <col min="10743" max="10743" width="8.42578125" style="1" customWidth="1"/>
    <col min="10744" max="10744" width="18.42578125" style="1" bestFit="1" customWidth="1"/>
    <col min="10745" max="10745" width="14" style="1" customWidth="1"/>
    <col min="10746" max="10986" width="8" style="1"/>
    <col min="10987" max="10987" width="9.28515625" style="1" customWidth="1"/>
    <col min="10988" max="10988" width="51" style="1" customWidth="1"/>
    <col min="10989" max="10989" width="12.7109375" style="1" customWidth="1"/>
    <col min="10990" max="10990" width="8" style="1" customWidth="1"/>
    <col min="10991" max="10991" width="20.28515625" style="1" customWidth="1"/>
    <col min="10992" max="10992" width="17.85546875" style="1" customWidth="1"/>
    <col min="10993" max="10993" width="12.7109375" style="1" customWidth="1"/>
    <col min="10994" max="10994" width="17.85546875" style="1" customWidth="1"/>
    <col min="10995" max="10995" width="12.7109375" style="1" customWidth="1"/>
    <col min="10996" max="10996" width="17.85546875" style="1" customWidth="1"/>
    <col min="10997" max="10997" width="12.7109375" style="1" customWidth="1"/>
    <col min="10998" max="10998" width="17.85546875" style="1" customWidth="1"/>
    <col min="10999" max="10999" width="8.42578125" style="1" customWidth="1"/>
    <col min="11000" max="11000" width="18.42578125" style="1" bestFit="1" customWidth="1"/>
    <col min="11001" max="11001" width="14" style="1" customWidth="1"/>
    <col min="11002" max="11242" width="8" style="1"/>
    <col min="11243" max="11243" width="9.28515625" style="1" customWidth="1"/>
    <col min="11244" max="11244" width="51" style="1" customWidth="1"/>
    <col min="11245" max="11245" width="12.7109375" style="1" customWidth="1"/>
    <col min="11246" max="11246" width="8" style="1" customWidth="1"/>
    <col min="11247" max="11247" width="20.28515625" style="1" customWidth="1"/>
    <col min="11248" max="11248" width="17.85546875" style="1" customWidth="1"/>
    <col min="11249" max="11249" width="12.7109375" style="1" customWidth="1"/>
    <col min="11250" max="11250" width="17.85546875" style="1" customWidth="1"/>
    <col min="11251" max="11251" width="12.7109375" style="1" customWidth="1"/>
    <col min="11252" max="11252" width="17.85546875" style="1" customWidth="1"/>
    <col min="11253" max="11253" width="12.7109375" style="1" customWidth="1"/>
    <col min="11254" max="11254" width="17.85546875" style="1" customWidth="1"/>
    <col min="11255" max="11255" width="8.42578125" style="1" customWidth="1"/>
    <col min="11256" max="11256" width="18.42578125" style="1" bestFit="1" customWidth="1"/>
    <col min="11257" max="11257" width="14" style="1" customWidth="1"/>
    <col min="11258" max="11498" width="8" style="1"/>
    <col min="11499" max="11499" width="9.28515625" style="1" customWidth="1"/>
    <col min="11500" max="11500" width="51" style="1" customWidth="1"/>
    <col min="11501" max="11501" width="12.7109375" style="1" customWidth="1"/>
    <col min="11502" max="11502" width="8" style="1" customWidth="1"/>
    <col min="11503" max="11503" width="20.28515625" style="1" customWidth="1"/>
    <col min="11504" max="11504" width="17.85546875" style="1" customWidth="1"/>
    <col min="11505" max="11505" width="12.7109375" style="1" customWidth="1"/>
    <col min="11506" max="11506" width="17.85546875" style="1" customWidth="1"/>
    <col min="11507" max="11507" width="12.7109375" style="1" customWidth="1"/>
    <col min="11508" max="11508" width="17.85546875" style="1" customWidth="1"/>
    <col min="11509" max="11509" width="12.7109375" style="1" customWidth="1"/>
    <col min="11510" max="11510" width="17.85546875" style="1" customWidth="1"/>
    <col min="11511" max="11511" width="8.42578125" style="1" customWidth="1"/>
    <col min="11512" max="11512" width="18.42578125" style="1" bestFit="1" customWidth="1"/>
    <col min="11513" max="11513" width="14" style="1" customWidth="1"/>
    <col min="11514" max="11754" width="8" style="1"/>
    <col min="11755" max="11755" width="9.28515625" style="1" customWidth="1"/>
    <col min="11756" max="11756" width="51" style="1" customWidth="1"/>
    <col min="11757" max="11757" width="12.7109375" style="1" customWidth="1"/>
    <col min="11758" max="11758" width="8" style="1" customWidth="1"/>
    <col min="11759" max="11759" width="20.28515625" style="1" customWidth="1"/>
    <col min="11760" max="11760" width="17.85546875" style="1" customWidth="1"/>
    <col min="11761" max="11761" width="12.7109375" style="1" customWidth="1"/>
    <col min="11762" max="11762" width="17.85546875" style="1" customWidth="1"/>
    <col min="11763" max="11763" width="12.7109375" style="1" customWidth="1"/>
    <col min="11764" max="11764" width="17.85546875" style="1" customWidth="1"/>
    <col min="11765" max="11765" width="12.7109375" style="1" customWidth="1"/>
    <col min="11766" max="11766" width="17.85546875" style="1" customWidth="1"/>
    <col min="11767" max="11767" width="8.42578125" style="1" customWidth="1"/>
    <col min="11768" max="11768" width="18.42578125" style="1" bestFit="1" customWidth="1"/>
    <col min="11769" max="11769" width="14" style="1" customWidth="1"/>
    <col min="11770" max="12010" width="8" style="1"/>
    <col min="12011" max="12011" width="9.28515625" style="1" customWidth="1"/>
    <col min="12012" max="12012" width="51" style="1" customWidth="1"/>
    <col min="12013" max="12013" width="12.7109375" style="1" customWidth="1"/>
    <col min="12014" max="12014" width="8" style="1" customWidth="1"/>
    <col min="12015" max="12015" width="20.28515625" style="1" customWidth="1"/>
    <col min="12016" max="12016" width="17.85546875" style="1" customWidth="1"/>
    <col min="12017" max="12017" width="12.7109375" style="1" customWidth="1"/>
    <col min="12018" max="12018" width="17.85546875" style="1" customWidth="1"/>
    <col min="12019" max="12019" width="12.7109375" style="1" customWidth="1"/>
    <col min="12020" max="12020" width="17.85546875" style="1" customWidth="1"/>
    <col min="12021" max="12021" width="12.7109375" style="1" customWidth="1"/>
    <col min="12022" max="12022" width="17.85546875" style="1" customWidth="1"/>
    <col min="12023" max="12023" width="8.42578125" style="1" customWidth="1"/>
    <col min="12024" max="12024" width="18.42578125" style="1" bestFit="1" customWidth="1"/>
    <col min="12025" max="12025" width="14" style="1" customWidth="1"/>
    <col min="12026" max="12266" width="8" style="1"/>
    <col min="12267" max="12267" width="9.28515625" style="1" customWidth="1"/>
    <col min="12268" max="12268" width="51" style="1" customWidth="1"/>
    <col min="12269" max="12269" width="12.7109375" style="1" customWidth="1"/>
    <col min="12270" max="12270" width="8" style="1" customWidth="1"/>
    <col min="12271" max="12271" width="20.28515625" style="1" customWidth="1"/>
    <col min="12272" max="12272" width="17.85546875" style="1" customWidth="1"/>
    <col min="12273" max="12273" width="12.7109375" style="1" customWidth="1"/>
    <col min="12274" max="12274" width="17.85546875" style="1" customWidth="1"/>
    <col min="12275" max="12275" width="12.7109375" style="1" customWidth="1"/>
    <col min="12276" max="12276" width="17.85546875" style="1" customWidth="1"/>
    <col min="12277" max="12277" width="12.7109375" style="1" customWidth="1"/>
    <col min="12278" max="12278" width="17.85546875" style="1" customWidth="1"/>
    <col min="12279" max="12279" width="8.42578125" style="1" customWidth="1"/>
    <col min="12280" max="12280" width="18.42578125" style="1" bestFit="1" customWidth="1"/>
    <col min="12281" max="12281" width="14" style="1" customWidth="1"/>
    <col min="12282" max="12522" width="8" style="1"/>
    <col min="12523" max="12523" width="9.28515625" style="1" customWidth="1"/>
    <col min="12524" max="12524" width="51" style="1" customWidth="1"/>
    <col min="12525" max="12525" width="12.7109375" style="1" customWidth="1"/>
    <col min="12526" max="12526" width="8" style="1" customWidth="1"/>
    <col min="12527" max="12527" width="20.28515625" style="1" customWidth="1"/>
    <col min="12528" max="12528" width="17.85546875" style="1" customWidth="1"/>
    <col min="12529" max="12529" width="12.7109375" style="1" customWidth="1"/>
    <col min="12530" max="12530" width="17.85546875" style="1" customWidth="1"/>
    <col min="12531" max="12531" width="12.7109375" style="1" customWidth="1"/>
    <col min="12532" max="12532" width="17.85546875" style="1" customWidth="1"/>
    <col min="12533" max="12533" width="12.7109375" style="1" customWidth="1"/>
    <col min="12534" max="12534" width="17.85546875" style="1" customWidth="1"/>
    <col min="12535" max="12535" width="8.42578125" style="1" customWidth="1"/>
    <col min="12536" max="12536" width="18.42578125" style="1" bestFit="1" customWidth="1"/>
    <col min="12537" max="12537" width="14" style="1" customWidth="1"/>
    <col min="12538" max="12778" width="8" style="1"/>
    <col min="12779" max="12779" width="9.28515625" style="1" customWidth="1"/>
    <col min="12780" max="12780" width="51" style="1" customWidth="1"/>
    <col min="12781" max="12781" width="12.7109375" style="1" customWidth="1"/>
    <col min="12782" max="12782" width="8" style="1" customWidth="1"/>
    <col min="12783" max="12783" width="20.28515625" style="1" customWidth="1"/>
    <col min="12784" max="12784" width="17.85546875" style="1" customWidth="1"/>
    <col min="12785" max="12785" width="12.7109375" style="1" customWidth="1"/>
    <col min="12786" max="12786" width="17.85546875" style="1" customWidth="1"/>
    <col min="12787" max="12787" width="12.7109375" style="1" customWidth="1"/>
    <col min="12788" max="12788" width="17.85546875" style="1" customWidth="1"/>
    <col min="12789" max="12789" width="12.7109375" style="1" customWidth="1"/>
    <col min="12790" max="12790" width="17.85546875" style="1" customWidth="1"/>
    <col min="12791" max="12791" width="8.42578125" style="1" customWidth="1"/>
    <col min="12792" max="12792" width="18.42578125" style="1" bestFit="1" customWidth="1"/>
    <col min="12793" max="12793" width="14" style="1" customWidth="1"/>
    <col min="12794" max="13034" width="8" style="1"/>
    <col min="13035" max="13035" width="9.28515625" style="1" customWidth="1"/>
    <col min="13036" max="13036" width="51" style="1" customWidth="1"/>
    <col min="13037" max="13037" width="12.7109375" style="1" customWidth="1"/>
    <col min="13038" max="13038" width="8" style="1" customWidth="1"/>
    <col min="13039" max="13039" width="20.28515625" style="1" customWidth="1"/>
    <col min="13040" max="13040" width="17.85546875" style="1" customWidth="1"/>
    <col min="13041" max="13041" width="12.7109375" style="1" customWidth="1"/>
    <col min="13042" max="13042" width="17.85546875" style="1" customWidth="1"/>
    <col min="13043" max="13043" width="12.7109375" style="1" customWidth="1"/>
    <col min="13044" max="13044" width="17.85546875" style="1" customWidth="1"/>
    <col min="13045" max="13045" width="12.7109375" style="1" customWidth="1"/>
    <col min="13046" max="13046" width="17.85546875" style="1" customWidth="1"/>
    <col min="13047" max="13047" width="8.42578125" style="1" customWidth="1"/>
    <col min="13048" max="13048" width="18.42578125" style="1" bestFit="1" customWidth="1"/>
    <col min="13049" max="13049" width="14" style="1" customWidth="1"/>
    <col min="13050" max="13290" width="8" style="1"/>
    <col min="13291" max="13291" width="9.28515625" style="1" customWidth="1"/>
    <col min="13292" max="13292" width="51" style="1" customWidth="1"/>
    <col min="13293" max="13293" width="12.7109375" style="1" customWidth="1"/>
    <col min="13294" max="13294" width="8" style="1" customWidth="1"/>
    <col min="13295" max="13295" width="20.28515625" style="1" customWidth="1"/>
    <col min="13296" max="13296" width="17.85546875" style="1" customWidth="1"/>
    <col min="13297" max="13297" width="12.7109375" style="1" customWidth="1"/>
    <col min="13298" max="13298" width="17.85546875" style="1" customWidth="1"/>
    <col min="13299" max="13299" width="12.7109375" style="1" customWidth="1"/>
    <col min="13300" max="13300" width="17.85546875" style="1" customWidth="1"/>
    <col min="13301" max="13301" width="12.7109375" style="1" customWidth="1"/>
    <col min="13302" max="13302" width="17.85546875" style="1" customWidth="1"/>
    <col min="13303" max="13303" width="8.42578125" style="1" customWidth="1"/>
    <col min="13304" max="13304" width="18.42578125" style="1" bestFit="1" customWidth="1"/>
    <col min="13305" max="13305" width="14" style="1" customWidth="1"/>
    <col min="13306" max="13546" width="8" style="1"/>
    <col min="13547" max="13547" width="9.28515625" style="1" customWidth="1"/>
    <col min="13548" max="13548" width="51" style="1" customWidth="1"/>
    <col min="13549" max="13549" width="12.7109375" style="1" customWidth="1"/>
    <col min="13550" max="13550" width="8" style="1" customWidth="1"/>
    <col min="13551" max="13551" width="20.28515625" style="1" customWidth="1"/>
    <col min="13552" max="13552" width="17.85546875" style="1" customWidth="1"/>
    <col min="13553" max="13553" width="12.7109375" style="1" customWidth="1"/>
    <col min="13554" max="13554" width="17.85546875" style="1" customWidth="1"/>
    <col min="13555" max="13555" width="12.7109375" style="1" customWidth="1"/>
    <col min="13556" max="13556" width="17.85546875" style="1" customWidth="1"/>
    <col min="13557" max="13557" width="12.7109375" style="1" customWidth="1"/>
    <col min="13558" max="13558" width="17.85546875" style="1" customWidth="1"/>
    <col min="13559" max="13559" width="8.42578125" style="1" customWidth="1"/>
    <col min="13560" max="13560" width="18.42578125" style="1" bestFit="1" customWidth="1"/>
    <col min="13561" max="13561" width="14" style="1" customWidth="1"/>
    <col min="13562" max="13802" width="8" style="1"/>
    <col min="13803" max="13803" width="9.28515625" style="1" customWidth="1"/>
    <col min="13804" max="13804" width="51" style="1" customWidth="1"/>
    <col min="13805" max="13805" width="12.7109375" style="1" customWidth="1"/>
    <col min="13806" max="13806" width="8" style="1" customWidth="1"/>
    <col min="13807" max="13807" width="20.28515625" style="1" customWidth="1"/>
    <col min="13808" max="13808" width="17.85546875" style="1" customWidth="1"/>
    <col min="13809" max="13809" width="12.7109375" style="1" customWidth="1"/>
    <col min="13810" max="13810" width="17.85546875" style="1" customWidth="1"/>
    <col min="13811" max="13811" width="12.7109375" style="1" customWidth="1"/>
    <col min="13812" max="13812" width="17.85546875" style="1" customWidth="1"/>
    <col min="13813" max="13813" width="12.7109375" style="1" customWidth="1"/>
    <col min="13814" max="13814" width="17.85546875" style="1" customWidth="1"/>
    <col min="13815" max="13815" width="8.42578125" style="1" customWidth="1"/>
    <col min="13816" max="13816" width="18.42578125" style="1" bestFit="1" customWidth="1"/>
    <col min="13817" max="13817" width="14" style="1" customWidth="1"/>
    <col min="13818" max="14058" width="8" style="1"/>
    <col min="14059" max="14059" width="9.28515625" style="1" customWidth="1"/>
    <col min="14060" max="14060" width="51" style="1" customWidth="1"/>
    <col min="14061" max="14061" width="12.7109375" style="1" customWidth="1"/>
    <col min="14062" max="14062" width="8" style="1" customWidth="1"/>
    <col min="14063" max="14063" width="20.28515625" style="1" customWidth="1"/>
    <col min="14064" max="14064" width="17.85546875" style="1" customWidth="1"/>
    <col min="14065" max="14065" width="12.7109375" style="1" customWidth="1"/>
    <col min="14066" max="14066" width="17.85546875" style="1" customWidth="1"/>
    <col min="14067" max="14067" width="12.7109375" style="1" customWidth="1"/>
    <col min="14068" max="14068" width="17.85546875" style="1" customWidth="1"/>
    <col min="14069" max="14069" width="12.7109375" style="1" customWidth="1"/>
    <col min="14070" max="14070" width="17.85546875" style="1" customWidth="1"/>
    <col min="14071" max="14071" width="8.42578125" style="1" customWidth="1"/>
    <col min="14072" max="14072" width="18.42578125" style="1" bestFit="1" customWidth="1"/>
    <col min="14073" max="14073" width="14" style="1" customWidth="1"/>
    <col min="14074" max="14314" width="8" style="1"/>
    <col min="14315" max="14315" width="9.28515625" style="1" customWidth="1"/>
    <col min="14316" max="14316" width="51" style="1" customWidth="1"/>
    <col min="14317" max="14317" width="12.7109375" style="1" customWidth="1"/>
    <col min="14318" max="14318" width="8" style="1" customWidth="1"/>
    <col min="14319" max="14319" width="20.28515625" style="1" customWidth="1"/>
    <col min="14320" max="14320" width="17.85546875" style="1" customWidth="1"/>
    <col min="14321" max="14321" width="12.7109375" style="1" customWidth="1"/>
    <col min="14322" max="14322" width="17.85546875" style="1" customWidth="1"/>
    <col min="14323" max="14323" width="12.7109375" style="1" customWidth="1"/>
    <col min="14324" max="14324" width="17.85546875" style="1" customWidth="1"/>
    <col min="14325" max="14325" width="12.7109375" style="1" customWidth="1"/>
    <col min="14326" max="14326" width="17.85546875" style="1" customWidth="1"/>
    <col min="14327" max="14327" width="8.42578125" style="1" customWidth="1"/>
    <col min="14328" max="14328" width="18.42578125" style="1" bestFit="1" customWidth="1"/>
    <col min="14329" max="14329" width="14" style="1" customWidth="1"/>
    <col min="14330" max="14570" width="8" style="1"/>
    <col min="14571" max="14571" width="9.28515625" style="1" customWidth="1"/>
    <col min="14572" max="14572" width="51" style="1" customWidth="1"/>
    <col min="14573" max="14573" width="12.7109375" style="1" customWidth="1"/>
    <col min="14574" max="14574" width="8" style="1" customWidth="1"/>
    <col min="14575" max="14575" width="20.28515625" style="1" customWidth="1"/>
    <col min="14576" max="14576" width="17.85546875" style="1" customWidth="1"/>
    <col min="14577" max="14577" width="12.7109375" style="1" customWidth="1"/>
    <col min="14578" max="14578" width="17.85546875" style="1" customWidth="1"/>
    <col min="14579" max="14579" width="12.7109375" style="1" customWidth="1"/>
    <col min="14580" max="14580" width="17.85546875" style="1" customWidth="1"/>
    <col min="14581" max="14581" width="12.7109375" style="1" customWidth="1"/>
    <col min="14582" max="14582" width="17.85546875" style="1" customWidth="1"/>
    <col min="14583" max="14583" width="8.42578125" style="1" customWidth="1"/>
    <col min="14584" max="14584" width="18.42578125" style="1" bestFit="1" customWidth="1"/>
    <col min="14585" max="14585" width="14" style="1" customWidth="1"/>
    <col min="14586" max="14826" width="8" style="1"/>
    <col min="14827" max="14827" width="9.28515625" style="1" customWidth="1"/>
    <col min="14828" max="14828" width="51" style="1" customWidth="1"/>
    <col min="14829" max="14829" width="12.7109375" style="1" customWidth="1"/>
    <col min="14830" max="14830" width="8" style="1" customWidth="1"/>
    <col min="14831" max="14831" width="20.28515625" style="1" customWidth="1"/>
    <col min="14832" max="14832" width="17.85546875" style="1" customWidth="1"/>
    <col min="14833" max="14833" width="12.7109375" style="1" customWidth="1"/>
    <col min="14834" max="14834" width="17.85546875" style="1" customWidth="1"/>
    <col min="14835" max="14835" width="12.7109375" style="1" customWidth="1"/>
    <col min="14836" max="14836" width="17.85546875" style="1" customWidth="1"/>
    <col min="14837" max="14837" width="12.7109375" style="1" customWidth="1"/>
    <col min="14838" max="14838" width="17.85546875" style="1" customWidth="1"/>
    <col min="14839" max="14839" width="8.42578125" style="1" customWidth="1"/>
    <col min="14840" max="14840" width="18.42578125" style="1" bestFit="1" customWidth="1"/>
    <col min="14841" max="14841" width="14" style="1" customWidth="1"/>
    <col min="14842" max="15082" width="8" style="1"/>
    <col min="15083" max="15083" width="9.28515625" style="1" customWidth="1"/>
    <col min="15084" max="15084" width="51" style="1" customWidth="1"/>
    <col min="15085" max="15085" width="12.7109375" style="1" customWidth="1"/>
    <col min="15086" max="15086" width="8" style="1" customWidth="1"/>
    <col min="15087" max="15087" width="20.28515625" style="1" customWidth="1"/>
    <col min="15088" max="15088" width="17.85546875" style="1" customWidth="1"/>
    <col min="15089" max="15089" width="12.7109375" style="1" customWidth="1"/>
    <col min="15090" max="15090" width="17.85546875" style="1" customWidth="1"/>
    <col min="15091" max="15091" width="12.7109375" style="1" customWidth="1"/>
    <col min="15092" max="15092" width="17.85546875" style="1" customWidth="1"/>
    <col min="15093" max="15093" width="12.7109375" style="1" customWidth="1"/>
    <col min="15094" max="15094" width="17.85546875" style="1" customWidth="1"/>
    <col min="15095" max="15095" width="8.42578125" style="1" customWidth="1"/>
    <col min="15096" max="15096" width="18.42578125" style="1" bestFit="1" customWidth="1"/>
    <col min="15097" max="15097" width="14" style="1" customWidth="1"/>
    <col min="15098" max="15338" width="8" style="1"/>
    <col min="15339" max="15339" width="9.28515625" style="1" customWidth="1"/>
    <col min="15340" max="15340" width="51" style="1" customWidth="1"/>
    <col min="15341" max="15341" width="12.7109375" style="1" customWidth="1"/>
    <col min="15342" max="15342" width="8" style="1" customWidth="1"/>
    <col min="15343" max="15343" width="20.28515625" style="1" customWidth="1"/>
    <col min="15344" max="15344" width="17.85546875" style="1" customWidth="1"/>
    <col min="15345" max="15345" width="12.7109375" style="1" customWidth="1"/>
    <col min="15346" max="15346" width="17.85546875" style="1" customWidth="1"/>
    <col min="15347" max="15347" width="12.7109375" style="1" customWidth="1"/>
    <col min="15348" max="15348" width="17.85546875" style="1" customWidth="1"/>
    <col min="15349" max="15349" width="12.7109375" style="1" customWidth="1"/>
    <col min="15350" max="15350" width="17.85546875" style="1" customWidth="1"/>
    <col min="15351" max="15351" width="8.42578125" style="1" customWidth="1"/>
    <col min="15352" max="15352" width="18.42578125" style="1" bestFit="1" customWidth="1"/>
    <col min="15353" max="15353" width="14" style="1" customWidth="1"/>
    <col min="15354" max="15594" width="8" style="1"/>
    <col min="15595" max="15595" width="9.28515625" style="1" customWidth="1"/>
    <col min="15596" max="15596" width="51" style="1" customWidth="1"/>
    <col min="15597" max="15597" width="12.7109375" style="1" customWidth="1"/>
    <col min="15598" max="15598" width="8" style="1" customWidth="1"/>
    <col min="15599" max="15599" width="20.28515625" style="1" customWidth="1"/>
    <col min="15600" max="15600" width="17.85546875" style="1" customWidth="1"/>
    <col min="15601" max="15601" width="12.7109375" style="1" customWidth="1"/>
    <col min="15602" max="15602" width="17.85546875" style="1" customWidth="1"/>
    <col min="15603" max="15603" width="12.7109375" style="1" customWidth="1"/>
    <col min="15604" max="15604" width="17.85546875" style="1" customWidth="1"/>
    <col min="15605" max="15605" width="12.7109375" style="1" customWidth="1"/>
    <col min="15606" max="15606" width="17.85546875" style="1" customWidth="1"/>
    <col min="15607" max="15607" width="8.42578125" style="1" customWidth="1"/>
    <col min="15608" max="15608" width="18.42578125" style="1" bestFit="1" customWidth="1"/>
    <col min="15609" max="15609" width="14" style="1" customWidth="1"/>
    <col min="15610" max="15850" width="8" style="1"/>
    <col min="15851" max="15851" width="9.28515625" style="1" customWidth="1"/>
    <col min="15852" max="15852" width="51" style="1" customWidth="1"/>
    <col min="15853" max="15853" width="12.7109375" style="1" customWidth="1"/>
    <col min="15854" max="15854" width="8" style="1" customWidth="1"/>
    <col min="15855" max="15855" width="20.28515625" style="1" customWidth="1"/>
    <col min="15856" max="15856" width="17.85546875" style="1" customWidth="1"/>
    <col min="15857" max="15857" width="12.7109375" style="1" customWidth="1"/>
    <col min="15858" max="15858" width="17.85546875" style="1" customWidth="1"/>
    <col min="15859" max="15859" width="12.7109375" style="1" customWidth="1"/>
    <col min="15860" max="15860" width="17.85546875" style="1" customWidth="1"/>
    <col min="15861" max="15861" width="12.7109375" style="1" customWidth="1"/>
    <col min="15862" max="15862" width="17.85546875" style="1" customWidth="1"/>
    <col min="15863" max="15863" width="8.42578125" style="1" customWidth="1"/>
    <col min="15864" max="15864" width="18.42578125" style="1" bestFit="1" customWidth="1"/>
    <col min="15865" max="15865" width="14" style="1" customWidth="1"/>
    <col min="15866" max="16106" width="8" style="1"/>
    <col min="16107" max="16107" width="9.28515625" style="1" customWidth="1"/>
    <col min="16108" max="16108" width="51" style="1" customWidth="1"/>
    <col min="16109" max="16109" width="12.7109375" style="1" customWidth="1"/>
    <col min="16110" max="16110" width="8" style="1" customWidth="1"/>
    <col min="16111" max="16111" width="20.28515625" style="1" customWidth="1"/>
    <col min="16112" max="16112" width="17.85546875" style="1" customWidth="1"/>
    <col min="16113" max="16113" width="12.7109375" style="1" customWidth="1"/>
    <col min="16114" max="16114" width="17.85546875" style="1" customWidth="1"/>
    <col min="16115" max="16115" width="12.7109375" style="1" customWidth="1"/>
    <col min="16116" max="16116" width="17.85546875" style="1" customWidth="1"/>
    <col min="16117" max="16117" width="12.7109375" style="1" customWidth="1"/>
    <col min="16118" max="16118" width="17.85546875" style="1" customWidth="1"/>
    <col min="16119" max="16119" width="8.42578125" style="1" customWidth="1"/>
    <col min="16120" max="16120" width="18.42578125" style="1" bestFit="1" customWidth="1"/>
    <col min="16121" max="16121" width="14" style="1" customWidth="1"/>
    <col min="16122" max="16384" width="8" style="1"/>
  </cols>
  <sheetData>
    <row r="2" spans="1:11" s="103" customFormat="1" x14ac:dyDescent="0.2">
      <c r="A2" s="425" t="s">
        <v>853</v>
      </c>
      <c r="B2" s="425"/>
      <c r="C2" s="425"/>
      <c r="D2" s="425"/>
      <c r="E2" s="425"/>
      <c r="F2" s="425"/>
      <c r="G2" s="47"/>
      <c r="H2" s="47"/>
      <c r="I2" s="47"/>
      <c r="J2" s="47"/>
      <c r="K2" s="104"/>
    </row>
    <row r="3" spans="1:11" s="103" customFormat="1" x14ac:dyDescent="0.2">
      <c r="A3" s="425" t="s">
        <v>852</v>
      </c>
      <c r="B3" s="425"/>
      <c r="C3" s="425"/>
      <c r="D3" s="425"/>
      <c r="E3" s="425"/>
      <c r="F3" s="425"/>
      <c r="G3" s="47"/>
      <c r="H3" s="47"/>
      <c r="I3" s="47"/>
      <c r="J3" s="47"/>
      <c r="K3" s="104"/>
    </row>
    <row r="4" spans="1:11" s="103" customFormat="1" x14ac:dyDescent="0.2">
      <c r="A4" s="425" t="s">
        <v>851</v>
      </c>
      <c r="B4" s="425"/>
      <c r="C4" s="425"/>
      <c r="D4" s="425"/>
      <c r="E4" s="425"/>
      <c r="F4" s="425"/>
      <c r="G4" s="47"/>
      <c r="H4" s="47"/>
      <c r="I4" s="47"/>
      <c r="J4" s="47"/>
      <c r="K4" s="104"/>
    </row>
    <row r="5" spans="1:11" s="103" customFormat="1" x14ac:dyDescent="0.2">
      <c r="A5" s="425" t="s">
        <v>850</v>
      </c>
      <c r="B5" s="425"/>
      <c r="C5" s="425"/>
      <c r="D5" s="425"/>
      <c r="E5" s="425"/>
      <c r="F5" s="425"/>
      <c r="G5" s="47"/>
      <c r="H5" s="47"/>
      <c r="I5" s="47"/>
      <c r="J5" s="47"/>
      <c r="K5" s="104"/>
    </row>
    <row r="6" spans="1:11" s="103" customFormat="1" x14ac:dyDescent="0.2">
      <c r="A6" s="21"/>
      <c r="B6" s="21"/>
      <c r="C6" s="40"/>
      <c r="D6" s="21"/>
      <c r="E6" s="106"/>
      <c r="F6" s="40"/>
      <c r="G6" s="40"/>
      <c r="H6" s="40"/>
      <c r="I6" s="21"/>
      <c r="J6" s="21"/>
      <c r="K6" s="104"/>
    </row>
    <row r="7" spans="1:11" s="103" customFormat="1" ht="16.5" customHeight="1" x14ac:dyDescent="0.2">
      <c r="A7" s="21"/>
      <c r="B7" s="21"/>
      <c r="C7" s="40"/>
      <c r="D7" s="21"/>
      <c r="E7" s="106"/>
      <c r="F7" s="40"/>
      <c r="G7" s="40"/>
      <c r="H7" s="40"/>
      <c r="I7" s="21"/>
      <c r="J7" s="21"/>
      <c r="K7" s="104"/>
    </row>
    <row r="8" spans="1:11" s="103" customFormat="1" ht="27.75" customHeight="1" x14ac:dyDescent="0.2">
      <c r="A8" s="426" t="s">
        <v>849</v>
      </c>
      <c r="B8" s="426"/>
      <c r="C8" s="426"/>
      <c r="D8" s="426"/>
      <c r="E8" s="426"/>
      <c r="F8" s="426"/>
      <c r="G8" s="40"/>
      <c r="H8" s="40"/>
      <c r="I8" s="21"/>
      <c r="J8" s="21"/>
      <c r="K8" s="104"/>
    </row>
    <row r="9" spans="1:11" s="103" customFormat="1" ht="15" customHeight="1" x14ac:dyDescent="0.2">
      <c r="A9" s="21" t="s">
        <v>848</v>
      </c>
      <c r="B9" s="21"/>
      <c r="C9" s="40"/>
      <c r="E9" s="34" t="s">
        <v>847</v>
      </c>
      <c r="G9" s="40"/>
      <c r="H9" s="40"/>
      <c r="I9" s="21"/>
      <c r="J9" s="21"/>
      <c r="K9" s="104"/>
    </row>
    <row r="10" spans="1:11" s="103" customFormat="1" ht="15" customHeight="1" x14ac:dyDescent="0.2">
      <c r="A10" s="21" t="s">
        <v>846</v>
      </c>
      <c r="B10" s="21"/>
      <c r="C10" s="40"/>
      <c r="E10" s="105" t="s">
        <v>845</v>
      </c>
      <c r="G10" s="40"/>
      <c r="H10" s="40"/>
      <c r="I10" s="21"/>
      <c r="J10" s="21"/>
      <c r="K10" s="104"/>
    </row>
    <row r="11" spans="1:11" s="21" customFormat="1" x14ac:dyDescent="0.2">
      <c r="A11" s="427" t="s">
        <v>844</v>
      </c>
      <c r="B11" s="427"/>
      <c r="C11" s="427"/>
      <c r="D11" s="427"/>
      <c r="E11" s="427"/>
      <c r="F11" s="427"/>
      <c r="G11" s="47"/>
      <c r="H11" s="47"/>
      <c r="I11" s="47"/>
      <c r="J11" s="47"/>
      <c r="K11" s="90"/>
    </row>
    <row r="12" spans="1:11" s="21" customFormat="1" ht="15.75" customHeight="1" x14ac:dyDescent="0.2">
      <c r="A12" s="102" t="s">
        <v>843</v>
      </c>
      <c r="B12" s="101" t="s">
        <v>842</v>
      </c>
      <c r="C12" s="99" t="s">
        <v>841</v>
      </c>
      <c r="D12" s="101" t="s">
        <v>861</v>
      </c>
      <c r="E12" s="100" t="s">
        <v>840</v>
      </c>
      <c r="F12" s="99" t="s">
        <v>839</v>
      </c>
      <c r="G12" s="98"/>
      <c r="H12" s="98"/>
      <c r="I12" s="47"/>
      <c r="J12" s="47"/>
      <c r="K12" s="90"/>
    </row>
    <row r="13" spans="1:11" ht="9" customHeight="1" x14ac:dyDescent="0.2">
      <c r="A13" s="112"/>
      <c r="B13" s="113"/>
      <c r="C13" s="114"/>
      <c r="D13" s="114"/>
      <c r="E13" s="114"/>
      <c r="F13" s="114"/>
    </row>
    <row r="14" spans="1:11" ht="17.25" customHeight="1" x14ac:dyDescent="0.2">
      <c r="A14" s="115" t="s">
        <v>125</v>
      </c>
      <c r="B14" s="116" t="s">
        <v>124</v>
      </c>
      <c r="C14" s="117"/>
      <c r="D14" s="117"/>
      <c r="E14" s="117"/>
      <c r="F14" s="118"/>
    </row>
    <row r="15" spans="1:11" ht="6" customHeight="1" x14ac:dyDescent="0.2">
      <c r="A15" s="115"/>
      <c r="B15" s="118"/>
      <c r="C15" s="118"/>
      <c r="D15" s="118"/>
      <c r="E15" s="119"/>
      <c r="F15" s="118"/>
    </row>
    <row r="16" spans="1:11" x14ac:dyDescent="0.2">
      <c r="A16" s="120">
        <v>1</v>
      </c>
      <c r="B16" s="116" t="s">
        <v>97</v>
      </c>
      <c r="C16" s="121">
        <v>9472.24</v>
      </c>
      <c r="D16" s="122" t="s">
        <v>57</v>
      </c>
      <c r="E16" s="119">
        <v>15.17</v>
      </c>
      <c r="F16" s="123">
        <f>ROUND(C16*E16,2)</f>
        <v>143693.88</v>
      </c>
    </row>
    <row r="17" spans="1:6" s="2" customFormat="1" ht="10.5" customHeight="1" x14ac:dyDescent="0.2">
      <c r="A17" s="124"/>
      <c r="B17" s="125"/>
      <c r="C17" s="121"/>
      <c r="D17" s="122"/>
      <c r="E17" s="119"/>
      <c r="F17" s="123"/>
    </row>
    <row r="18" spans="1:6" s="2" customFormat="1" x14ac:dyDescent="0.2">
      <c r="A18" s="120">
        <v>2</v>
      </c>
      <c r="B18" s="116" t="s">
        <v>82</v>
      </c>
      <c r="C18" s="121"/>
      <c r="D18" s="122"/>
      <c r="E18" s="119"/>
      <c r="F18" s="123"/>
    </row>
    <row r="19" spans="1:6" s="2" customFormat="1" ht="8.25" customHeight="1" x14ac:dyDescent="0.2">
      <c r="A19" s="126"/>
      <c r="B19" s="116"/>
      <c r="C19" s="121"/>
      <c r="D19" s="122"/>
      <c r="E19" s="119"/>
      <c r="F19" s="123"/>
    </row>
    <row r="20" spans="1:6" s="2" customFormat="1" x14ac:dyDescent="0.2">
      <c r="A20" s="127">
        <v>2.1</v>
      </c>
      <c r="B20" s="116" t="s">
        <v>112</v>
      </c>
      <c r="C20" s="121"/>
      <c r="D20" s="122"/>
      <c r="E20" s="119"/>
      <c r="F20" s="123"/>
    </row>
    <row r="21" spans="1:6" s="2" customFormat="1" x14ac:dyDescent="0.2">
      <c r="A21" s="124" t="s">
        <v>593</v>
      </c>
      <c r="B21" s="125" t="s">
        <v>592</v>
      </c>
      <c r="C21" s="121">
        <v>2725.43</v>
      </c>
      <c r="D21" s="122" t="s">
        <v>41</v>
      </c>
      <c r="E21" s="119">
        <v>976.63</v>
      </c>
      <c r="F21" s="123">
        <f t="shared" ref="F21:F27" si="0">ROUND(C21*E21,2)</f>
        <v>2661736.7000000002</v>
      </c>
    </row>
    <row r="22" spans="1:6" s="2" customFormat="1" x14ac:dyDescent="0.2">
      <c r="A22" s="124" t="s">
        <v>111</v>
      </c>
      <c r="B22" s="125" t="s">
        <v>123</v>
      </c>
      <c r="C22" s="121">
        <v>6359.32</v>
      </c>
      <c r="D22" s="122" t="s">
        <v>41</v>
      </c>
      <c r="E22" s="119">
        <v>121.8</v>
      </c>
      <c r="F22" s="123">
        <f t="shared" si="0"/>
        <v>774565.18</v>
      </c>
    </row>
    <row r="23" spans="1:6" s="2" customFormat="1" x14ac:dyDescent="0.2">
      <c r="A23" s="128">
        <v>2.2000000000000002</v>
      </c>
      <c r="B23" s="129" t="s">
        <v>80</v>
      </c>
      <c r="C23" s="130">
        <v>8051.4</v>
      </c>
      <c r="D23" s="131" t="s">
        <v>45</v>
      </c>
      <c r="E23" s="119">
        <v>44.31</v>
      </c>
      <c r="F23" s="123">
        <f t="shared" si="0"/>
        <v>356757.53</v>
      </c>
    </row>
    <row r="24" spans="1:6" s="2" customFormat="1" x14ac:dyDescent="0.2">
      <c r="A24" s="128">
        <v>2.2999999999999998</v>
      </c>
      <c r="B24" s="125" t="s">
        <v>109</v>
      </c>
      <c r="C24" s="121">
        <v>625.03</v>
      </c>
      <c r="D24" s="122" t="s">
        <v>41</v>
      </c>
      <c r="E24" s="119">
        <v>1411.8</v>
      </c>
      <c r="F24" s="123">
        <f t="shared" si="0"/>
        <v>882417.35</v>
      </c>
    </row>
    <row r="25" spans="1:6" s="2" customFormat="1" x14ac:dyDescent="0.2">
      <c r="A25" s="128">
        <v>2.4</v>
      </c>
      <c r="B25" s="125" t="s">
        <v>309</v>
      </c>
      <c r="C25" s="121">
        <v>1802.22</v>
      </c>
      <c r="D25" s="122" t="s">
        <v>41</v>
      </c>
      <c r="E25" s="119">
        <v>779.11</v>
      </c>
      <c r="F25" s="123">
        <f t="shared" si="0"/>
        <v>1404127.62</v>
      </c>
    </row>
    <row r="26" spans="1:6" s="2" customFormat="1" ht="25.5" x14ac:dyDescent="0.2">
      <c r="A26" s="128">
        <v>2.5</v>
      </c>
      <c r="B26" s="129" t="s">
        <v>85</v>
      </c>
      <c r="C26" s="121">
        <v>4205.1899999999996</v>
      </c>
      <c r="D26" s="122" t="s">
        <v>41</v>
      </c>
      <c r="E26" s="119">
        <v>172.55</v>
      </c>
      <c r="F26" s="123">
        <f t="shared" si="0"/>
        <v>725605.53</v>
      </c>
    </row>
    <row r="27" spans="1:6" s="2" customFormat="1" ht="25.5" x14ac:dyDescent="0.2">
      <c r="A27" s="128">
        <v>2.6</v>
      </c>
      <c r="B27" s="129" t="s">
        <v>78</v>
      </c>
      <c r="C27" s="121">
        <v>3103.43</v>
      </c>
      <c r="D27" s="122" t="s">
        <v>41</v>
      </c>
      <c r="E27" s="119">
        <v>190.02</v>
      </c>
      <c r="F27" s="123">
        <f t="shared" si="0"/>
        <v>589713.77</v>
      </c>
    </row>
    <row r="28" spans="1:6" s="2" customFormat="1" x14ac:dyDescent="0.2">
      <c r="A28" s="124"/>
      <c r="B28" s="125"/>
      <c r="C28" s="121"/>
      <c r="D28" s="122"/>
      <c r="E28" s="119"/>
      <c r="F28" s="123"/>
    </row>
    <row r="29" spans="1:6" s="2" customFormat="1" x14ac:dyDescent="0.2">
      <c r="A29" s="120">
        <v>3</v>
      </c>
      <c r="B29" s="116" t="s">
        <v>108</v>
      </c>
      <c r="C29" s="121"/>
      <c r="D29" s="122"/>
      <c r="E29" s="119"/>
      <c r="F29" s="123"/>
    </row>
    <row r="30" spans="1:6" s="2" customFormat="1" x14ac:dyDescent="0.2">
      <c r="A30" s="128">
        <v>3.1</v>
      </c>
      <c r="B30" s="125" t="s">
        <v>308</v>
      </c>
      <c r="C30" s="121">
        <v>1369.94</v>
      </c>
      <c r="D30" s="122" t="s">
        <v>57</v>
      </c>
      <c r="E30" s="119">
        <v>1464.41</v>
      </c>
      <c r="F30" s="123">
        <f>ROUND(C30*E30,2)</f>
        <v>2006153.84</v>
      </c>
    </row>
    <row r="31" spans="1:6" s="2" customFormat="1" x14ac:dyDescent="0.2">
      <c r="A31" s="128">
        <v>3.2</v>
      </c>
      <c r="B31" s="125" t="s">
        <v>75</v>
      </c>
      <c r="C31" s="121">
        <v>3614.78</v>
      </c>
      <c r="D31" s="122" t="s">
        <v>57</v>
      </c>
      <c r="E31" s="119">
        <v>855.26</v>
      </c>
      <c r="F31" s="123">
        <f>ROUND(C31*E31,2)</f>
        <v>3091576.74</v>
      </c>
    </row>
    <row r="32" spans="1:6" s="2" customFormat="1" x14ac:dyDescent="0.2">
      <c r="A32" s="128">
        <v>3.3</v>
      </c>
      <c r="B32" s="125" t="s">
        <v>107</v>
      </c>
      <c r="C32" s="121">
        <v>3245.1</v>
      </c>
      <c r="D32" s="122" t="s">
        <v>57</v>
      </c>
      <c r="E32" s="119">
        <v>389.87</v>
      </c>
      <c r="F32" s="123">
        <f>ROUND(C32*E32,2)</f>
        <v>1265167.1399999999</v>
      </c>
    </row>
    <row r="33" spans="1:6" s="2" customFormat="1" x14ac:dyDescent="0.2">
      <c r="A33" s="128">
        <v>3.4</v>
      </c>
      <c r="B33" s="125" t="s">
        <v>74</v>
      </c>
      <c r="C33" s="121">
        <v>1242.43</v>
      </c>
      <c r="D33" s="122" t="s">
        <v>57</v>
      </c>
      <c r="E33" s="119">
        <v>242.88</v>
      </c>
      <c r="F33" s="123">
        <f>ROUND(C33*E33,2)</f>
        <v>301761.40000000002</v>
      </c>
    </row>
    <row r="34" spans="1:6" s="2" customFormat="1" x14ac:dyDescent="0.2">
      <c r="A34" s="124"/>
      <c r="B34" s="125"/>
      <c r="C34" s="121"/>
      <c r="D34" s="122"/>
      <c r="E34" s="119"/>
      <c r="F34" s="123"/>
    </row>
    <row r="35" spans="1:6" s="2" customFormat="1" x14ac:dyDescent="0.2">
      <c r="A35" s="120">
        <v>4</v>
      </c>
      <c r="B35" s="116" t="s">
        <v>76</v>
      </c>
      <c r="C35" s="121"/>
      <c r="D35" s="122"/>
      <c r="E35" s="132"/>
      <c r="F35" s="123"/>
    </row>
    <row r="36" spans="1:6" s="2" customFormat="1" x14ac:dyDescent="0.2">
      <c r="A36" s="128">
        <v>4.0999999999999996</v>
      </c>
      <c r="B36" s="125" t="s">
        <v>149</v>
      </c>
      <c r="C36" s="121">
        <v>1369.94</v>
      </c>
      <c r="D36" s="122" t="s">
        <v>57</v>
      </c>
      <c r="E36" s="119">
        <v>145.5</v>
      </c>
      <c r="F36" s="123">
        <f>ROUND(C36*E36,2)</f>
        <v>199326.27</v>
      </c>
    </row>
    <row r="37" spans="1:6" s="2" customFormat="1" x14ac:dyDescent="0.2">
      <c r="A37" s="128">
        <v>4.2</v>
      </c>
      <c r="B37" s="125" t="s">
        <v>75</v>
      </c>
      <c r="C37" s="121">
        <v>3614.78</v>
      </c>
      <c r="D37" s="122" t="s">
        <v>57</v>
      </c>
      <c r="E37" s="119">
        <v>133.94</v>
      </c>
      <c r="F37" s="123">
        <f>ROUND(C37*E37,2)</f>
        <v>484163.63</v>
      </c>
    </row>
    <row r="38" spans="1:6" s="2" customFormat="1" x14ac:dyDescent="0.2">
      <c r="A38" s="128">
        <v>4.3</v>
      </c>
      <c r="B38" s="125" t="s">
        <v>107</v>
      </c>
      <c r="C38" s="121">
        <v>3245.1</v>
      </c>
      <c r="D38" s="122" t="s">
        <v>57</v>
      </c>
      <c r="E38" s="119">
        <v>117.55</v>
      </c>
      <c r="F38" s="123">
        <f>ROUND(C38*E38,2)</f>
        <v>381461.51</v>
      </c>
    </row>
    <row r="39" spans="1:6" s="2" customFormat="1" x14ac:dyDescent="0.2">
      <c r="A39" s="128">
        <v>4.4000000000000004</v>
      </c>
      <c r="B39" s="125" t="s">
        <v>74</v>
      </c>
      <c r="C39" s="121">
        <v>1242.43</v>
      </c>
      <c r="D39" s="122" t="s">
        <v>57</v>
      </c>
      <c r="E39" s="119">
        <v>96.85</v>
      </c>
      <c r="F39" s="123">
        <f>ROUND(C39*E39,2)</f>
        <v>120329.35</v>
      </c>
    </row>
    <row r="40" spans="1:6" s="2" customFormat="1" x14ac:dyDescent="0.2">
      <c r="A40" s="124"/>
      <c r="B40" s="133"/>
      <c r="C40" s="130"/>
      <c r="D40" s="134"/>
      <c r="E40" s="119"/>
      <c r="F40" s="123"/>
    </row>
    <row r="41" spans="1:6" s="2" customFormat="1" x14ac:dyDescent="0.2">
      <c r="A41" s="120">
        <v>5</v>
      </c>
      <c r="B41" s="116" t="s">
        <v>73</v>
      </c>
      <c r="C41" s="121"/>
      <c r="D41" s="122"/>
      <c r="E41" s="132"/>
      <c r="F41" s="123"/>
    </row>
    <row r="42" spans="1:6" s="2" customFormat="1" ht="25.5" x14ac:dyDescent="0.2">
      <c r="A42" s="128">
        <v>5.0999999999999996</v>
      </c>
      <c r="B42" s="125" t="s">
        <v>307</v>
      </c>
      <c r="C42" s="130">
        <v>1</v>
      </c>
      <c r="D42" s="122" t="s">
        <v>33</v>
      </c>
      <c r="E42" s="119">
        <v>9013.66</v>
      </c>
      <c r="F42" s="123">
        <f t="shared" ref="F42:F76" si="1">ROUND(C42*E42,2)</f>
        <v>9013.66</v>
      </c>
    </row>
    <row r="43" spans="1:6" s="2" customFormat="1" ht="25.5" x14ac:dyDescent="0.2">
      <c r="A43" s="128">
        <v>5.2</v>
      </c>
      <c r="B43" s="125" t="s">
        <v>306</v>
      </c>
      <c r="C43" s="130">
        <v>5</v>
      </c>
      <c r="D43" s="122" t="s">
        <v>33</v>
      </c>
      <c r="E43" s="119">
        <v>6509.23</v>
      </c>
      <c r="F43" s="123">
        <f t="shared" si="1"/>
        <v>32546.15</v>
      </c>
    </row>
    <row r="44" spans="1:6" s="2" customFormat="1" ht="25.5" x14ac:dyDescent="0.2">
      <c r="A44" s="128">
        <v>5.3</v>
      </c>
      <c r="B44" s="125" t="s">
        <v>367</v>
      </c>
      <c r="C44" s="130">
        <v>2</v>
      </c>
      <c r="D44" s="122" t="s">
        <v>33</v>
      </c>
      <c r="E44" s="119">
        <v>5131.87</v>
      </c>
      <c r="F44" s="123">
        <f t="shared" si="1"/>
        <v>10263.74</v>
      </c>
    </row>
    <row r="45" spans="1:6" s="2" customFormat="1" ht="25.5" x14ac:dyDescent="0.2">
      <c r="A45" s="128">
        <v>5.4</v>
      </c>
      <c r="B45" s="125" t="s">
        <v>305</v>
      </c>
      <c r="C45" s="130">
        <v>1</v>
      </c>
      <c r="D45" s="122" t="s">
        <v>33</v>
      </c>
      <c r="E45" s="119">
        <v>5674.67</v>
      </c>
      <c r="F45" s="123">
        <f t="shared" si="1"/>
        <v>5674.67</v>
      </c>
    </row>
    <row r="46" spans="1:6" s="2" customFormat="1" ht="25.5" x14ac:dyDescent="0.2">
      <c r="A46" s="128">
        <v>5.5</v>
      </c>
      <c r="B46" s="125" t="s">
        <v>304</v>
      </c>
      <c r="C46" s="130">
        <v>15</v>
      </c>
      <c r="D46" s="122" t="s">
        <v>33</v>
      </c>
      <c r="E46" s="119">
        <v>3831.02</v>
      </c>
      <c r="F46" s="123">
        <f t="shared" si="1"/>
        <v>57465.3</v>
      </c>
    </row>
    <row r="47" spans="1:6" s="2" customFormat="1" ht="25.5" x14ac:dyDescent="0.2">
      <c r="A47" s="128">
        <v>5.6</v>
      </c>
      <c r="B47" s="125" t="s">
        <v>366</v>
      </c>
      <c r="C47" s="130">
        <v>5</v>
      </c>
      <c r="D47" s="122" t="s">
        <v>33</v>
      </c>
      <c r="E47" s="119">
        <v>11558.08</v>
      </c>
      <c r="F47" s="123">
        <f t="shared" si="1"/>
        <v>57790.400000000001</v>
      </c>
    </row>
    <row r="48" spans="1:6" s="2" customFormat="1" ht="25.5" x14ac:dyDescent="0.2">
      <c r="A48" s="128">
        <v>5.7</v>
      </c>
      <c r="B48" s="125" t="s">
        <v>365</v>
      </c>
      <c r="C48" s="130">
        <v>2</v>
      </c>
      <c r="D48" s="122" t="s">
        <v>33</v>
      </c>
      <c r="E48" s="119">
        <v>10655.31</v>
      </c>
      <c r="F48" s="123">
        <f t="shared" si="1"/>
        <v>21310.62</v>
      </c>
    </row>
    <row r="49" spans="1:6" s="2" customFormat="1" ht="25.5" x14ac:dyDescent="0.2">
      <c r="A49" s="128">
        <v>5.8</v>
      </c>
      <c r="B49" s="125" t="s">
        <v>303</v>
      </c>
      <c r="C49" s="130">
        <v>2</v>
      </c>
      <c r="D49" s="122" t="s">
        <v>33</v>
      </c>
      <c r="E49" s="119">
        <v>10543.22</v>
      </c>
      <c r="F49" s="123">
        <f t="shared" si="1"/>
        <v>21086.44</v>
      </c>
    </row>
    <row r="50" spans="1:6" s="2" customFormat="1" ht="25.5" x14ac:dyDescent="0.2">
      <c r="A50" s="128">
        <v>5.9</v>
      </c>
      <c r="B50" s="125" t="s">
        <v>302</v>
      </c>
      <c r="C50" s="130">
        <v>7</v>
      </c>
      <c r="D50" s="122" t="s">
        <v>33</v>
      </c>
      <c r="E50" s="119">
        <v>9850.8799999999992</v>
      </c>
      <c r="F50" s="123">
        <f t="shared" si="1"/>
        <v>68956.160000000003</v>
      </c>
    </row>
    <row r="51" spans="1:6" s="2" customFormat="1" ht="25.5" x14ac:dyDescent="0.2">
      <c r="A51" s="135">
        <v>5.0999999999999996</v>
      </c>
      <c r="B51" s="125" t="s">
        <v>301</v>
      </c>
      <c r="C51" s="130">
        <v>7</v>
      </c>
      <c r="D51" s="122" t="s">
        <v>33</v>
      </c>
      <c r="E51" s="119">
        <v>8410.2999999999993</v>
      </c>
      <c r="F51" s="123">
        <f t="shared" si="1"/>
        <v>58872.1</v>
      </c>
    </row>
    <row r="52" spans="1:6" s="2" customFormat="1" ht="25.5" x14ac:dyDescent="0.2">
      <c r="A52" s="135">
        <v>5.1100000000000003</v>
      </c>
      <c r="B52" s="125" t="s">
        <v>364</v>
      </c>
      <c r="C52" s="130">
        <v>20</v>
      </c>
      <c r="D52" s="122" t="s">
        <v>33</v>
      </c>
      <c r="E52" s="119">
        <v>8161.21</v>
      </c>
      <c r="F52" s="123">
        <f t="shared" si="1"/>
        <v>163224.20000000001</v>
      </c>
    </row>
    <row r="53" spans="1:6" s="2" customFormat="1" ht="25.5" x14ac:dyDescent="0.2">
      <c r="A53" s="124">
        <v>5.12</v>
      </c>
      <c r="B53" s="125" t="s">
        <v>363</v>
      </c>
      <c r="C53" s="130">
        <v>17</v>
      </c>
      <c r="D53" s="122" t="s">
        <v>33</v>
      </c>
      <c r="E53" s="119">
        <v>7373.34</v>
      </c>
      <c r="F53" s="123">
        <f t="shared" si="1"/>
        <v>125346.78</v>
      </c>
    </row>
    <row r="54" spans="1:6" s="2" customFormat="1" ht="25.5" x14ac:dyDescent="0.2">
      <c r="A54" s="124">
        <v>5.13</v>
      </c>
      <c r="B54" s="125" t="s">
        <v>362</v>
      </c>
      <c r="C54" s="130">
        <v>5</v>
      </c>
      <c r="D54" s="122" t="s">
        <v>33</v>
      </c>
      <c r="E54" s="119">
        <v>7913.55</v>
      </c>
      <c r="F54" s="123">
        <f t="shared" si="1"/>
        <v>39567.75</v>
      </c>
    </row>
    <row r="55" spans="1:6" s="2" customFormat="1" ht="25.5" x14ac:dyDescent="0.2">
      <c r="A55" s="135">
        <v>5.14</v>
      </c>
      <c r="B55" s="125" t="s">
        <v>300</v>
      </c>
      <c r="C55" s="130">
        <v>15</v>
      </c>
      <c r="D55" s="122" t="s">
        <v>33</v>
      </c>
      <c r="E55" s="119">
        <v>7159.26</v>
      </c>
      <c r="F55" s="123">
        <f t="shared" si="1"/>
        <v>107388.9</v>
      </c>
    </row>
    <row r="56" spans="1:6" s="2" customFormat="1" ht="25.5" x14ac:dyDescent="0.2">
      <c r="A56" s="135">
        <v>5.15</v>
      </c>
      <c r="B56" s="125" t="s">
        <v>299</v>
      </c>
      <c r="C56" s="130">
        <v>20</v>
      </c>
      <c r="D56" s="122" t="s">
        <v>33</v>
      </c>
      <c r="E56" s="119">
        <v>4741.8999999999996</v>
      </c>
      <c r="F56" s="123">
        <f t="shared" si="1"/>
        <v>94838</v>
      </c>
    </row>
    <row r="57" spans="1:6" s="2" customFormat="1" ht="25.5" x14ac:dyDescent="0.2">
      <c r="A57" s="124">
        <v>5.16</v>
      </c>
      <c r="B57" s="125" t="s">
        <v>298</v>
      </c>
      <c r="C57" s="130">
        <v>1</v>
      </c>
      <c r="D57" s="122" t="s">
        <v>33</v>
      </c>
      <c r="E57" s="119">
        <v>7114.02</v>
      </c>
      <c r="F57" s="123">
        <f t="shared" si="1"/>
        <v>7114.02</v>
      </c>
    </row>
    <row r="58" spans="1:6" s="2" customFormat="1" ht="25.5" x14ac:dyDescent="0.2">
      <c r="A58" s="135">
        <v>5.17</v>
      </c>
      <c r="B58" s="125" t="s">
        <v>838</v>
      </c>
      <c r="C58" s="130">
        <v>3</v>
      </c>
      <c r="D58" s="122" t="s">
        <v>33</v>
      </c>
      <c r="E58" s="119">
        <v>6384.15</v>
      </c>
      <c r="F58" s="123">
        <f t="shared" si="1"/>
        <v>19152.45</v>
      </c>
    </row>
    <row r="59" spans="1:6" s="2" customFormat="1" ht="25.5" x14ac:dyDescent="0.2">
      <c r="A59" s="135">
        <v>5.18</v>
      </c>
      <c r="B59" s="125" t="s">
        <v>297</v>
      </c>
      <c r="C59" s="130">
        <v>5</v>
      </c>
      <c r="D59" s="122" t="s">
        <v>33</v>
      </c>
      <c r="E59" s="119">
        <v>5332.93</v>
      </c>
      <c r="F59" s="123">
        <f t="shared" si="1"/>
        <v>26664.65</v>
      </c>
    </row>
    <row r="60" spans="1:6" s="2" customFormat="1" ht="25.5" x14ac:dyDescent="0.2">
      <c r="A60" s="135">
        <v>5.19</v>
      </c>
      <c r="B60" s="125" t="s">
        <v>361</v>
      </c>
      <c r="C60" s="130">
        <v>8</v>
      </c>
      <c r="D60" s="122" t="s">
        <v>33</v>
      </c>
      <c r="E60" s="119">
        <v>4640.59</v>
      </c>
      <c r="F60" s="123">
        <f t="shared" si="1"/>
        <v>37124.720000000001</v>
      </c>
    </row>
    <row r="61" spans="1:6" s="2" customFormat="1" ht="25.5" x14ac:dyDescent="0.2">
      <c r="A61" s="135">
        <v>5.2</v>
      </c>
      <c r="B61" s="125" t="s">
        <v>360</v>
      </c>
      <c r="C61" s="130">
        <v>5</v>
      </c>
      <c r="D61" s="122" t="s">
        <v>33</v>
      </c>
      <c r="E61" s="119">
        <v>4251.21</v>
      </c>
      <c r="F61" s="123">
        <f t="shared" si="1"/>
        <v>21256.05</v>
      </c>
    </row>
    <row r="62" spans="1:6" s="2" customFormat="1" ht="25.5" x14ac:dyDescent="0.2">
      <c r="A62" s="135">
        <v>5.21</v>
      </c>
      <c r="B62" s="125" t="s">
        <v>296</v>
      </c>
      <c r="C62" s="130">
        <v>1</v>
      </c>
      <c r="D62" s="122" t="s">
        <v>33</v>
      </c>
      <c r="E62" s="119">
        <v>15276.1</v>
      </c>
      <c r="F62" s="123">
        <f t="shared" si="1"/>
        <v>15276.1</v>
      </c>
    </row>
    <row r="63" spans="1:6" s="2" customFormat="1" ht="25.5" x14ac:dyDescent="0.2">
      <c r="A63" s="135">
        <v>5.22</v>
      </c>
      <c r="B63" s="125" t="s">
        <v>295</v>
      </c>
      <c r="C63" s="130">
        <v>3</v>
      </c>
      <c r="D63" s="122" t="s">
        <v>33</v>
      </c>
      <c r="E63" s="119">
        <v>15599.94</v>
      </c>
      <c r="F63" s="123">
        <f t="shared" si="1"/>
        <v>46799.82</v>
      </c>
    </row>
    <row r="64" spans="1:6" s="2" customFormat="1" ht="25.5" x14ac:dyDescent="0.2">
      <c r="A64" s="135">
        <v>5.23</v>
      </c>
      <c r="B64" s="125" t="s">
        <v>626</v>
      </c>
      <c r="C64" s="130">
        <v>1</v>
      </c>
      <c r="D64" s="122" t="s">
        <v>33</v>
      </c>
      <c r="E64" s="119">
        <v>13676.69</v>
      </c>
      <c r="F64" s="123">
        <f t="shared" si="1"/>
        <v>13676.69</v>
      </c>
    </row>
    <row r="65" spans="1:6" s="2" customFormat="1" ht="25.5" x14ac:dyDescent="0.2">
      <c r="A65" s="135">
        <v>5.24</v>
      </c>
      <c r="B65" s="125" t="s">
        <v>359</v>
      </c>
      <c r="C65" s="130">
        <v>4</v>
      </c>
      <c r="D65" s="122" t="s">
        <v>33</v>
      </c>
      <c r="E65" s="119">
        <v>14000.54</v>
      </c>
      <c r="F65" s="123">
        <f t="shared" si="1"/>
        <v>56002.16</v>
      </c>
    </row>
    <row r="66" spans="1:6" s="2" customFormat="1" ht="25.5" x14ac:dyDescent="0.2">
      <c r="A66" s="135">
        <v>5.25</v>
      </c>
      <c r="B66" s="125" t="s">
        <v>294</v>
      </c>
      <c r="C66" s="130">
        <v>7</v>
      </c>
      <c r="D66" s="122" t="s">
        <v>33</v>
      </c>
      <c r="E66" s="119">
        <v>12615.86</v>
      </c>
      <c r="F66" s="123">
        <f t="shared" si="1"/>
        <v>88311.02</v>
      </c>
    </row>
    <row r="67" spans="1:6" s="2" customFormat="1" ht="25.5" x14ac:dyDescent="0.2">
      <c r="A67" s="135">
        <v>5.26</v>
      </c>
      <c r="B67" s="125" t="s">
        <v>293</v>
      </c>
      <c r="C67" s="130">
        <v>1</v>
      </c>
      <c r="D67" s="122" t="s">
        <v>33</v>
      </c>
      <c r="E67" s="119">
        <v>14324.37</v>
      </c>
      <c r="F67" s="123">
        <f t="shared" si="1"/>
        <v>14324.37</v>
      </c>
    </row>
    <row r="68" spans="1:6" s="2" customFormat="1" ht="25.5" x14ac:dyDescent="0.2">
      <c r="A68" s="135">
        <v>5.27</v>
      </c>
      <c r="B68" s="125" t="s">
        <v>292</v>
      </c>
      <c r="C68" s="130">
        <v>13</v>
      </c>
      <c r="D68" s="122" t="s">
        <v>33</v>
      </c>
      <c r="E68" s="119">
        <v>12939.7</v>
      </c>
      <c r="F68" s="123">
        <f t="shared" si="1"/>
        <v>168216.1</v>
      </c>
    </row>
    <row r="69" spans="1:6" s="2" customFormat="1" ht="25.5" x14ac:dyDescent="0.2">
      <c r="A69" s="135">
        <v>5.28</v>
      </c>
      <c r="B69" s="125" t="s">
        <v>291</v>
      </c>
      <c r="C69" s="130">
        <v>7</v>
      </c>
      <c r="D69" s="122" t="s">
        <v>33</v>
      </c>
      <c r="E69" s="119">
        <v>8326.9</v>
      </c>
      <c r="F69" s="123">
        <f t="shared" si="1"/>
        <v>58288.3</v>
      </c>
    </row>
    <row r="70" spans="1:6" s="2" customFormat="1" ht="25.5" x14ac:dyDescent="0.2">
      <c r="A70" s="135">
        <v>5.29</v>
      </c>
      <c r="B70" s="125" t="s">
        <v>290</v>
      </c>
      <c r="C70" s="130">
        <v>1</v>
      </c>
      <c r="D70" s="122" t="s">
        <v>33</v>
      </c>
      <c r="E70" s="119">
        <v>1089.95</v>
      </c>
      <c r="F70" s="123">
        <f t="shared" si="1"/>
        <v>1089.95</v>
      </c>
    </row>
    <row r="71" spans="1:6" s="2" customFormat="1" ht="25.5" x14ac:dyDescent="0.2">
      <c r="A71" s="135">
        <v>5.3</v>
      </c>
      <c r="B71" s="125" t="s">
        <v>289</v>
      </c>
      <c r="C71" s="130">
        <v>14</v>
      </c>
      <c r="D71" s="122" t="s">
        <v>33</v>
      </c>
      <c r="E71" s="119">
        <v>1067.19</v>
      </c>
      <c r="F71" s="123">
        <f t="shared" si="1"/>
        <v>14940.66</v>
      </c>
    </row>
    <row r="72" spans="1:6" s="2" customFormat="1" x14ac:dyDescent="0.2">
      <c r="A72" s="135">
        <v>5.31</v>
      </c>
      <c r="B72" s="125" t="s">
        <v>262</v>
      </c>
      <c r="C72" s="130">
        <v>38</v>
      </c>
      <c r="D72" s="122" t="s">
        <v>33</v>
      </c>
      <c r="E72" s="119">
        <v>3400.25</v>
      </c>
      <c r="F72" s="123">
        <f t="shared" si="1"/>
        <v>129209.5</v>
      </c>
    </row>
    <row r="73" spans="1:6" s="2" customFormat="1" x14ac:dyDescent="0.2">
      <c r="A73" s="135">
        <v>5.32</v>
      </c>
      <c r="B73" s="125" t="s">
        <v>261</v>
      </c>
      <c r="C73" s="130">
        <v>90</v>
      </c>
      <c r="D73" s="122" t="s">
        <v>33</v>
      </c>
      <c r="E73" s="119">
        <v>2696.28</v>
      </c>
      <c r="F73" s="123">
        <f t="shared" si="1"/>
        <v>242665.2</v>
      </c>
    </row>
    <row r="74" spans="1:6" s="2" customFormat="1" x14ac:dyDescent="0.2">
      <c r="A74" s="135">
        <v>5.33</v>
      </c>
      <c r="B74" s="125" t="s">
        <v>260</v>
      </c>
      <c r="C74" s="130">
        <v>26</v>
      </c>
      <c r="D74" s="122" t="s">
        <v>33</v>
      </c>
      <c r="E74" s="119">
        <v>1713.53</v>
      </c>
      <c r="F74" s="123">
        <f t="shared" si="1"/>
        <v>44551.78</v>
      </c>
    </row>
    <row r="75" spans="1:6" s="2" customFormat="1" x14ac:dyDescent="0.2">
      <c r="A75" s="135">
        <v>5.34</v>
      </c>
      <c r="B75" s="125" t="s">
        <v>259</v>
      </c>
      <c r="C75" s="130">
        <v>53</v>
      </c>
      <c r="D75" s="122" t="s">
        <v>33</v>
      </c>
      <c r="E75" s="119">
        <v>1565.4</v>
      </c>
      <c r="F75" s="123">
        <f t="shared" si="1"/>
        <v>82966.2</v>
      </c>
    </row>
    <row r="76" spans="1:6" s="2" customFormat="1" ht="38.25" customHeight="1" x14ac:dyDescent="0.2">
      <c r="A76" s="135">
        <v>5.35</v>
      </c>
      <c r="B76" s="125" t="s">
        <v>72</v>
      </c>
      <c r="C76" s="130">
        <v>60</v>
      </c>
      <c r="D76" s="122" t="s">
        <v>33</v>
      </c>
      <c r="E76" s="119">
        <v>29818.3</v>
      </c>
      <c r="F76" s="123">
        <f t="shared" si="1"/>
        <v>1789098</v>
      </c>
    </row>
    <row r="77" spans="1:6" s="2" customFormat="1" x14ac:dyDescent="0.2">
      <c r="A77" s="135"/>
      <c r="B77" s="125"/>
      <c r="C77" s="130"/>
      <c r="D77" s="122"/>
      <c r="E77" s="119"/>
      <c r="F77" s="123"/>
    </row>
    <row r="78" spans="1:6" s="2" customFormat="1" ht="25.5" x14ac:dyDescent="0.2">
      <c r="A78" s="120">
        <v>6</v>
      </c>
      <c r="B78" s="116" t="s">
        <v>71</v>
      </c>
      <c r="C78" s="121"/>
      <c r="D78" s="122"/>
      <c r="E78" s="119"/>
      <c r="F78" s="123"/>
    </row>
    <row r="79" spans="1:6" s="2" customFormat="1" ht="51" x14ac:dyDescent="0.2">
      <c r="A79" s="135">
        <v>6.1</v>
      </c>
      <c r="B79" s="125" t="s">
        <v>122</v>
      </c>
      <c r="C79" s="130">
        <v>6</v>
      </c>
      <c r="D79" s="122" t="s">
        <v>33</v>
      </c>
      <c r="E79" s="119">
        <v>74512.98</v>
      </c>
      <c r="F79" s="123">
        <f t="shared" ref="F79:F85" si="2">ROUND(C79*E79,2)</f>
        <v>447077.88</v>
      </c>
    </row>
    <row r="80" spans="1:6" s="2" customFormat="1" ht="51" x14ac:dyDescent="0.2">
      <c r="A80" s="136">
        <v>6.2</v>
      </c>
      <c r="B80" s="125" t="s">
        <v>156</v>
      </c>
      <c r="C80" s="130">
        <v>5</v>
      </c>
      <c r="D80" s="122" t="s">
        <v>33</v>
      </c>
      <c r="E80" s="119">
        <v>41032.239999999998</v>
      </c>
      <c r="F80" s="123">
        <f t="shared" si="2"/>
        <v>205161.2</v>
      </c>
    </row>
    <row r="81" spans="1:6" s="2" customFormat="1" ht="38.25" x14ac:dyDescent="0.2">
      <c r="A81" s="136">
        <v>6.3</v>
      </c>
      <c r="B81" s="125" t="s">
        <v>121</v>
      </c>
      <c r="C81" s="130">
        <v>4</v>
      </c>
      <c r="D81" s="122" t="s">
        <v>33</v>
      </c>
      <c r="E81" s="119">
        <v>14377.91</v>
      </c>
      <c r="F81" s="123">
        <f t="shared" si="2"/>
        <v>57511.64</v>
      </c>
    </row>
    <row r="82" spans="1:6" s="2" customFormat="1" ht="41.25" customHeight="1" x14ac:dyDescent="0.2">
      <c r="A82" s="136">
        <v>6.4</v>
      </c>
      <c r="B82" s="125" t="s">
        <v>120</v>
      </c>
      <c r="C82" s="130">
        <v>8</v>
      </c>
      <c r="D82" s="122" t="s">
        <v>33</v>
      </c>
      <c r="E82" s="119">
        <v>11160.4</v>
      </c>
      <c r="F82" s="123">
        <f t="shared" si="2"/>
        <v>89283.199999999997</v>
      </c>
    </row>
    <row r="83" spans="1:6" s="2" customFormat="1" ht="25.5" x14ac:dyDescent="0.2">
      <c r="A83" s="136">
        <v>6.5</v>
      </c>
      <c r="B83" s="137" t="s">
        <v>625</v>
      </c>
      <c r="C83" s="130">
        <v>23</v>
      </c>
      <c r="D83" s="122" t="s">
        <v>33</v>
      </c>
      <c r="E83" s="119">
        <v>30872.11</v>
      </c>
      <c r="F83" s="123">
        <f t="shared" si="2"/>
        <v>710058.53</v>
      </c>
    </row>
    <row r="84" spans="1:6" s="2" customFormat="1" x14ac:dyDescent="0.2">
      <c r="A84" s="136">
        <v>6.6</v>
      </c>
      <c r="B84" s="125" t="s">
        <v>104</v>
      </c>
      <c r="C84" s="130">
        <v>3</v>
      </c>
      <c r="D84" s="122" t="s">
        <v>33</v>
      </c>
      <c r="E84" s="119">
        <v>7304.14</v>
      </c>
      <c r="F84" s="123">
        <f t="shared" si="2"/>
        <v>21912.42</v>
      </c>
    </row>
    <row r="85" spans="1:6" s="2" customFormat="1" x14ac:dyDescent="0.2">
      <c r="A85" s="136">
        <v>6.7</v>
      </c>
      <c r="B85" s="133" t="s">
        <v>103</v>
      </c>
      <c r="C85" s="130">
        <v>1</v>
      </c>
      <c r="D85" s="122" t="s">
        <v>33</v>
      </c>
      <c r="E85" s="119">
        <v>128553.19</v>
      </c>
      <c r="F85" s="123">
        <f t="shared" si="2"/>
        <v>128553.19</v>
      </c>
    </row>
    <row r="86" spans="1:6" s="2" customFormat="1" x14ac:dyDescent="0.2">
      <c r="A86" s="124"/>
      <c r="B86" s="133"/>
      <c r="C86" s="130"/>
      <c r="D86" s="122"/>
      <c r="E86" s="119"/>
      <c r="F86" s="123"/>
    </row>
    <row r="87" spans="1:6" s="2" customFormat="1" x14ac:dyDescent="0.2">
      <c r="A87" s="120">
        <v>7</v>
      </c>
      <c r="B87" s="116" t="s">
        <v>258</v>
      </c>
      <c r="C87" s="121"/>
      <c r="D87" s="122"/>
      <c r="E87" s="119"/>
      <c r="F87" s="123"/>
    </row>
    <row r="88" spans="1:6" s="2" customFormat="1" x14ac:dyDescent="0.2">
      <c r="A88" s="136">
        <v>7.1</v>
      </c>
      <c r="B88" s="125" t="s">
        <v>257</v>
      </c>
      <c r="C88" s="130">
        <v>43.85</v>
      </c>
      <c r="D88" s="122" t="s">
        <v>41</v>
      </c>
      <c r="E88" s="119">
        <v>13413.54</v>
      </c>
      <c r="F88" s="123">
        <f>ROUND(C88*E88,2)</f>
        <v>588183.73</v>
      </c>
    </row>
    <row r="89" spans="1:6" s="2" customFormat="1" x14ac:dyDescent="0.2">
      <c r="A89" s="124"/>
      <c r="B89" s="125"/>
      <c r="C89" s="130"/>
      <c r="D89" s="122"/>
      <c r="E89" s="119"/>
      <c r="F89" s="123"/>
    </row>
    <row r="90" spans="1:6" s="2" customFormat="1" x14ac:dyDescent="0.2">
      <c r="A90" s="120">
        <v>8</v>
      </c>
      <c r="B90" s="116" t="s">
        <v>68</v>
      </c>
      <c r="C90" s="121"/>
      <c r="D90" s="122"/>
      <c r="E90" s="119"/>
      <c r="F90" s="123"/>
    </row>
    <row r="91" spans="1:6" s="2" customFormat="1" ht="25.5" x14ac:dyDescent="0.2">
      <c r="A91" s="127">
        <v>8.1</v>
      </c>
      <c r="B91" s="116" t="s">
        <v>155</v>
      </c>
      <c r="C91" s="121"/>
      <c r="D91" s="122"/>
      <c r="E91" s="119"/>
      <c r="F91" s="123"/>
    </row>
    <row r="92" spans="1:6" s="2" customFormat="1" x14ac:dyDescent="0.2">
      <c r="A92" s="124" t="s">
        <v>148</v>
      </c>
      <c r="B92" s="125" t="s">
        <v>97</v>
      </c>
      <c r="C92" s="130">
        <v>24</v>
      </c>
      <c r="D92" s="122" t="s">
        <v>57</v>
      </c>
      <c r="E92" s="119">
        <v>291.64999999999998</v>
      </c>
      <c r="F92" s="123">
        <f t="shared" ref="F92:F100" si="3">ROUND(C92*E92,2)</f>
        <v>6999.6</v>
      </c>
    </row>
    <row r="93" spans="1:6" s="2" customFormat="1" ht="25.5" x14ac:dyDescent="0.2">
      <c r="A93" s="124" t="s">
        <v>256</v>
      </c>
      <c r="B93" s="125" t="s">
        <v>358</v>
      </c>
      <c r="C93" s="130">
        <v>24</v>
      </c>
      <c r="D93" s="122" t="s">
        <v>57</v>
      </c>
      <c r="E93" s="119">
        <v>3770.74</v>
      </c>
      <c r="F93" s="123">
        <f t="shared" si="3"/>
        <v>90497.76</v>
      </c>
    </row>
    <row r="94" spans="1:6" s="2" customFormat="1" ht="25.5" x14ac:dyDescent="0.2">
      <c r="A94" s="124" t="s">
        <v>337</v>
      </c>
      <c r="B94" s="125" t="s">
        <v>336</v>
      </c>
      <c r="C94" s="130">
        <v>8</v>
      </c>
      <c r="D94" s="122" t="s">
        <v>33</v>
      </c>
      <c r="E94" s="119">
        <v>2056.92</v>
      </c>
      <c r="F94" s="123">
        <f t="shared" si="3"/>
        <v>16455.36</v>
      </c>
    </row>
    <row r="95" spans="1:6" s="2" customFormat="1" x14ac:dyDescent="0.2">
      <c r="A95" s="124" t="s">
        <v>288</v>
      </c>
      <c r="B95" s="125" t="s">
        <v>287</v>
      </c>
      <c r="C95" s="130">
        <v>4</v>
      </c>
      <c r="D95" s="122" t="s">
        <v>33</v>
      </c>
      <c r="E95" s="119">
        <v>3127.06</v>
      </c>
      <c r="F95" s="123">
        <f t="shared" si="3"/>
        <v>12508.24</v>
      </c>
    </row>
    <row r="96" spans="1:6" s="2" customFormat="1" x14ac:dyDescent="0.2">
      <c r="A96" s="124" t="s">
        <v>335</v>
      </c>
      <c r="B96" s="125" t="s">
        <v>319</v>
      </c>
      <c r="C96" s="130">
        <v>4</v>
      </c>
      <c r="D96" s="122" t="s">
        <v>33</v>
      </c>
      <c r="E96" s="119">
        <v>26827.08</v>
      </c>
      <c r="F96" s="123">
        <f t="shared" si="3"/>
        <v>107308.32</v>
      </c>
    </row>
    <row r="97" spans="1:6" s="2" customFormat="1" ht="25.5" x14ac:dyDescent="0.2">
      <c r="A97" s="124" t="s">
        <v>147</v>
      </c>
      <c r="B97" s="125" t="s">
        <v>243</v>
      </c>
      <c r="C97" s="130">
        <v>8</v>
      </c>
      <c r="D97" s="122" t="s">
        <v>33</v>
      </c>
      <c r="E97" s="119">
        <v>6185.8</v>
      </c>
      <c r="F97" s="123">
        <f t="shared" si="3"/>
        <v>49486.400000000001</v>
      </c>
    </row>
    <row r="98" spans="1:6" s="2" customFormat="1" x14ac:dyDescent="0.2">
      <c r="A98" s="124" t="s">
        <v>146</v>
      </c>
      <c r="B98" s="125" t="s">
        <v>572</v>
      </c>
      <c r="C98" s="130">
        <v>9.6</v>
      </c>
      <c r="D98" s="122" t="s">
        <v>45</v>
      </c>
      <c r="E98" s="119">
        <v>262.02</v>
      </c>
      <c r="F98" s="123">
        <f t="shared" si="3"/>
        <v>2515.39</v>
      </c>
    </row>
    <row r="99" spans="1:6" s="2" customFormat="1" x14ac:dyDescent="0.2">
      <c r="A99" s="124" t="s">
        <v>145</v>
      </c>
      <c r="B99" s="125" t="s">
        <v>357</v>
      </c>
      <c r="C99" s="130">
        <v>9.6</v>
      </c>
      <c r="D99" s="122" t="s">
        <v>45</v>
      </c>
      <c r="E99" s="119">
        <v>366.88</v>
      </c>
      <c r="F99" s="123">
        <f t="shared" si="3"/>
        <v>3522.05</v>
      </c>
    </row>
    <row r="100" spans="1:6" s="2" customFormat="1" x14ac:dyDescent="0.2">
      <c r="A100" s="124" t="s">
        <v>144</v>
      </c>
      <c r="B100" s="125" t="s">
        <v>89</v>
      </c>
      <c r="C100" s="130">
        <v>2</v>
      </c>
      <c r="D100" s="122" t="s">
        <v>33</v>
      </c>
      <c r="E100" s="119">
        <v>44116.03</v>
      </c>
      <c r="F100" s="123">
        <f t="shared" si="3"/>
        <v>88232.06</v>
      </c>
    </row>
    <row r="101" spans="1:6" s="2" customFormat="1" x14ac:dyDescent="0.2">
      <c r="A101" s="124"/>
      <c r="B101" s="125"/>
      <c r="C101" s="130"/>
      <c r="D101" s="122"/>
      <c r="E101" s="119"/>
      <c r="F101" s="123"/>
    </row>
    <row r="102" spans="1:6" s="2" customFormat="1" ht="25.5" x14ac:dyDescent="0.2">
      <c r="A102" s="127">
        <v>8.1999999999999993</v>
      </c>
      <c r="B102" s="116" t="s">
        <v>119</v>
      </c>
      <c r="C102" s="121"/>
      <c r="D102" s="122"/>
      <c r="E102" s="132"/>
      <c r="F102" s="123"/>
    </row>
    <row r="103" spans="1:6" s="2" customFormat="1" x14ac:dyDescent="0.2">
      <c r="A103" s="124" t="s">
        <v>101</v>
      </c>
      <c r="B103" s="125" t="s">
        <v>97</v>
      </c>
      <c r="C103" s="130">
        <v>36</v>
      </c>
      <c r="D103" s="122" t="s">
        <v>57</v>
      </c>
      <c r="E103" s="119">
        <v>291.64999999999998</v>
      </c>
      <c r="F103" s="123">
        <f t="shared" ref="F103:F111" si="4">ROUND(C103*E103,2)</f>
        <v>10499.4</v>
      </c>
    </row>
    <row r="104" spans="1:6" s="2" customFormat="1" ht="25.5" x14ac:dyDescent="0.2">
      <c r="A104" s="124" t="s">
        <v>334</v>
      </c>
      <c r="B104" s="125" t="s">
        <v>356</v>
      </c>
      <c r="C104" s="130">
        <v>36</v>
      </c>
      <c r="D104" s="122" t="s">
        <v>57</v>
      </c>
      <c r="E104" s="119">
        <v>2740.12</v>
      </c>
      <c r="F104" s="123">
        <f t="shared" si="4"/>
        <v>98644.32</v>
      </c>
    </row>
    <row r="105" spans="1:6" s="2" customFormat="1" ht="25.5" x14ac:dyDescent="0.2">
      <c r="A105" s="124" t="s">
        <v>332</v>
      </c>
      <c r="B105" s="125" t="s">
        <v>355</v>
      </c>
      <c r="C105" s="130">
        <v>24</v>
      </c>
      <c r="D105" s="122" t="s">
        <v>33</v>
      </c>
      <c r="E105" s="119">
        <v>962.66</v>
      </c>
      <c r="F105" s="123">
        <f t="shared" si="4"/>
        <v>23103.84</v>
      </c>
    </row>
    <row r="106" spans="1:6" s="2" customFormat="1" x14ac:dyDescent="0.2">
      <c r="A106" s="124" t="s">
        <v>330</v>
      </c>
      <c r="B106" s="125" t="s">
        <v>329</v>
      </c>
      <c r="C106" s="130">
        <v>12</v>
      </c>
      <c r="D106" s="122" t="s">
        <v>33</v>
      </c>
      <c r="E106" s="119">
        <v>2508.4699999999998</v>
      </c>
      <c r="F106" s="123">
        <f t="shared" si="4"/>
        <v>30101.64</v>
      </c>
    </row>
    <row r="107" spans="1:6" s="2" customFormat="1" x14ac:dyDescent="0.2">
      <c r="A107" s="124" t="s">
        <v>328</v>
      </c>
      <c r="B107" s="125" t="s">
        <v>321</v>
      </c>
      <c r="C107" s="130">
        <v>12</v>
      </c>
      <c r="D107" s="122" t="s">
        <v>33</v>
      </c>
      <c r="E107" s="119">
        <v>13413.54</v>
      </c>
      <c r="F107" s="123">
        <f t="shared" si="4"/>
        <v>160962.48000000001</v>
      </c>
    </row>
    <row r="108" spans="1:6" s="2" customFormat="1" x14ac:dyDescent="0.2">
      <c r="A108" s="124" t="s">
        <v>118</v>
      </c>
      <c r="B108" s="137" t="s">
        <v>93</v>
      </c>
      <c r="C108" s="130">
        <v>23.76</v>
      </c>
      <c r="D108" s="122" t="s">
        <v>41</v>
      </c>
      <c r="E108" s="119">
        <v>130.81</v>
      </c>
      <c r="F108" s="123">
        <f t="shared" si="4"/>
        <v>3108.05</v>
      </c>
    </row>
    <row r="109" spans="1:6" s="2" customFormat="1" x14ac:dyDescent="0.2">
      <c r="A109" s="124" t="s">
        <v>143</v>
      </c>
      <c r="B109" s="137" t="s">
        <v>91</v>
      </c>
      <c r="C109" s="130">
        <v>22.26</v>
      </c>
      <c r="D109" s="122" t="s">
        <v>41</v>
      </c>
      <c r="E109" s="119">
        <v>172.55</v>
      </c>
      <c r="F109" s="123">
        <f t="shared" si="4"/>
        <v>3840.96</v>
      </c>
    </row>
    <row r="110" spans="1:6" s="2" customFormat="1" x14ac:dyDescent="0.2">
      <c r="A110" s="124" t="s">
        <v>117</v>
      </c>
      <c r="B110" s="137" t="s">
        <v>63</v>
      </c>
      <c r="C110" s="130">
        <v>1.8</v>
      </c>
      <c r="D110" s="138" t="s">
        <v>41</v>
      </c>
      <c r="E110" s="119">
        <v>204.64</v>
      </c>
      <c r="F110" s="123">
        <f t="shared" si="4"/>
        <v>368.35</v>
      </c>
    </row>
    <row r="111" spans="1:6" s="2" customFormat="1" x14ac:dyDescent="0.2">
      <c r="A111" s="124" t="s">
        <v>100</v>
      </c>
      <c r="B111" s="125" t="s">
        <v>89</v>
      </c>
      <c r="C111" s="130">
        <v>6</v>
      </c>
      <c r="D111" s="122" t="s">
        <v>33</v>
      </c>
      <c r="E111" s="119">
        <v>22058.02</v>
      </c>
      <c r="F111" s="123">
        <f t="shared" si="4"/>
        <v>132348.12</v>
      </c>
    </row>
    <row r="112" spans="1:6" s="2" customFormat="1" x14ac:dyDescent="0.2">
      <c r="A112" s="124"/>
      <c r="B112" s="125"/>
      <c r="C112" s="130"/>
      <c r="D112" s="122"/>
      <c r="E112" s="119"/>
      <c r="F112" s="123"/>
    </row>
    <row r="113" spans="1:6" s="2" customFormat="1" ht="25.5" x14ac:dyDescent="0.2">
      <c r="A113" s="127">
        <v>8.3000000000000007</v>
      </c>
      <c r="B113" s="116" t="s">
        <v>67</v>
      </c>
      <c r="C113" s="121"/>
      <c r="D113" s="122"/>
      <c r="E113" s="132"/>
      <c r="F113" s="123"/>
    </row>
    <row r="114" spans="1:6" s="2" customFormat="1" x14ac:dyDescent="0.2">
      <c r="A114" s="124" t="s">
        <v>98</v>
      </c>
      <c r="B114" s="125" t="s">
        <v>97</v>
      </c>
      <c r="C114" s="130">
        <v>18</v>
      </c>
      <c r="D114" s="122" t="s">
        <v>57</v>
      </c>
      <c r="E114" s="119">
        <v>291.64999999999998</v>
      </c>
      <c r="F114" s="123">
        <f t="shared" ref="F114:F122" si="5">ROUND(C114*E114,2)</f>
        <v>5249.7</v>
      </c>
    </row>
    <row r="115" spans="1:6" s="2" customFormat="1" ht="25.5" x14ac:dyDescent="0.2">
      <c r="A115" s="124" t="s">
        <v>96</v>
      </c>
      <c r="B115" s="125" t="s">
        <v>354</v>
      </c>
      <c r="C115" s="130">
        <v>18</v>
      </c>
      <c r="D115" s="122" t="s">
        <v>57</v>
      </c>
      <c r="E115" s="119">
        <v>2443.96</v>
      </c>
      <c r="F115" s="123">
        <f t="shared" si="5"/>
        <v>43991.28</v>
      </c>
    </row>
    <row r="116" spans="1:6" s="2" customFormat="1" ht="25.5" x14ac:dyDescent="0.2">
      <c r="A116" s="124" t="s">
        <v>353</v>
      </c>
      <c r="B116" s="125" t="s">
        <v>352</v>
      </c>
      <c r="C116" s="130">
        <v>12</v>
      </c>
      <c r="D116" s="122" t="s">
        <v>33</v>
      </c>
      <c r="E116" s="119">
        <v>1007.56</v>
      </c>
      <c r="F116" s="123">
        <f t="shared" si="5"/>
        <v>12090.72</v>
      </c>
    </row>
    <row r="117" spans="1:6" s="2" customFormat="1" x14ac:dyDescent="0.2">
      <c r="A117" s="124" t="s">
        <v>351</v>
      </c>
      <c r="B117" s="125" t="s">
        <v>251</v>
      </c>
      <c r="C117" s="130">
        <v>6</v>
      </c>
      <c r="D117" s="122" t="s">
        <v>33</v>
      </c>
      <c r="E117" s="119">
        <v>1559.86</v>
      </c>
      <c r="F117" s="123">
        <f t="shared" si="5"/>
        <v>9359.16</v>
      </c>
    </row>
    <row r="118" spans="1:6" s="2" customFormat="1" x14ac:dyDescent="0.2">
      <c r="A118" s="124" t="s">
        <v>327</v>
      </c>
      <c r="B118" s="125" t="s">
        <v>319</v>
      </c>
      <c r="C118" s="130">
        <v>6</v>
      </c>
      <c r="D118" s="122" t="s">
        <v>33</v>
      </c>
      <c r="E118" s="119">
        <v>13413.54</v>
      </c>
      <c r="F118" s="123">
        <f t="shared" si="5"/>
        <v>80481.240000000005</v>
      </c>
    </row>
    <row r="119" spans="1:6" s="2" customFormat="1" x14ac:dyDescent="0.2">
      <c r="A119" s="124" t="s">
        <v>94</v>
      </c>
      <c r="B119" s="137" t="s">
        <v>93</v>
      </c>
      <c r="C119" s="130">
        <v>11.88</v>
      </c>
      <c r="D119" s="122" t="s">
        <v>41</v>
      </c>
      <c r="E119" s="119">
        <v>130.81</v>
      </c>
      <c r="F119" s="123">
        <f t="shared" si="5"/>
        <v>1554.02</v>
      </c>
    </row>
    <row r="120" spans="1:6" s="2" customFormat="1" x14ac:dyDescent="0.2">
      <c r="A120" s="124" t="s">
        <v>92</v>
      </c>
      <c r="B120" s="137" t="s">
        <v>91</v>
      </c>
      <c r="C120" s="130">
        <v>11.13</v>
      </c>
      <c r="D120" s="122" t="s">
        <v>41</v>
      </c>
      <c r="E120" s="119">
        <v>172.55</v>
      </c>
      <c r="F120" s="123">
        <f t="shared" si="5"/>
        <v>1920.48</v>
      </c>
    </row>
    <row r="121" spans="1:6" s="2" customFormat="1" x14ac:dyDescent="0.2">
      <c r="A121" s="124" t="s">
        <v>66</v>
      </c>
      <c r="B121" s="137" t="s">
        <v>63</v>
      </c>
      <c r="C121" s="130">
        <v>0.9</v>
      </c>
      <c r="D121" s="122" t="s">
        <v>41</v>
      </c>
      <c r="E121" s="119">
        <v>204.64</v>
      </c>
      <c r="F121" s="123">
        <f t="shared" si="5"/>
        <v>184.18</v>
      </c>
    </row>
    <row r="122" spans="1:6" s="2" customFormat="1" x14ac:dyDescent="0.2">
      <c r="A122" s="124" t="s">
        <v>90</v>
      </c>
      <c r="B122" s="125" t="s">
        <v>89</v>
      </c>
      <c r="C122" s="130">
        <v>3</v>
      </c>
      <c r="D122" s="138" t="s">
        <v>33</v>
      </c>
      <c r="E122" s="119">
        <v>22058.02</v>
      </c>
      <c r="F122" s="123">
        <f t="shared" si="5"/>
        <v>66174.06</v>
      </c>
    </row>
    <row r="123" spans="1:6" s="2" customFormat="1" x14ac:dyDescent="0.2">
      <c r="A123" s="124"/>
      <c r="B123" s="125"/>
      <c r="C123" s="130"/>
      <c r="D123" s="122"/>
      <c r="E123" s="119"/>
      <c r="F123" s="123"/>
    </row>
    <row r="124" spans="1:6" s="2" customFormat="1" ht="25.5" x14ac:dyDescent="0.2">
      <c r="A124" s="127">
        <v>8.4</v>
      </c>
      <c r="B124" s="116" t="s">
        <v>154</v>
      </c>
      <c r="C124" s="121"/>
      <c r="D124" s="122"/>
      <c r="E124" s="119"/>
      <c r="F124" s="123"/>
    </row>
    <row r="125" spans="1:6" s="2" customFormat="1" x14ac:dyDescent="0.2">
      <c r="A125" s="124" t="s">
        <v>153</v>
      </c>
      <c r="B125" s="125" t="s">
        <v>97</v>
      </c>
      <c r="C125" s="130">
        <v>132</v>
      </c>
      <c r="D125" s="122" t="s">
        <v>57</v>
      </c>
      <c r="E125" s="119">
        <v>291.64999999999998</v>
      </c>
      <c r="F125" s="123">
        <f t="shared" ref="F125:F133" si="6">ROUND(C125*E125,2)</f>
        <v>38497.800000000003</v>
      </c>
    </row>
    <row r="126" spans="1:6" s="2" customFormat="1" ht="25.5" x14ac:dyDescent="0.2">
      <c r="A126" s="124" t="s">
        <v>218</v>
      </c>
      <c r="B126" s="125" t="s">
        <v>349</v>
      </c>
      <c r="C126" s="130">
        <v>132</v>
      </c>
      <c r="D126" s="122" t="s">
        <v>57</v>
      </c>
      <c r="E126" s="119">
        <v>1410.47</v>
      </c>
      <c r="F126" s="123">
        <f t="shared" si="6"/>
        <v>186182.04</v>
      </c>
    </row>
    <row r="127" spans="1:6" s="2" customFormat="1" ht="25.5" x14ac:dyDescent="0.2">
      <c r="A127" s="124" t="s">
        <v>216</v>
      </c>
      <c r="B127" s="125" t="s">
        <v>350</v>
      </c>
      <c r="C127" s="130">
        <v>44</v>
      </c>
      <c r="D127" s="122" t="s">
        <v>33</v>
      </c>
      <c r="E127" s="119">
        <v>501.55</v>
      </c>
      <c r="F127" s="123">
        <f t="shared" si="6"/>
        <v>22068.2</v>
      </c>
    </row>
    <row r="128" spans="1:6" s="2" customFormat="1" x14ac:dyDescent="0.2">
      <c r="A128" s="124" t="s">
        <v>214</v>
      </c>
      <c r="B128" s="125" t="s">
        <v>245</v>
      </c>
      <c r="C128" s="130">
        <v>22</v>
      </c>
      <c r="D128" s="122" t="s">
        <v>33</v>
      </c>
      <c r="E128" s="119">
        <v>1411.73</v>
      </c>
      <c r="F128" s="123">
        <f t="shared" si="6"/>
        <v>31058.06</v>
      </c>
    </row>
    <row r="129" spans="1:6" s="2" customFormat="1" x14ac:dyDescent="0.2">
      <c r="A129" s="124" t="s">
        <v>212</v>
      </c>
      <c r="B129" s="125" t="s">
        <v>319</v>
      </c>
      <c r="C129" s="130">
        <v>22</v>
      </c>
      <c r="D129" s="122" t="s">
        <v>33</v>
      </c>
      <c r="E129" s="119">
        <v>20120.310000000001</v>
      </c>
      <c r="F129" s="123">
        <f t="shared" si="6"/>
        <v>442646.82</v>
      </c>
    </row>
    <row r="130" spans="1:6" s="2" customFormat="1" ht="25.5" x14ac:dyDescent="0.2">
      <c r="A130" s="124" t="s">
        <v>210</v>
      </c>
      <c r="B130" s="125" t="s">
        <v>243</v>
      </c>
      <c r="C130" s="130">
        <v>44</v>
      </c>
      <c r="D130" s="122" t="s">
        <v>33</v>
      </c>
      <c r="E130" s="119">
        <v>6185.8</v>
      </c>
      <c r="F130" s="123">
        <f t="shared" si="6"/>
        <v>272175.2</v>
      </c>
    </row>
    <row r="131" spans="1:6" s="2" customFormat="1" x14ac:dyDescent="0.2">
      <c r="A131" s="124" t="s">
        <v>208</v>
      </c>
      <c r="B131" s="125" t="s">
        <v>572</v>
      </c>
      <c r="C131" s="130">
        <v>52.8</v>
      </c>
      <c r="D131" s="122" t="s">
        <v>45</v>
      </c>
      <c r="E131" s="119">
        <v>262.02</v>
      </c>
      <c r="F131" s="123">
        <f t="shared" si="6"/>
        <v>13834.66</v>
      </c>
    </row>
    <row r="132" spans="1:6" s="2" customFormat="1" x14ac:dyDescent="0.2">
      <c r="A132" s="124" t="s">
        <v>206</v>
      </c>
      <c r="B132" s="125" t="s">
        <v>357</v>
      </c>
      <c r="C132" s="130">
        <v>52.8</v>
      </c>
      <c r="D132" s="122" t="s">
        <v>45</v>
      </c>
      <c r="E132" s="119">
        <v>366.88</v>
      </c>
      <c r="F132" s="123">
        <f t="shared" si="6"/>
        <v>19371.259999999998</v>
      </c>
    </row>
    <row r="133" spans="1:6" s="2" customFormat="1" x14ac:dyDescent="0.2">
      <c r="A133" s="124" t="s">
        <v>152</v>
      </c>
      <c r="B133" s="125" t="s">
        <v>89</v>
      </c>
      <c r="C133" s="130">
        <v>11</v>
      </c>
      <c r="D133" s="122" t="s">
        <v>33</v>
      </c>
      <c r="E133" s="119">
        <v>44116.03</v>
      </c>
      <c r="F133" s="123">
        <f t="shared" si="6"/>
        <v>485276.33</v>
      </c>
    </row>
    <row r="134" spans="1:6" s="2" customFormat="1" x14ac:dyDescent="0.2">
      <c r="A134" s="124"/>
      <c r="B134" s="125"/>
      <c r="C134" s="130"/>
      <c r="D134" s="122"/>
      <c r="E134" s="119"/>
      <c r="F134" s="123"/>
    </row>
    <row r="135" spans="1:6" s="2" customFormat="1" ht="25.5" x14ac:dyDescent="0.2">
      <c r="A135" s="127">
        <v>8.5</v>
      </c>
      <c r="B135" s="116" t="s">
        <v>65</v>
      </c>
      <c r="C135" s="121"/>
      <c r="D135" s="122"/>
      <c r="E135" s="119"/>
      <c r="F135" s="123"/>
    </row>
    <row r="136" spans="1:6" s="2" customFormat="1" x14ac:dyDescent="0.2">
      <c r="A136" s="124" t="s">
        <v>140</v>
      </c>
      <c r="B136" s="125" t="s">
        <v>97</v>
      </c>
      <c r="C136" s="130">
        <v>30</v>
      </c>
      <c r="D136" s="122" t="s">
        <v>57</v>
      </c>
      <c r="E136" s="119">
        <v>291.64999999999998</v>
      </c>
      <c r="F136" s="123">
        <f t="shared" ref="F136:F144" si="7">ROUND(C136*E136,2)</f>
        <v>8749.5</v>
      </c>
    </row>
    <row r="137" spans="1:6" s="2" customFormat="1" ht="25.5" x14ac:dyDescent="0.2">
      <c r="A137" s="124" t="s">
        <v>254</v>
      </c>
      <c r="B137" s="125" t="s">
        <v>349</v>
      </c>
      <c r="C137" s="130">
        <v>30</v>
      </c>
      <c r="D137" s="122" t="s">
        <v>57</v>
      </c>
      <c r="E137" s="119">
        <v>1410.47</v>
      </c>
      <c r="F137" s="123">
        <f t="shared" si="7"/>
        <v>42314.1</v>
      </c>
    </row>
    <row r="138" spans="1:6" s="2" customFormat="1" ht="25.5" x14ac:dyDescent="0.2">
      <c r="A138" s="124" t="s">
        <v>348</v>
      </c>
      <c r="B138" s="125" t="s">
        <v>347</v>
      </c>
      <c r="C138" s="130">
        <v>20</v>
      </c>
      <c r="D138" s="122" t="s">
        <v>33</v>
      </c>
      <c r="E138" s="119">
        <v>209.99</v>
      </c>
      <c r="F138" s="123">
        <f t="shared" si="7"/>
        <v>4199.8</v>
      </c>
    </row>
    <row r="139" spans="1:6" s="2" customFormat="1" x14ac:dyDescent="0.2">
      <c r="A139" s="124" t="s">
        <v>252</v>
      </c>
      <c r="B139" s="125" t="s">
        <v>245</v>
      </c>
      <c r="C139" s="130">
        <v>10</v>
      </c>
      <c r="D139" s="122" t="s">
        <v>33</v>
      </c>
      <c r="E139" s="119">
        <v>1559.86</v>
      </c>
      <c r="F139" s="123">
        <f t="shared" si="7"/>
        <v>15598.6</v>
      </c>
    </row>
    <row r="140" spans="1:6" s="2" customFormat="1" x14ac:dyDescent="0.2">
      <c r="A140" s="124" t="s">
        <v>326</v>
      </c>
      <c r="B140" s="125" t="s">
        <v>321</v>
      </c>
      <c r="C140" s="130">
        <v>10</v>
      </c>
      <c r="D140" s="122" t="s">
        <v>33</v>
      </c>
      <c r="E140" s="119">
        <v>16096.25</v>
      </c>
      <c r="F140" s="123">
        <f t="shared" si="7"/>
        <v>160962.5</v>
      </c>
    </row>
    <row r="141" spans="1:6" s="2" customFormat="1" x14ac:dyDescent="0.2">
      <c r="A141" s="124" t="s">
        <v>139</v>
      </c>
      <c r="B141" s="137" t="s">
        <v>93</v>
      </c>
      <c r="C141" s="130">
        <v>19.8</v>
      </c>
      <c r="D141" s="122" t="s">
        <v>41</v>
      </c>
      <c r="E141" s="119">
        <v>130.81</v>
      </c>
      <c r="F141" s="123">
        <f t="shared" si="7"/>
        <v>2590.04</v>
      </c>
    </row>
    <row r="142" spans="1:6" s="2" customFormat="1" x14ac:dyDescent="0.2">
      <c r="A142" s="124" t="s">
        <v>138</v>
      </c>
      <c r="B142" s="137" t="s">
        <v>91</v>
      </c>
      <c r="C142" s="130">
        <v>18.55</v>
      </c>
      <c r="D142" s="122" t="s">
        <v>41</v>
      </c>
      <c r="E142" s="119">
        <v>172.55</v>
      </c>
      <c r="F142" s="123">
        <f t="shared" si="7"/>
        <v>3200.8</v>
      </c>
    </row>
    <row r="143" spans="1:6" s="2" customFormat="1" x14ac:dyDescent="0.2">
      <c r="A143" s="124" t="s">
        <v>64</v>
      </c>
      <c r="B143" s="137" t="s">
        <v>63</v>
      </c>
      <c r="C143" s="130">
        <v>1.5</v>
      </c>
      <c r="D143" s="138" t="s">
        <v>41</v>
      </c>
      <c r="E143" s="119">
        <v>204.64</v>
      </c>
      <c r="F143" s="123">
        <f t="shared" si="7"/>
        <v>306.95999999999998</v>
      </c>
    </row>
    <row r="144" spans="1:6" s="2" customFormat="1" x14ac:dyDescent="0.2">
      <c r="A144" s="124" t="s">
        <v>137</v>
      </c>
      <c r="B144" s="125" t="s">
        <v>89</v>
      </c>
      <c r="C144" s="130">
        <v>5</v>
      </c>
      <c r="D144" s="122" t="s">
        <v>33</v>
      </c>
      <c r="E144" s="119">
        <v>22058.02</v>
      </c>
      <c r="F144" s="123">
        <f t="shared" si="7"/>
        <v>110290.1</v>
      </c>
    </row>
    <row r="145" spans="1:6" s="2" customFormat="1" x14ac:dyDescent="0.2">
      <c r="A145" s="124"/>
      <c r="B145" s="125"/>
      <c r="C145" s="130"/>
      <c r="D145" s="122"/>
      <c r="E145" s="119"/>
      <c r="F145" s="123"/>
    </row>
    <row r="146" spans="1:6" s="2" customFormat="1" ht="25.5" x14ac:dyDescent="0.2">
      <c r="A146" s="120">
        <v>9</v>
      </c>
      <c r="B146" s="116" t="s">
        <v>116</v>
      </c>
      <c r="C146" s="121"/>
      <c r="D146" s="122"/>
      <c r="E146" s="119"/>
      <c r="F146" s="123"/>
    </row>
    <row r="147" spans="1:6" s="2" customFormat="1" x14ac:dyDescent="0.2">
      <c r="A147" s="139">
        <v>9.1</v>
      </c>
      <c r="B147" s="125" t="s">
        <v>37</v>
      </c>
      <c r="C147" s="130">
        <v>1007</v>
      </c>
      <c r="D147" s="140" t="s">
        <v>33</v>
      </c>
      <c r="E147" s="119">
        <v>215.75</v>
      </c>
      <c r="F147" s="123">
        <f t="shared" ref="F147:F159" si="8">ROUND(C147*E147,2)</f>
        <v>217260.25</v>
      </c>
    </row>
    <row r="148" spans="1:6" s="2" customFormat="1" ht="25.5" x14ac:dyDescent="0.2">
      <c r="A148" s="139">
        <v>9.1999999999999993</v>
      </c>
      <c r="B148" s="125" t="s">
        <v>36</v>
      </c>
      <c r="C148" s="130">
        <v>6042</v>
      </c>
      <c r="D148" s="122" t="s">
        <v>57</v>
      </c>
      <c r="E148" s="119">
        <v>26.69</v>
      </c>
      <c r="F148" s="123">
        <f t="shared" si="8"/>
        <v>161260.98000000001</v>
      </c>
    </row>
    <row r="149" spans="1:6" s="2" customFormat="1" x14ac:dyDescent="0.2">
      <c r="A149" s="139">
        <v>9.3000000000000007</v>
      </c>
      <c r="B149" s="125" t="s">
        <v>242</v>
      </c>
      <c r="C149" s="130">
        <v>1007</v>
      </c>
      <c r="D149" s="122" t="s">
        <v>33</v>
      </c>
      <c r="E149" s="119">
        <v>84.42</v>
      </c>
      <c r="F149" s="123">
        <f t="shared" si="8"/>
        <v>85010.94</v>
      </c>
    </row>
    <row r="150" spans="1:6" s="2" customFormat="1" x14ac:dyDescent="0.2">
      <c r="A150" s="139">
        <v>9.4</v>
      </c>
      <c r="B150" s="125" t="s">
        <v>822</v>
      </c>
      <c r="C150" s="141">
        <v>2014</v>
      </c>
      <c r="D150" s="122" t="s">
        <v>33</v>
      </c>
      <c r="E150" s="119">
        <v>109.56</v>
      </c>
      <c r="F150" s="123">
        <f t="shared" si="8"/>
        <v>220653.84</v>
      </c>
    </row>
    <row r="151" spans="1:6" s="2" customFormat="1" x14ac:dyDescent="0.2">
      <c r="A151" s="139">
        <v>9.5</v>
      </c>
      <c r="B151" s="137" t="s">
        <v>35</v>
      </c>
      <c r="C151" s="130">
        <v>1007</v>
      </c>
      <c r="D151" s="122" t="s">
        <v>33</v>
      </c>
      <c r="E151" s="119">
        <v>240.13</v>
      </c>
      <c r="F151" s="123">
        <f t="shared" si="8"/>
        <v>241810.91</v>
      </c>
    </row>
    <row r="152" spans="1:6" s="2" customFormat="1" x14ac:dyDescent="0.2">
      <c r="A152" s="139">
        <v>9.6</v>
      </c>
      <c r="B152" s="137" t="s">
        <v>241</v>
      </c>
      <c r="C152" s="130">
        <v>1007</v>
      </c>
      <c r="D152" s="122" t="s">
        <v>33</v>
      </c>
      <c r="E152" s="119">
        <v>403.02</v>
      </c>
      <c r="F152" s="123">
        <f t="shared" si="8"/>
        <v>405841.14</v>
      </c>
    </row>
    <row r="153" spans="1:6" s="2" customFormat="1" x14ac:dyDescent="0.2">
      <c r="A153" s="139">
        <v>9.6999999999999993</v>
      </c>
      <c r="B153" s="137" t="s">
        <v>34</v>
      </c>
      <c r="C153" s="130">
        <v>1007</v>
      </c>
      <c r="D153" s="122" t="s">
        <v>33</v>
      </c>
      <c r="E153" s="119">
        <v>1343.42</v>
      </c>
      <c r="F153" s="123">
        <f t="shared" si="8"/>
        <v>1352823.94</v>
      </c>
    </row>
    <row r="154" spans="1:6" s="2" customFormat="1" x14ac:dyDescent="0.2">
      <c r="A154" s="139">
        <v>9.8000000000000007</v>
      </c>
      <c r="B154" s="137" t="s">
        <v>862</v>
      </c>
      <c r="C154" s="130">
        <v>1007</v>
      </c>
      <c r="D154" s="122" t="s">
        <v>57</v>
      </c>
      <c r="E154" s="119">
        <v>36.22</v>
      </c>
      <c r="F154" s="123">
        <f t="shared" si="8"/>
        <v>36473.54</v>
      </c>
    </row>
    <row r="155" spans="1:6" s="2" customFormat="1" x14ac:dyDescent="0.2">
      <c r="A155" s="139">
        <v>9.9</v>
      </c>
      <c r="B155" s="137" t="s">
        <v>240</v>
      </c>
      <c r="C155" s="130">
        <v>1007</v>
      </c>
      <c r="D155" s="122" t="s">
        <v>33</v>
      </c>
      <c r="E155" s="119">
        <v>342.69</v>
      </c>
      <c r="F155" s="123">
        <f t="shared" si="8"/>
        <v>345088.83</v>
      </c>
    </row>
    <row r="156" spans="1:6" s="2" customFormat="1" x14ac:dyDescent="0.2">
      <c r="A156" s="135">
        <v>9.1</v>
      </c>
      <c r="B156" s="137" t="s">
        <v>239</v>
      </c>
      <c r="C156" s="130">
        <v>1007</v>
      </c>
      <c r="D156" s="122" t="s">
        <v>33</v>
      </c>
      <c r="E156" s="119">
        <v>25.3</v>
      </c>
      <c r="F156" s="123">
        <f t="shared" si="8"/>
        <v>25477.1</v>
      </c>
    </row>
    <row r="157" spans="1:6" s="2" customFormat="1" x14ac:dyDescent="0.2">
      <c r="A157" s="124">
        <v>9.11</v>
      </c>
      <c r="B157" s="137" t="s">
        <v>238</v>
      </c>
      <c r="C157" s="130">
        <v>1007</v>
      </c>
      <c r="D157" s="122" t="s">
        <v>33</v>
      </c>
      <c r="E157" s="119">
        <v>27.83</v>
      </c>
      <c r="F157" s="123">
        <f t="shared" si="8"/>
        <v>28024.81</v>
      </c>
    </row>
    <row r="158" spans="1:6" s="2" customFormat="1" x14ac:dyDescent="0.2">
      <c r="A158" s="124">
        <v>9.1199999999999992</v>
      </c>
      <c r="B158" s="137" t="s">
        <v>60</v>
      </c>
      <c r="C158" s="130">
        <v>1510.5</v>
      </c>
      <c r="D158" s="122" t="s">
        <v>41</v>
      </c>
      <c r="E158" s="119">
        <v>816.13</v>
      </c>
      <c r="F158" s="123">
        <f t="shared" si="8"/>
        <v>1232764.3700000001</v>
      </c>
    </row>
    <row r="159" spans="1:6" s="2" customFormat="1" x14ac:dyDescent="0.2">
      <c r="A159" s="124">
        <v>9.1300000000000008</v>
      </c>
      <c r="B159" s="137" t="s">
        <v>59</v>
      </c>
      <c r="C159" s="130">
        <v>1007</v>
      </c>
      <c r="D159" s="122" t="s">
        <v>33</v>
      </c>
      <c r="E159" s="119">
        <v>772.33</v>
      </c>
      <c r="F159" s="123">
        <f t="shared" si="8"/>
        <v>777736.31</v>
      </c>
    </row>
    <row r="160" spans="1:6" s="2" customFormat="1" x14ac:dyDescent="0.2">
      <c r="A160" s="124"/>
      <c r="B160" s="125"/>
      <c r="C160" s="130"/>
      <c r="D160" s="122"/>
      <c r="E160" s="119"/>
      <c r="F160" s="123"/>
    </row>
    <row r="161" spans="1:6" s="2" customFormat="1" x14ac:dyDescent="0.2">
      <c r="A161" s="120">
        <v>10</v>
      </c>
      <c r="B161" s="116" t="s">
        <v>821</v>
      </c>
      <c r="C161" s="121"/>
      <c r="D161" s="122"/>
      <c r="E161" s="119"/>
      <c r="F161" s="123"/>
    </row>
    <row r="162" spans="1:6" s="2" customFormat="1" x14ac:dyDescent="0.2">
      <c r="A162" s="139">
        <v>10.1</v>
      </c>
      <c r="B162" s="125" t="s">
        <v>824</v>
      </c>
      <c r="C162" s="121">
        <v>1369.94</v>
      </c>
      <c r="D162" s="122" t="s">
        <v>57</v>
      </c>
      <c r="E162" s="119">
        <v>153.69999999999999</v>
      </c>
      <c r="F162" s="123">
        <f>ROUND(C162*E162,2)</f>
        <v>210559.78</v>
      </c>
    </row>
    <row r="163" spans="1:6" s="2" customFormat="1" x14ac:dyDescent="0.2">
      <c r="A163" s="139">
        <v>10.199999999999999</v>
      </c>
      <c r="B163" s="125" t="s">
        <v>819</v>
      </c>
      <c r="C163" s="121">
        <v>3614.78</v>
      </c>
      <c r="D163" s="122" t="s">
        <v>57</v>
      </c>
      <c r="E163" s="119">
        <v>87.13</v>
      </c>
      <c r="F163" s="123">
        <f>ROUND(C163*E163,2)</f>
        <v>314955.78000000003</v>
      </c>
    </row>
    <row r="164" spans="1:6" s="2" customFormat="1" x14ac:dyDescent="0.2">
      <c r="A164" s="139">
        <v>10.3</v>
      </c>
      <c r="B164" s="125" t="s">
        <v>818</v>
      </c>
      <c r="C164" s="121">
        <v>3245.1</v>
      </c>
      <c r="D164" s="122" t="s">
        <v>57</v>
      </c>
      <c r="E164" s="119">
        <v>58.35</v>
      </c>
      <c r="F164" s="123">
        <f>ROUND(C164*E164,2)</f>
        <v>189351.59</v>
      </c>
    </row>
    <row r="165" spans="1:6" s="2" customFormat="1" x14ac:dyDescent="0.2">
      <c r="A165" s="139">
        <v>10.4</v>
      </c>
      <c r="B165" s="125" t="s">
        <v>817</v>
      </c>
      <c r="C165" s="121">
        <v>1242.43</v>
      </c>
      <c r="D165" s="122" t="s">
        <v>57</v>
      </c>
      <c r="E165" s="119">
        <v>44.43</v>
      </c>
      <c r="F165" s="123">
        <f>ROUND(C165*E165,2)</f>
        <v>55201.16</v>
      </c>
    </row>
    <row r="166" spans="1:6" s="2" customFormat="1" x14ac:dyDescent="0.2">
      <c r="A166" s="124"/>
      <c r="B166" s="125"/>
      <c r="C166" s="130"/>
      <c r="D166" s="122"/>
      <c r="E166" s="119"/>
      <c r="F166" s="123"/>
    </row>
    <row r="167" spans="1:6" s="2" customFormat="1" x14ac:dyDescent="0.2">
      <c r="A167" s="120">
        <v>11</v>
      </c>
      <c r="B167" s="116" t="s">
        <v>58</v>
      </c>
      <c r="C167" s="121">
        <v>8611.1299999999992</v>
      </c>
      <c r="D167" s="122" t="s">
        <v>57</v>
      </c>
      <c r="E167" s="119">
        <v>46.15</v>
      </c>
      <c r="F167" s="123">
        <f>ROUND(C167*E167,2)</f>
        <v>397403.65</v>
      </c>
    </row>
    <row r="168" spans="1:6" s="2" customFormat="1" x14ac:dyDescent="0.2">
      <c r="A168" s="124"/>
      <c r="B168" s="137"/>
      <c r="C168" s="130"/>
      <c r="D168" s="122"/>
      <c r="E168" s="119"/>
      <c r="F168" s="123"/>
    </row>
    <row r="169" spans="1:6" s="2" customFormat="1" x14ac:dyDescent="0.2">
      <c r="A169" s="120">
        <v>12</v>
      </c>
      <c r="B169" s="116" t="s">
        <v>571</v>
      </c>
      <c r="C169" s="121">
        <v>264</v>
      </c>
      <c r="D169" s="122" t="s">
        <v>170</v>
      </c>
      <c r="E169" s="119">
        <v>442.74</v>
      </c>
      <c r="F169" s="123">
        <f>ROUND(C169*E169,2)</f>
        <v>116883.36</v>
      </c>
    </row>
    <row r="170" spans="1:6" s="2" customFormat="1" x14ac:dyDescent="0.2">
      <c r="A170" s="124"/>
      <c r="B170" s="137"/>
      <c r="C170" s="130"/>
      <c r="D170" s="122"/>
      <c r="E170" s="119"/>
      <c r="F170" s="123"/>
    </row>
    <row r="171" spans="1:6" s="2" customFormat="1" x14ac:dyDescent="0.2">
      <c r="A171" s="120">
        <v>13</v>
      </c>
      <c r="B171" s="116" t="s">
        <v>56</v>
      </c>
      <c r="C171" s="121"/>
      <c r="D171" s="122"/>
      <c r="E171" s="119"/>
      <c r="F171" s="123"/>
    </row>
    <row r="172" spans="1:6" s="2" customFormat="1" x14ac:dyDescent="0.2">
      <c r="A172" s="139">
        <v>13.1</v>
      </c>
      <c r="B172" s="137" t="s">
        <v>55</v>
      </c>
      <c r="C172" s="130">
        <v>1007.6</v>
      </c>
      <c r="D172" s="122" t="s">
        <v>45</v>
      </c>
      <c r="E172" s="119">
        <v>190.08</v>
      </c>
      <c r="F172" s="123">
        <f t="shared" ref="F172:F178" si="9">ROUND(C172*E172,2)</f>
        <v>191524.61</v>
      </c>
    </row>
    <row r="173" spans="1:6" s="2" customFormat="1" x14ac:dyDescent="0.2">
      <c r="A173" s="139">
        <v>13.2</v>
      </c>
      <c r="B173" s="137" t="s">
        <v>54</v>
      </c>
      <c r="C173" s="130">
        <v>1007.6</v>
      </c>
      <c r="D173" s="122" t="s">
        <v>45</v>
      </c>
      <c r="E173" s="119">
        <v>1445.88</v>
      </c>
      <c r="F173" s="123">
        <f t="shared" si="9"/>
        <v>1456868.69</v>
      </c>
    </row>
    <row r="174" spans="1:6" s="2" customFormat="1" x14ac:dyDescent="0.2">
      <c r="A174" s="139">
        <v>13.3</v>
      </c>
      <c r="B174" s="137" t="s">
        <v>53</v>
      </c>
      <c r="C174" s="130">
        <v>1007.6</v>
      </c>
      <c r="D174" s="122" t="s">
        <v>57</v>
      </c>
      <c r="E174" s="119">
        <v>95.05</v>
      </c>
      <c r="F174" s="123">
        <f t="shared" si="9"/>
        <v>95772.38</v>
      </c>
    </row>
    <row r="175" spans="1:6" s="2" customFormat="1" x14ac:dyDescent="0.2">
      <c r="A175" s="139">
        <v>13.4</v>
      </c>
      <c r="B175" s="137" t="s">
        <v>52</v>
      </c>
      <c r="C175" s="130">
        <v>1007.6</v>
      </c>
      <c r="D175" s="122" t="s">
        <v>57</v>
      </c>
      <c r="E175" s="119">
        <v>1147.69</v>
      </c>
      <c r="F175" s="123">
        <f t="shared" si="9"/>
        <v>1156412.44</v>
      </c>
    </row>
    <row r="176" spans="1:6" s="2" customFormat="1" x14ac:dyDescent="0.2">
      <c r="A176" s="139">
        <v>13.5</v>
      </c>
      <c r="B176" s="137" t="s">
        <v>232</v>
      </c>
      <c r="C176" s="130">
        <v>251.9</v>
      </c>
      <c r="D176" s="122" t="s">
        <v>33</v>
      </c>
      <c r="E176" s="119">
        <v>4327.47</v>
      </c>
      <c r="F176" s="123">
        <f t="shared" si="9"/>
        <v>1090089.69</v>
      </c>
    </row>
    <row r="177" spans="1:6" x14ac:dyDescent="0.2">
      <c r="A177" s="139">
        <v>13.6</v>
      </c>
      <c r="B177" s="137" t="s">
        <v>313</v>
      </c>
      <c r="C177" s="130">
        <v>33</v>
      </c>
      <c r="D177" s="122" t="s">
        <v>33</v>
      </c>
      <c r="E177" s="119">
        <v>13258.02</v>
      </c>
      <c r="F177" s="123">
        <f t="shared" si="9"/>
        <v>437514.66</v>
      </c>
    </row>
    <row r="178" spans="1:6" x14ac:dyDescent="0.2">
      <c r="A178" s="139">
        <v>13.7</v>
      </c>
      <c r="B178" s="137" t="s">
        <v>312</v>
      </c>
      <c r="C178" s="130">
        <v>63.8</v>
      </c>
      <c r="D178" s="122" t="s">
        <v>33</v>
      </c>
      <c r="E178" s="119">
        <v>14436.22</v>
      </c>
      <c r="F178" s="123">
        <f t="shared" si="9"/>
        <v>921030.84</v>
      </c>
    </row>
    <row r="179" spans="1:6" x14ac:dyDescent="0.2">
      <c r="A179" s="124"/>
      <c r="B179" s="137"/>
      <c r="C179" s="130"/>
      <c r="D179" s="122"/>
      <c r="E179" s="119"/>
      <c r="F179" s="123"/>
    </row>
    <row r="180" spans="1:6" x14ac:dyDescent="0.2">
      <c r="A180" s="120">
        <f>+A171+1</f>
        <v>14</v>
      </c>
      <c r="B180" s="116" t="s">
        <v>51</v>
      </c>
      <c r="C180" s="121">
        <v>9472.24</v>
      </c>
      <c r="D180" s="122" t="s">
        <v>57</v>
      </c>
      <c r="E180" s="119">
        <v>11.93</v>
      </c>
      <c r="F180" s="123">
        <f>ROUND(C180*E180,2)</f>
        <v>113003.82</v>
      </c>
    </row>
    <row r="181" spans="1:6" x14ac:dyDescent="0.2">
      <c r="A181" s="142"/>
      <c r="B181" s="143"/>
      <c r="C181" s="144"/>
      <c r="D181" s="145"/>
      <c r="E181" s="119"/>
      <c r="F181" s="146"/>
    </row>
    <row r="182" spans="1:6" ht="25.5" x14ac:dyDescent="0.2">
      <c r="A182" s="120">
        <f>+A180+1</f>
        <v>15</v>
      </c>
      <c r="B182" s="116" t="s">
        <v>863</v>
      </c>
      <c r="C182" s="121"/>
      <c r="D182" s="122"/>
      <c r="E182" s="119"/>
      <c r="F182" s="123"/>
    </row>
    <row r="183" spans="1:6" x14ac:dyDescent="0.2">
      <c r="A183" s="139">
        <f t="shared" ref="A183:A189" si="10">+A182+0.1</f>
        <v>15.1</v>
      </c>
      <c r="B183" s="125" t="s">
        <v>49</v>
      </c>
      <c r="C183" s="121">
        <v>14211.45</v>
      </c>
      <c r="D183" s="122" t="s">
        <v>57</v>
      </c>
      <c r="E183" s="119">
        <v>63.33</v>
      </c>
      <c r="F183" s="123">
        <f t="shared" ref="F183:F189" si="11">ROUND(C183*E183,2)</f>
        <v>900011.13</v>
      </c>
    </row>
    <row r="184" spans="1:6" x14ac:dyDescent="0.2">
      <c r="A184" s="139">
        <f t="shared" si="10"/>
        <v>15.2</v>
      </c>
      <c r="B184" s="125" t="s">
        <v>48</v>
      </c>
      <c r="C184" s="121">
        <v>4689.78</v>
      </c>
      <c r="D184" s="122" t="s">
        <v>45</v>
      </c>
      <c r="E184" s="119">
        <v>33.69</v>
      </c>
      <c r="F184" s="123">
        <f t="shared" si="11"/>
        <v>157998.69</v>
      </c>
    </row>
    <row r="185" spans="1:6" ht="25.5" x14ac:dyDescent="0.2">
      <c r="A185" s="139">
        <f t="shared" si="10"/>
        <v>15.299999999999999</v>
      </c>
      <c r="B185" s="129" t="s">
        <v>47</v>
      </c>
      <c r="C185" s="121">
        <v>281.39</v>
      </c>
      <c r="D185" s="122" t="s">
        <v>45</v>
      </c>
      <c r="E185" s="119">
        <v>211.95</v>
      </c>
      <c r="F185" s="123">
        <f t="shared" si="11"/>
        <v>59640.61</v>
      </c>
    </row>
    <row r="186" spans="1:6" ht="25.5" x14ac:dyDescent="0.2">
      <c r="A186" s="139">
        <f t="shared" si="10"/>
        <v>15.399999999999999</v>
      </c>
      <c r="B186" s="125" t="s">
        <v>46</v>
      </c>
      <c r="C186" s="121">
        <v>4689.78</v>
      </c>
      <c r="D186" s="122" t="s">
        <v>45</v>
      </c>
      <c r="E186" s="119">
        <v>1162.26</v>
      </c>
      <c r="F186" s="123">
        <f t="shared" si="11"/>
        <v>5450743.7000000002</v>
      </c>
    </row>
    <row r="187" spans="1:6" x14ac:dyDescent="0.2">
      <c r="A187" s="139">
        <f t="shared" si="10"/>
        <v>15.499999999999998</v>
      </c>
      <c r="B187" s="125" t="s">
        <v>44</v>
      </c>
      <c r="C187" s="121">
        <v>4689.78</v>
      </c>
      <c r="D187" s="122" t="s">
        <v>43</v>
      </c>
      <c r="E187" s="119">
        <v>49.34</v>
      </c>
      <c r="F187" s="123">
        <f t="shared" si="11"/>
        <v>231393.75</v>
      </c>
    </row>
    <row r="188" spans="1:6" x14ac:dyDescent="0.2">
      <c r="A188" s="139">
        <f t="shared" si="10"/>
        <v>15.599999999999998</v>
      </c>
      <c r="B188" s="125" t="s">
        <v>286</v>
      </c>
      <c r="C188" s="121">
        <v>1125.54</v>
      </c>
      <c r="D188" s="122" t="s">
        <v>41</v>
      </c>
      <c r="E188" s="119">
        <v>1583.87</v>
      </c>
      <c r="F188" s="123">
        <f t="shared" si="11"/>
        <v>1782709.04</v>
      </c>
    </row>
    <row r="189" spans="1:6" ht="25.5" x14ac:dyDescent="0.2">
      <c r="A189" s="139">
        <f t="shared" si="10"/>
        <v>15.699999999999998</v>
      </c>
      <c r="B189" s="125" t="s">
        <v>85</v>
      </c>
      <c r="C189" s="121">
        <v>937.96</v>
      </c>
      <c r="D189" s="122" t="s">
        <v>41</v>
      </c>
      <c r="E189" s="119">
        <v>425.2</v>
      </c>
      <c r="F189" s="123">
        <f t="shared" si="11"/>
        <v>398820.59</v>
      </c>
    </row>
    <row r="190" spans="1:6" x14ac:dyDescent="0.2">
      <c r="A190" s="124"/>
      <c r="B190" s="125"/>
      <c r="C190" s="121"/>
      <c r="D190" s="122"/>
      <c r="E190" s="132"/>
      <c r="F190" s="123"/>
    </row>
    <row r="191" spans="1:6" s="97" customFormat="1" x14ac:dyDescent="0.2">
      <c r="A191" s="147"/>
      <c r="B191" s="148" t="s">
        <v>624</v>
      </c>
      <c r="C191" s="148"/>
      <c r="D191" s="149"/>
      <c r="E191" s="150"/>
      <c r="F191" s="151">
        <f>SUBTOTAL(9,F15:F189)</f>
        <v>45165318.710000008</v>
      </c>
    </row>
    <row r="192" spans="1:6" x14ac:dyDescent="0.2">
      <c r="A192" s="135"/>
      <c r="B192" s="118"/>
      <c r="C192" s="152"/>
      <c r="D192" s="122"/>
      <c r="E192" s="153"/>
      <c r="F192" s="154"/>
    </row>
    <row r="193" spans="1:6" s="2" customFormat="1" x14ac:dyDescent="0.2">
      <c r="A193" s="115" t="s">
        <v>114</v>
      </c>
      <c r="B193" s="116" t="s">
        <v>113</v>
      </c>
      <c r="C193" s="116"/>
      <c r="D193" s="116"/>
      <c r="E193" s="116"/>
      <c r="F193" s="116"/>
    </row>
    <row r="194" spans="1:6" s="2" customFormat="1" x14ac:dyDescent="0.2">
      <c r="A194" s="115"/>
      <c r="B194" s="118"/>
      <c r="C194" s="118"/>
      <c r="D194" s="118"/>
      <c r="E194" s="118"/>
      <c r="F194" s="118"/>
    </row>
    <row r="195" spans="1:6" s="2" customFormat="1" x14ac:dyDescent="0.2">
      <c r="A195" s="120">
        <v>1</v>
      </c>
      <c r="B195" s="116" t="s">
        <v>97</v>
      </c>
      <c r="C195" s="121">
        <v>6347.78</v>
      </c>
      <c r="D195" s="122" t="s">
        <v>57</v>
      </c>
      <c r="E195" s="119">
        <v>15.17</v>
      </c>
      <c r="F195" s="123">
        <f>ROUND(C195*E195,2)</f>
        <v>96295.82</v>
      </c>
    </row>
    <row r="196" spans="1:6" s="2" customFormat="1" x14ac:dyDescent="0.2">
      <c r="A196" s="124"/>
      <c r="B196" s="125"/>
      <c r="C196" s="122"/>
      <c r="D196" s="122"/>
      <c r="E196" s="119"/>
      <c r="F196" s="123"/>
    </row>
    <row r="197" spans="1:6" s="2" customFormat="1" x14ac:dyDescent="0.2">
      <c r="A197" s="120">
        <v>2</v>
      </c>
      <c r="B197" s="116" t="s">
        <v>82</v>
      </c>
      <c r="C197" s="121"/>
      <c r="D197" s="122"/>
      <c r="E197" s="119"/>
      <c r="F197" s="123"/>
    </row>
    <row r="198" spans="1:6" s="2" customFormat="1" x14ac:dyDescent="0.2">
      <c r="A198" s="127">
        <v>2.1</v>
      </c>
      <c r="B198" s="116" t="s">
        <v>112</v>
      </c>
      <c r="C198" s="121"/>
      <c r="D198" s="122"/>
      <c r="E198" s="119"/>
      <c r="F198" s="123"/>
    </row>
    <row r="199" spans="1:6" s="2" customFormat="1" x14ac:dyDescent="0.2">
      <c r="A199" s="124" t="s">
        <v>593</v>
      </c>
      <c r="B199" s="125" t="s">
        <v>592</v>
      </c>
      <c r="C199" s="122">
        <v>1440.3</v>
      </c>
      <c r="D199" s="122" t="s">
        <v>41</v>
      </c>
      <c r="E199" s="119">
        <v>976.63</v>
      </c>
      <c r="F199" s="123">
        <f t="shared" ref="F199:F205" si="12">ROUND(C199*E199,2)</f>
        <v>1406640.19</v>
      </c>
    </row>
    <row r="200" spans="1:6" s="2" customFormat="1" x14ac:dyDescent="0.2">
      <c r="A200" s="124" t="s">
        <v>111</v>
      </c>
      <c r="B200" s="125" t="s">
        <v>110</v>
      </c>
      <c r="C200" s="122">
        <v>3360.71</v>
      </c>
      <c r="D200" s="122" t="s">
        <v>41</v>
      </c>
      <c r="E200" s="119">
        <v>118.18</v>
      </c>
      <c r="F200" s="123">
        <f t="shared" si="12"/>
        <v>397168.71</v>
      </c>
    </row>
    <row r="201" spans="1:6" s="2" customFormat="1" x14ac:dyDescent="0.2">
      <c r="A201" s="128">
        <v>2.2000000000000002</v>
      </c>
      <c r="B201" s="129" t="s">
        <v>80</v>
      </c>
      <c r="C201" s="130">
        <v>5395.61</v>
      </c>
      <c r="D201" s="131" t="s">
        <v>45</v>
      </c>
      <c r="E201" s="119">
        <v>44.31</v>
      </c>
      <c r="F201" s="123">
        <f t="shared" si="12"/>
        <v>239079.48</v>
      </c>
    </row>
    <row r="202" spans="1:6" s="2" customFormat="1" x14ac:dyDescent="0.2">
      <c r="A202" s="128">
        <v>2.2999999999999998</v>
      </c>
      <c r="B202" s="125" t="s">
        <v>109</v>
      </c>
      <c r="C202" s="122">
        <v>420.75</v>
      </c>
      <c r="D202" s="122" t="s">
        <v>41</v>
      </c>
      <c r="E202" s="119">
        <v>1411.8</v>
      </c>
      <c r="F202" s="123">
        <f t="shared" si="12"/>
        <v>594014.85</v>
      </c>
    </row>
    <row r="203" spans="1:6" s="2" customFormat="1" x14ac:dyDescent="0.2">
      <c r="A203" s="128">
        <v>2.4</v>
      </c>
      <c r="B203" s="125" t="s">
        <v>279</v>
      </c>
      <c r="C203" s="122">
        <v>843.37</v>
      </c>
      <c r="D203" s="122" t="s">
        <v>41</v>
      </c>
      <c r="E203" s="119">
        <v>779.11</v>
      </c>
      <c r="F203" s="123">
        <f t="shared" si="12"/>
        <v>657078</v>
      </c>
    </row>
    <row r="204" spans="1:6" s="2" customFormat="1" ht="25.5" x14ac:dyDescent="0.2">
      <c r="A204" s="128">
        <v>2.5</v>
      </c>
      <c r="B204" s="129" t="s">
        <v>85</v>
      </c>
      <c r="C204" s="122">
        <v>4063.52</v>
      </c>
      <c r="D204" s="122" t="s">
        <v>41</v>
      </c>
      <c r="E204" s="119">
        <v>172.55</v>
      </c>
      <c r="F204" s="123">
        <f t="shared" si="12"/>
        <v>701160.38</v>
      </c>
    </row>
    <row r="205" spans="1:6" s="2" customFormat="1" ht="25.5" x14ac:dyDescent="0.2">
      <c r="A205" s="128">
        <v>2.6</v>
      </c>
      <c r="B205" s="129" t="s">
        <v>78</v>
      </c>
      <c r="C205" s="122">
        <v>1728.36</v>
      </c>
      <c r="D205" s="122" t="s">
        <v>41</v>
      </c>
      <c r="E205" s="119">
        <v>146.16999999999999</v>
      </c>
      <c r="F205" s="123">
        <f t="shared" si="12"/>
        <v>252634.38</v>
      </c>
    </row>
    <row r="206" spans="1:6" s="2" customFormat="1" x14ac:dyDescent="0.2">
      <c r="A206" s="128"/>
      <c r="B206" s="125"/>
      <c r="C206" s="122"/>
      <c r="D206" s="122"/>
      <c r="E206" s="119"/>
      <c r="F206" s="123"/>
    </row>
    <row r="207" spans="1:6" s="2" customFormat="1" x14ac:dyDescent="0.2">
      <c r="A207" s="120">
        <v>3</v>
      </c>
      <c r="B207" s="116" t="s">
        <v>108</v>
      </c>
      <c r="C207" s="121"/>
      <c r="D207" s="122"/>
      <c r="E207" s="119"/>
      <c r="F207" s="123"/>
    </row>
    <row r="208" spans="1:6" s="2" customFormat="1" x14ac:dyDescent="0.2">
      <c r="A208" s="128">
        <v>3.1</v>
      </c>
      <c r="B208" s="125" t="s">
        <v>149</v>
      </c>
      <c r="C208" s="122">
        <v>1679.17</v>
      </c>
      <c r="D208" s="122" t="s">
        <v>57</v>
      </c>
      <c r="E208" s="119">
        <v>1464.41</v>
      </c>
      <c r="F208" s="123">
        <f>ROUND(C208*E208,2)</f>
        <v>2458993.34</v>
      </c>
    </row>
    <row r="209" spans="1:6" s="2" customFormat="1" x14ac:dyDescent="0.2">
      <c r="A209" s="128">
        <v>3.2</v>
      </c>
      <c r="B209" s="125" t="s">
        <v>75</v>
      </c>
      <c r="C209" s="122">
        <v>1469.4</v>
      </c>
      <c r="D209" s="122" t="s">
        <v>57</v>
      </c>
      <c r="E209" s="119">
        <v>855.26</v>
      </c>
      <c r="F209" s="123">
        <f>ROUND(C209*E209,2)</f>
        <v>1256719.04</v>
      </c>
    </row>
    <row r="210" spans="1:6" s="2" customFormat="1" x14ac:dyDescent="0.2">
      <c r="A210" s="128">
        <v>3.3</v>
      </c>
      <c r="B210" s="125" t="s">
        <v>107</v>
      </c>
      <c r="C210" s="122">
        <v>2005.3</v>
      </c>
      <c r="D210" s="122" t="s">
        <v>57</v>
      </c>
      <c r="E210" s="119">
        <v>389.87</v>
      </c>
      <c r="F210" s="123">
        <f>ROUND(C210*E210,2)</f>
        <v>781806.31</v>
      </c>
    </row>
    <row r="211" spans="1:6" s="2" customFormat="1" x14ac:dyDescent="0.2">
      <c r="A211" s="128">
        <v>3.4</v>
      </c>
      <c r="B211" s="125" t="s">
        <v>74</v>
      </c>
      <c r="C211" s="122">
        <v>1193.92</v>
      </c>
      <c r="D211" s="122" t="s">
        <v>57</v>
      </c>
      <c r="E211" s="119">
        <v>242.88</v>
      </c>
      <c r="F211" s="123">
        <f>ROUND(C211*E211,2)</f>
        <v>289979.28999999998</v>
      </c>
    </row>
    <row r="212" spans="1:6" s="2" customFormat="1" x14ac:dyDescent="0.2">
      <c r="A212" s="128"/>
      <c r="B212" s="125"/>
      <c r="C212" s="122"/>
      <c r="D212" s="122"/>
      <c r="E212" s="119"/>
      <c r="F212" s="123"/>
    </row>
    <row r="213" spans="1:6" s="2" customFormat="1" x14ac:dyDescent="0.2">
      <c r="A213" s="120">
        <v>4</v>
      </c>
      <c r="B213" s="116" t="s">
        <v>76</v>
      </c>
      <c r="C213" s="121"/>
      <c r="D213" s="122"/>
      <c r="E213" s="119"/>
      <c r="F213" s="123"/>
    </row>
    <row r="214" spans="1:6" s="2" customFormat="1" x14ac:dyDescent="0.2">
      <c r="A214" s="128">
        <v>4.0999999999999996</v>
      </c>
      <c r="B214" s="125" t="s">
        <v>149</v>
      </c>
      <c r="C214" s="122">
        <v>1679.17</v>
      </c>
      <c r="D214" s="122" t="s">
        <v>57</v>
      </c>
      <c r="E214" s="119">
        <v>145.5</v>
      </c>
      <c r="F214" s="123">
        <f>ROUND(C214*E214,2)</f>
        <v>244319.24</v>
      </c>
    </row>
    <row r="215" spans="1:6" s="2" customFormat="1" x14ac:dyDescent="0.2">
      <c r="A215" s="128">
        <v>4.2</v>
      </c>
      <c r="B215" s="125" t="s">
        <v>75</v>
      </c>
      <c r="C215" s="122">
        <v>1469.4</v>
      </c>
      <c r="D215" s="122" t="s">
        <v>57</v>
      </c>
      <c r="E215" s="119">
        <v>133.94</v>
      </c>
      <c r="F215" s="123">
        <f>ROUND(C215*E215,2)</f>
        <v>196811.44</v>
      </c>
    </row>
    <row r="216" spans="1:6" s="2" customFormat="1" x14ac:dyDescent="0.2">
      <c r="A216" s="128">
        <v>4.3</v>
      </c>
      <c r="B216" s="125" t="s">
        <v>107</v>
      </c>
      <c r="C216" s="122">
        <v>2005.3</v>
      </c>
      <c r="D216" s="122" t="s">
        <v>57</v>
      </c>
      <c r="E216" s="119">
        <v>117.55</v>
      </c>
      <c r="F216" s="123">
        <f>ROUND(C216*E216,2)</f>
        <v>235723.02</v>
      </c>
    </row>
    <row r="217" spans="1:6" s="2" customFormat="1" x14ac:dyDescent="0.2">
      <c r="A217" s="128">
        <v>4.4000000000000004</v>
      </c>
      <c r="B217" s="125" t="s">
        <v>74</v>
      </c>
      <c r="C217" s="122">
        <v>1193.92</v>
      </c>
      <c r="D217" s="122" t="s">
        <v>57</v>
      </c>
      <c r="E217" s="119">
        <v>96.85</v>
      </c>
      <c r="F217" s="123">
        <f>ROUND(C217*E217,2)</f>
        <v>115631.15</v>
      </c>
    </row>
    <row r="218" spans="1:6" s="2" customFormat="1" x14ac:dyDescent="0.2">
      <c r="A218" s="120"/>
      <c r="B218" s="133"/>
      <c r="C218" s="122"/>
      <c r="D218" s="134"/>
      <c r="E218" s="119"/>
      <c r="F218" s="123"/>
    </row>
    <row r="219" spans="1:6" s="2" customFormat="1" x14ac:dyDescent="0.2">
      <c r="A219" s="120">
        <v>5</v>
      </c>
      <c r="B219" s="116" t="s">
        <v>73</v>
      </c>
      <c r="C219" s="121"/>
      <c r="D219" s="122"/>
      <c r="E219" s="119"/>
      <c r="F219" s="123"/>
    </row>
    <row r="220" spans="1:6" s="2" customFormat="1" ht="25.5" x14ac:dyDescent="0.2">
      <c r="A220" s="128">
        <v>5.0999999999999996</v>
      </c>
      <c r="B220" s="125" t="s">
        <v>285</v>
      </c>
      <c r="C220" s="130">
        <v>1</v>
      </c>
      <c r="D220" s="122" t="s">
        <v>33</v>
      </c>
      <c r="E220" s="119">
        <v>9703.0300000000007</v>
      </c>
      <c r="F220" s="155">
        <f t="shared" ref="F220:F244" si="13">ROUND(C220*E220,2)</f>
        <v>9703.0300000000007</v>
      </c>
    </row>
    <row r="221" spans="1:6" s="2" customFormat="1" ht="25.5" x14ac:dyDescent="0.2">
      <c r="A221" s="128">
        <v>5.2</v>
      </c>
      <c r="B221" s="125" t="s">
        <v>623</v>
      </c>
      <c r="C221" s="130">
        <v>4</v>
      </c>
      <c r="D221" s="122" t="s">
        <v>33</v>
      </c>
      <c r="E221" s="119">
        <v>9013.66</v>
      </c>
      <c r="F221" s="155">
        <f t="shared" si="13"/>
        <v>36054.639999999999</v>
      </c>
    </row>
    <row r="222" spans="1:6" s="2" customFormat="1" ht="25.5" x14ac:dyDescent="0.2">
      <c r="A222" s="128">
        <v>5.3</v>
      </c>
      <c r="B222" s="125" t="s">
        <v>346</v>
      </c>
      <c r="C222" s="130">
        <v>4</v>
      </c>
      <c r="D222" s="122" t="s">
        <v>33</v>
      </c>
      <c r="E222" s="119">
        <v>6509.23</v>
      </c>
      <c r="F222" s="155">
        <f t="shared" si="13"/>
        <v>26036.92</v>
      </c>
    </row>
    <row r="223" spans="1:6" s="2" customFormat="1" ht="25.5" x14ac:dyDescent="0.2">
      <c r="A223" s="128">
        <v>5.4</v>
      </c>
      <c r="B223" s="125" t="s">
        <v>345</v>
      </c>
      <c r="C223" s="130">
        <v>3</v>
      </c>
      <c r="D223" s="122" t="s">
        <v>33</v>
      </c>
      <c r="E223" s="119">
        <v>5131.87</v>
      </c>
      <c r="F223" s="155">
        <f t="shared" si="13"/>
        <v>15395.61</v>
      </c>
    </row>
    <row r="224" spans="1:6" s="2" customFormat="1" ht="25.5" x14ac:dyDescent="0.2">
      <c r="A224" s="128">
        <v>5.5</v>
      </c>
      <c r="B224" s="125" t="s">
        <v>344</v>
      </c>
      <c r="C224" s="130">
        <v>8</v>
      </c>
      <c r="D224" s="122" t="s">
        <v>33</v>
      </c>
      <c r="E224" s="119">
        <v>5262.41</v>
      </c>
      <c r="F224" s="155">
        <f t="shared" si="13"/>
        <v>42099.28</v>
      </c>
    </row>
    <row r="225" spans="1:6" s="2" customFormat="1" ht="25.5" x14ac:dyDescent="0.2">
      <c r="A225" s="128">
        <v>5.6</v>
      </c>
      <c r="B225" s="125" t="s">
        <v>284</v>
      </c>
      <c r="C225" s="130">
        <v>6</v>
      </c>
      <c r="D225" s="122" t="s">
        <v>33</v>
      </c>
      <c r="E225" s="119">
        <v>3831.02</v>
      </c>
      <c r="F225" s="155">
        <f t="shared" si="13"/>
        <v>22986.12</v>
      </c>
    </row>
    <row r="226" spans="1:6" s="2" customFormat="1" ht="25.5" x14ac:dyDescent="0.2">
      <c r="A226" s="128">
        <v>5.7</v>
      </c>
      <c r="B226" s="125" t="s">
        <v>622</v>
      </c>
      <c r="C226" s="130">
        <v>1</v>
      </c>
      <c r="D226" s="122" t="s">
        <v>33</v>
      </c>
      <c r="E226" s="119">
        <v>15276.1</v>
      </c>
      <c r="F226" s="155">
        <f t="shared" si="13"/>
        <v>15276.1</v>
      </c>
    </row>
    <row r="227" spans="1:6" s="2" customFormat="1" ht="25.5" x14ac:dyDescent="0.2">
      <c r="A227" s="128">
        <v>5.8</v>
      </c>
      <c r="B227" s="125" t="s">
        <v>340</v>
      </c>
      <c r="C227" s="130">
        <v>3</v>
      </c>
      <c r="D227" s="122" t="s">
        <v>33</v>
      </c>
      <c r="E227" s="119">
        <v>11558.08</v>
      </c>
      <c r="F227" s="155">
        <f t="shared" si="13"/>
        <v>34674.239999999998</v>
      </c>
    </row>
    <row r="228" spans="1:6" s="2" customFormat="1" ht="25.5" x14ac:dyDescent="0.2">
      <c r="A228" s="128">
        <v>5.9</v>
      </c>
      <c r="B228" s="125" t="s">
        <v>275</v>
      </c>
      <c r="C228" s="130">
        <v>2</v>
      </c>
      <c r="D228" s="122" t="s">
        <v>33</v>
      </c>
      <c r="E228" s="119">
        <v>8161.21</v>
      </c>
      <c r="F228" s="155">
        <f t="shared" si="13"/>
        <v>16322.42</v>
      </c>
    </row>
    <row r="229" spans="1:6" s="2" customFormat="1" ht="25.5" x14ac:dyDescent="0.2">
      <c r="A229" s="135">
        <v>5.0999999999999996</v>
      </c>
      <c r="B229" s="125" t="s">
        <v>837</v>
      </c>
      <c r="C229" s="130">
        <v>4</v>
      </c>
      <c r="D229" s="122" t="s">
        <v>33</v>
      </c>
      <c r="E229" s="119">
        <v>7373.34</v>
      </c>
      <c r="F229" s="155">
        <f t="shared" si="13"/>
        <v>29493.360000000001</v>
      </c>
    </row>
    <row r="230" spans="1:6" s="2" customFormat="1" ht="25.5" x14ac:dyDescent="0.2">
      <c r="A230" s="124">
        <v>5.1100000000000003</v>
      </c>
      <c r="B230" s="125" t="s">
        <v>282</v>
      </c>
      <c r="C230" s="130">
        <v>3</v>
      </c>
      <c r="D230" s="122" t="s">
        <v>33</v>
      </c>
      <c r="E230" s="119">
        <v>4251.21</v>
      </c>
      <c r="F230" s="155">
        <f t="shared" si="13"/>
        <v>12753.63</v>
      </c>
    </row>
    <row r="231" spans="1:6" s="2" customFormat="1" ht="25.5" x14ac:dyDescent="0.2">
      <c r="A231" s="124">
        <v>5.12</v>
      </c>
      <c r="B231" s="125" t="s">
        <v>283</v>
      </c>
      <c r="C231" s="130">
        <v>2</v>
      </c>
      <c r="D231" s="122" t="s">
        <v>33</v>
      </c>
      <c r="E231" s="119">
        <v>4251.21</v>
      </c>
      <c r="F231" s="155">
        <f t="shared" si="13"/>
        <v>8502.42</v>
      </c>
    </row>
    <row r="232" spans="1:6" s="2" customFormat="1" ht="25.5" x14ac:dyDescent="0.2">
      <c r="A232" s="124">
        <v>5.13</v>
      </c>
      <c r="B232" s="125" t="s">
        <v>621</v>
      </c>
      <c r="C232" s="130">
        <v>1</v>
      </c>
      <c r="D232" s="122" t="s">
        <v>33</v>
      </c>
      <c r="E232" s="119">
        <v>12522.51</v>
      </c>
      <c r="F232" s="155">
        <f t="shared" si="13"/>
        <v>12522.51</v>
      </c>
    </row>
    <row r="233" spans="1:6" s="2" customFormat="1" ht="25.5" x14ac:dyDescent="0.2">
      <c r="A233" s="135">
        <v>5.14</v>
      </c>
      <c r="B233" s="125" t="s">
        <v>620</v>
      </c>
      <c r="C233" s="130">
        <v>1</v>
      </c>
      <c r="D233" s="122" t="s">
        <v>33</v>
      </c>
      <c r="E233" s="119">
        <v>7114.02</v>
      </c>
      <c r="F233" s="155">
        <f t="shared" si="13"/>
        <v>7114.02</v>
      </c>
    </row>
    <row r="234" spans="1:6" s="2" customFormat="1" ht="25.5" x14ac:dyDescent="0.2">
      <c r="A234" s="135">
        <v>5.15</v>
      </c>
      <c r="B234" s="125" t="s">
        <v>267</v>
      </c>
      <c r="C234" s="130">
        <v>1</v>
      </c>
      <c r="D234" s="122" t="s">
        <v>33</v>
      </c>
      <c r="E234" s="119">
        <v>5332.93</v>
      </c>
      <c r="F234" s="155">
        <f t="shared" si="13"/>
        <v>5332.93</v>
      </c>
    </row>
    <row r="235" spans="1:6" s="2" customFormat="1" ht="25.5" x14ac:dyDescent="0.2">
      <c r="A235" s="124">
        <v>5.16</v>
      </c>
      <c r="B235" s="125" t="s">
        <v>282</v>
      </c>
      <c r="C235" s="130">
        <v>1</v>
      </c>
      <c r="D235" s="122" t="s">
        <v>33</v>
      </c>
      <c r="E235" s="119">
        <v>4251.21</v>
      </c>
      <c r="F235" s="155">
        <f t="shared" si="13"/>
        <v>4251.21</v>
      </c>
    </row>
    <row r="236" spans="1:6" s="2" customFormat="1" ht="25.5" x14ac:dyDescent="0.2">
      <c r="A236" s="135">
        <v>5.17</v>
      </c>
      <c r="B236" s="125" t="s">
        <v>619</v>
      </c>
      <c r="C236" s="130">
        <v>1</v>
      </c>
      <c r="D236" s="122" t="s">
        <v>33</v>
      </c>
      <c r="E236" s="119">
        <v>8410.2999999999993</v>
      </c>
      <c r="F236" s="155">
        <f t="shared" si="13"/>
        <v>8410.2999999999993</v>
      </c>
    </row>
    <row r="237" spans="1:6" s="2" customFormat="1" ht="25.5" x14ac:dyDescent="0.2">
      <c r="A237" s="135">
        <v>5.18</v>
      </c>
      <c r="B237" s="125" t="s">
        <v>265</v>
      </c>
      <c r="C237" s="130">
        <v>1</v>
      </c>
      <c r="D237" s="122" t="s">
        <v>33</v>
      </c>
      <c r="E237" s="119">
        <v>1089.95</v>
      </c>
      <c r="F237" s="155">
        <f t="shared" si="13"/>
        <v>1089.95</v>
      </c>
    </row>
    <row r="238" spans="1:6" s="2" customFormat="1" ht="25.5" x14ac:dyDescent="0.2">
      <c r="A238" s="135">
        <v>5.19</v>
      </c>
      <c r="B238" s="125" t="s">
        <v>264</v>
      </c>
      <c r="C238" s="130">
        <v>4</v>
      </c>
      <c r="D238" s="122" t="s">
        <v>33</v>
      </c>
      <c r="E238" s="119">
        <v>1067.19</v>
      </c>
      <c r="F238" s="155">
        <f t="shared" si="13"/>
        <v>4268.76</v>
      </c>
    </row>
    <row r="239" spans="1:6" s="2" customFormat="1" x14ac:dyDescent="0.2">
      <c r="A239" s="135">
        <v>5.2</v>
      </c>
      <c r="B239" s="125" t="s">
        <v>263</v>
      </c>
      <c r="C239" s="130">
        <v>3</v>
      </c>
      <c r="D239" s="122" t="s">
        <v>33</v>
      </c>
      <c r="E239" s="119">
        <v>5020.68</v>
      </c>
      <c r="F239" s="155">
        <f t="shared" si="13"/>
        <v>15062.04</v>
      </c>
    </row>
    <row r="240" spans="1:6" s="2" customFormat="1" x14ac:dyDescent="0.2">
      <c r="A240" s="135">
        <v>5.21</v>
      </c>
      <c r="B240" s="125" t="s">
        <v>262</v>
      </c>
      <c r="C240" s="130">
        <v>14</v>
      </c>
      <c r="D240" s="122" t="s">
        <v>33</v>
      </c>
      <c r="E240" s="119">
        <v>3400.25</v>
      </c>
      <c r="F240" s="155">
        <f t="shared" si="13"/>
        <v>47603.5</v>
      </c>
    </row>
    <row r="241" spans="1:6" s="2" customFormat="1" x14ac:dyDescent="0.2">
      <c r="A241" s="135">
        <v>5.22</v>
      </c>
      <c r="B241" s="125" t="s">
        <v>261</v>
      </c>
      <c r="C241" s="130">
        <v>25</v>
      </c>
      <c r="D241" s="122" t="s">
        <v>33</v>
      </c>
      <c r="E241" s="119">
        <v>2696.28</v>
      </c>
      <c r="F241" s="155">
        <f t="shared" si="13"/>
        <v>67407</v>
      </c>
    </row>
    <row r="242" spans="1:6" s="2" customFormat="1" x14ac:dyDescent="0.2">
      <c r="A242" s="135">
        <v>5.23</v>
      </c>
      <c r="B242" s="125" t="s">
        <v>260</v>
      </c>
      <c r="C242" s="130">
        <v>5</v>
      </c>
      <c r="D242" s="122" t="s">
        <v>33</v>
      </c>
      <c r="E242" s="119">
        <v>1713.53</v>
      </c>
      <c r="F242" s="155">
        <f t="shared" si="13"/>
        <v>8567.65</v>
      </c>
    </row>
    <row r="243" spans="1:6" s="2" customFormat="1" x14ac:dyDescent="0.2">
      <c r="A243" s="135">
        <v>5.24</v>
      </c>
      <c r="B243" s="125" t="s">
        <v>259</v>
      </c>
      <c r="C243" s="130">
        <v>3</v>
      </c>
      <c r="D243" s="122" t="s">
        <v>33</v>
      </c>
      <c r="E243" s="119">
        <v>1565.4</v>
      </c>
      <c r="F243" s="155">
        <f t="shared" si="13"/>
        <v>4696.2</v>
      </c>
    </row>
    <row r="244" spans="1:6" s="2" customFormat="1" ht="38.25" x14ac:dyDescent="0.2">
      <c r="A244" s="135">
        <v>5.25</v>
      </c>
      <c r="B244" s="125" t="s">
        <v>72</v>
      </c>
      <c r="C244" s="130">
        <v>16</v>
      </c>
      <c r="D244" s="122" t="s">
        <v>33</v>
      </c>
      <c r="E244" s="119">
        <v>29818.3</v>
      </c>
      <c r="F244" s="155">
        <f t="shared" si="13"/>
        <v>477092.8</v>
      </c>
    </row>
    <row r="245" spans="1:6" s="2" customFormat="1" x14ac:dyDescent="0.2">
      <c r="A245" s="135"/>
      <c r="B245" s="125"/>
      <c r="C245" s="130"/>
      <c r="D245" s="122"/>
      <c r="E245" s="119"/>
      <c r="F245" s="123"/>
    </row>
    <row r="246" spans="1:6" s="2" customFormat="1" ht="25.5" x14ac:dyDescent="0.2">
      <c r="A246" s="120">
        <v>6</v>
      </c>
      <c r="B246" s="116" t="s">
        <v>71</v>
      </c>
      <c r="C246" s="121"/>
      <c r="D246" s="122"/>
      <c r="E246" s="119"/>
      <c r="F246" s="123"/>
    </row>
    <row r="247" spans="1:6" s="2" customFormat="1" ht="38.25" x14ac:dyDescent="0.2">
      <c r="A247" s="128">
        <v>6.1</v>
      </c>
      <c r="B247" s="125" t="s">
        <v>106</v>
      </c>
      <c r="C247" s="130">
        <v>2</v>
      </c>
      <c r="D247" s="122" t="s">
        <v>33</v>
      </c>
      <c r="E247" s="119">
        <v>74512.98</v>
      </c>
      <c r="F247" s="123">
        <f>ROUND(C247*E247,2)</f>
        <v>149025.96</v>
      </c>
    </row>
    <row r="248" spans="1:6" s="2" customFormat="1" ht="38.25" x14ac:dyDescent="0.2">
      <c r="A248" s="128">
        <v>6.2</v>
      </c>
      <c r="B248" s="125" t="s">
        <v>105</v>
      </c>
      <c r="C248" s="130">
        <v>1</v>
      </c>
      <c r="D248" s="122" t="s">
        <v>33</v>
      </c>
      <c r="E248" s="119">
        <v>41032.239999999998</v>
      </c>
      <c r="F248" s="123">
        <f>ROUND(C248*E248,2)</f>
        <v>41032.239999999998</v>
      </c>
    </row>
    <row r="249" spans="1:6" s="2" customFormat="1" x14ac:dyDescent="0.2">
      <c r="A249" s="128">
        <v>6.3</v>
      </c>
      <c r="B249" s="125" t="s">
        <v>104</v>
      </c>
      <c r="C249" s="130">
        <v>3</v>
      </c>
      <c r="D249" s="122" t="s">
        <v>33</v>
      </c>
      <c r="E249" s="119">
        <v>7304.14</v>
      </c>
      <c r="F249" s="123">
        <f>ROUND(C249*E249,2)</f>
        <v>21912.42</v>
      </c>
    </row>
    <row r="250" spans="1:6" s="2" customFormat="1" x14ac:dyDescent="0.2">
      <c r="A250" s="128">
        <v>6.4</v>
      </c>
      <c r="B250" s="133" t="s">
        <v>103</v>
      </c>
      <c r="C250" s="130">
        <v>1</v>
      </c>
      <c r="D250" s="122" t="s">
        <v>33</v>
      </c>
      <c r="E250" s="119">
        <v>126236.43</v>
      </c>
      <c r="F250" s="123">
        <f>ROUND(C250*E250,2)</f>
        <v>126236.43</v>
      </c>
    </row>
    <row r="251" spans="1:6" s="2" customFormat="1" x14ac:dyDescent="0.2">
      <c r="A251" s="135"/>
      <c r="B251" s="133"/>
      <c r="C251" s="130"/>
      <c r="D251" s="122"/>
      <c r="E251" s="119"/>
      <c r="F251" s="123"/>
    </row>
    <row r="252" spans="1:6" s="2" customFormat="1" x14ac:dyDescent="0.2">
      <c r="A252" s="120">
        <v>7</v>
      </c>
      <c r="B252" s="116" t="s">
        <v>258</v>
      </c>
      <c r="C252" s="121"/>
      <c r="D252" s="122"/>
      <c r="E252" s="119"/>
      <c r="F252" s="123"/>
    </row>
    <row r="253" spans="1:6" s="2" customFormat="1" x14ac:dyDescent="0.2">
      <c r="A253" s="128">
        <v>7.1</v>
      </c>
      <c r="B253" s="125" t="s">
        <v>257</v>
      </c>
      <c r="C253" s="130">
        <v>10.44</v>
      </c>
      <c r="D253" s="122" t="s">
        <v>41</v>
      </c>
      <c r="E253" s="119">
        <v>13413.54</v>
      </c>
      <c r="F253" s="123">
        <f>ROUND(C253*E253,2)</f>
        <v>140037.35999999999</v>
      </c>
    </row>
    <row r="254" spans="1:6" s="2" customFormat="1" x14ac:dyDescent="0.2">
      <c r="A254" s="124"/>
      <c r="B254" s="125"/>
      <c r="C254" s="130"/>
      <c r="D254" s="122"/>
      <c r="E254" s="119"/>
      <c r="F254" s="123"/>
    </row>
    <row r="255" spans="1:6" s="2" customFormat="1" x14ac:dyDescent="0.2">
      <c r="A255" s="120">
        <v>8</v>
      </c>
      <c r="B255" s="116" t="s">
        <v>68</v>
      </c>
      <c r="C255" s="121"/>
      <c r="D255" s="122"/>
      <c r="E255" s="119"/>
      <c r="F255" s="123"/>
    </row>
    <row r="256" spans="1:6" s="2" customFormat="1" ht="25.5" x14ac:dyDescent="0.2">
      <c r="A256" s="127">
        <v>8.1</v>
      </c>
      <c r="B256" s="116" t="s">
        <v>343</v>
      </c>
      <c r="C256" s="121"/>
      <c r="D256" s="122"/>
      <c r="E256" s="119"/>
      <c r="F256" s="123"/>
    </row>
    <row r="257" spans="1:6" s="2" customFormat="1" x14ac:dyDescent="0.2">
      <c r="A257" s="124" t="s">
        <v>148</v>
      </c>
      <c r="B257" s="125" t="s">
        <v>97</v>
      </c>
      <c r="C257" s="130">
        <v>6</v>
      </c>
      <c r="D257" s="122" t="s">
        <v>57</v>
      </c>
      <c r="E257" s="119">
        <v>291.64999999999998</v>
      </c>
      <c r="F257" s="123">
        <f t="shared" ref="F257:F265" si="14">ROUND(C257*E257,2)</f>
        <v>1749.9</v>
      </c>
    </row>
    <row r="258" spans="1:6" s="2" customFormat="1" ht="25.5" x14ac:dyDescent="0.2">
      <c r="A258" s="124" t="s">
        <v>256</v>
      </c>
      <c r="B258" s="125" t="s">
        <v>618</v>
      </c>
      <c r="C258" s="130">
        <v>6</v>
      </c>
      <c r="D258" s="122" t="s">
        <v>57</v>
      </c>
      <c r="E258" s="119">
        <v>6746.19</v>
      </c>
      <c r="F258" s="123">
        <f t="shared" si="14"/>
        <v>40477.14</v>
      </c>
    </row>
    <row r="259" spans="1:6" s="2" customFormat="1" ht="25.5" x14ac:dyDescent="0.2">
      <c r="A259" s="124" t="s">
        <v>337</v>
      </c>
      <c r="B259" s="125" t="s">
        <v>342</v>
      </c>
      <c r="C259" s="130">
        <v>4</v>
      </c>
      <c r="D259" s="122" t="s">
        <v>33</v>
      </c>
      <c r="E259" s="119">
        <v>5516.97</v>
      </c>
      <c r="F259" s="123">
        <f t="shared" si="14"/>
        <v>22067.88</v>
      </c>
    </row>
    <row r="260" spans="1:6" s="2" customFormat="1" x14ac:dyDescent="0.2">
      <c r="A260" s="124" t="s">
        <v>288</v>
      </c>
      <c r="B260" s="125" t="s">
        <v>617</v>
      </c>
      <c r="C260" s="130">
        <v>2</v>
      </c>
      <c r="D260" s="122" t="s">
        <v>33</v>
      </c>
      <c r="E260" s="119">
        <v>4701.96</v>
      </c>
      <c r="F260" s="123">
        <f t="shared" si="14"/>
        <v>9403.92</v>
      </c>
    </row>
    <row r="261" spans="1:6" s="2" customFormat="1" x14ac:dyDescent="0.2">
      <c r="A261" s="124" t="s">
        <v>335</v>
      </c>
      <c r="B261" s="125" t="s">
        <v>321</v>
      </c>
      <c r="C261" s="130">
        <v>2</v>
      </c>
      <c r="D261" s="122" t="s">
        <v>33</v>
      </c>
      <c r="E261" s="119">
        <v>26827.08</v>
      </c>
      <c r="F261" s="123">
        <f t="shared" si="14"/>
        <v>53654.16</v>
      </c>
    </row>
    <row r="262" spans="1:6" s="2" customFormat="1" x14ac:dyDescent="0.2">
      <c r="A262" s="124" t="s">
        <v>147</v>
      </c>
      <c r="B262" s="137" t="s">
        <v>93</v>
      </c>
      <c r="C262" s="130">
        <v>3.96</v>
      </c>
      <c r="D262" s="122" t="s">
        <v>41</v>
      </c>
      <c r="E262" s="119">
        <v>130.81</v>
      </c>
      <c r="F262" s="123">
        <f t="shared" si="14"/>
        <v>518.01</v>
      </c>
    </row>
    <row r="263" spans="1:6" s="2" customFormat="1" x14ac:dyDescent="0.2">
      <c r="A263" s="124" t="s">
        <v>146</v>
      </c>
      <c r="B263" s="137" t="s">
        <v>91</v>
      </c>
      <c r="C263" s="130">
        <v>3.71</v>
      </c>
      <c r="D263" s="122" t="s">
        <v>41</v>
      </c>
      <c r="E263" s="119">
        <v>172.55</v>
      </c>
      <c r="F263" s="123">
        <f t="shared" si="14"/>
        <v>640.16</v>
      </c>
    </row>
    <row r="264" spans="1:6" s="2" customFormat="1" x14ac:dyDescent="0.2">
      <c r="A264" s="124" t="s">
        <v>145</v>
      </c>
      <c r="B264" s="137" t="s">
        <v>63</v>
      </c>
      <c r="C264" s="130">
        <v>0.3</v>
      </c>
      <c r="D264" s="138" t="s">
        <v>41</v>
      </c>
      <c r="E264" s="119">
        <v>146.16999999999999</v>
      </c>
      <c r="F264" s="123">
        <f t="shared" si="14"/>
        <v>43.85</v>
      </c>
    </row>
    <row r="265" spans="1:6" s="2" customFormat="1" x14ac:dyDescent="0.2">
      <c r="A265" s="124" t="s">
        <v>144</v>
      </c>
      <c r="B265" s="125" t="s">
        <v>89</v>
      </c>
      <c r="C265" s="130">
        <v>1</v>
      </c>
      <c r="D265" s="122" t="s">
        <v>33</v>
      </c>
      <c r="E265" s="119">
        <v>44116.03</v>
      </c>
      <c r="F265" s="123">
        <f t="shared" si="14"/>
        <v>44116.03</v>
      </c>
    </row>
    <row r="266" spans="1:6" s="2" customFormat="1" x14ac:dyDescent="0.2">
      <c r="A266" s="124"/>
      <c r="B266" s="125"/>
      <c r="C266" s="130"/>
      <c r="D266" s="122"/>
      <c r="E266" s="119"/>
      <c r="F266" s="123"/>
    </row>
    <row r="267" spans="1:6" s="2" customFormat="1" ht="25.5" x14ac:dyDescent="0.2">
      <c r="A267" s="127">
        <v>8.1999999999999993</v>
      </c>
      <c r="B267" s="116" t="s">
        <v>102</v>
      </c>
      <c r="C267" s="130"/>
      <c r="D267" s="122"/>
      <c r="E267" s="119"/>
      <c r="F267" s="123"/>
    </row>
    <row r="268" spans="1:6" s="2" customFormat="1" x14ac:dyDescent="0.2">
      <c r="A268" s="124" t="s">
        <v>101</v>
      </c>
      <c r="B268" s="125" t="s">
        <v>97</v>
      </c>
      <c r="C268" s="130">
        <v>12</v>
      </c>
      <c r="D268" s="122" t="s">
        <v>57</v>
      </c>
      <c r="E268" s="119">
        <v>291.64999999999998</v>
      </c>
      <c r="F268" s="123">
        <f t="shared" ref="F268:F276" si="15">ROUND(C268*E268,2)</f>
        <v>3499.8</v>
      </c>
    </row>
    <row r="269" spans="1:6" s="2" customFormat="1" ht="25.5" x14ac:dyDescent="0.2">
      <c r="A269" s="124" t="s">
        <v>334</v>
      </c>
      <c r="B269" s="125" t="s">
        <v>255</v>
      </c>
      <c r="C269" s="130">
        <v>12</v>
      </c>
      <c r="D269" s="122" t="s">
        <v>57</v>
      </c>
      <c r="E269" s="119">
        <v>3770.74</v>
      </c>
      <c r="F269" s="123">
        <f t="shared" si="15"/>
        <v>45248.88</v>
      </c>
    </row>
    <row r="270" spans="1:6" s="2" customFormat="1" ht="25.5" x14ac:dyDescent="0.2">
      <c r="A270" s="124" t="s">
        <v>332</v>
      </c>
      <c r="B270" s="125" t="s">
        <v>336</v>
      </c>
      <c r="C270" s="130">
        <v>8</v>
      </c>
      <c r="D270" s="122" t="s">
        <v>33</v>
      </c>
      <c r="E270" s="119">
        <v>2056.92</v>
      </c>
      <c r="F270" s="123">
        <f t="shared" si="15"/>
        <v>16455.36</v>
      </c>
    </row>
    <row r="271" spans="1:6" s="2" customFormat="1" x14ac:dyDescent="0.2">
      <c r="A271" s="124" t="s">
        <v>330</v>
      </c>
      <c r="B271" s="125" t="s">
        <v>287</v>
      </c>
      <c r="C271" s="130">
        <v>4</v>
      </c>
      <c r="D271" s="122" t="s">
        <v>33</v>
      </c>
      <c r="E271" s="119">
        <v>3127.06</v>
      </c>
      <c r="F271" s="123">
        <f t="shared" si="15"/>
        <v>12508.24</v>
      </c>
    </row>
    <row r="272" spans="1:6" s="2" customFormat="1" x14ac:dyDescent="0.2">
      <c r="A272" s="124" t="s">
        <v>328</v>
      </c>
      <c r="B272" s="125" t="s">
        <v>321</v>
      </c>
      <c r="C272" s="130">
        <v>4</v>
      </c>
      <c r="D272" s="122" t="s">
        <v>33</v>
      </c>
      <c r="E272" s="119">
        <v>16096.25</v>
      </c>
      <c r="F272" s="123">
        <f t="shared" si="15"/>
        <v>64385</v>
      </c>
    </row>
    <row r="273" spans="1:6" s="2" customFormat="1" x14ac:dyDescent="0.2">
      <c r="A273" s="124" t="s">
        <v>118</v>
      </c>
      <c r="B273" s="137" t="s">
        <v>93</v>
      </c>
      <c r="C273" s="130">
        <v>7.92</v>
      </c>
      <c r="D273" s="122" t="s">
        <v>41</v>
      </c>
      <c r="E273" s="119">
        <v>130.81</v>
      </c>
      <c r="F273" s="123">
        <f t="shared" si="15"/>
        <v>1036.02</v>
      </c>
    </row>
    <row r="274" spans="1:6" s="2" customFormat="1" x14ac:dyDescent="0.2">
      <c r="A274" s="124" t="s">
        <v>143</v>
      </c>
      <c r="B274" s="137" t="s">
        <v>91</v>
      </c>
      <c r="C274" s="130">
        <v>7.42</v>
      </c>
      <c r="D274" s="122" t="s">
        <v>41</v>
      </c>
      <c r="E274" s="119">
        <v>172.55</v>
      </c>
      <c r="F274" s="123">
        <f t="shared" si="15"/>
        <v>1280.32</v>
      </c>
    </row>
    <row r="275" spans="1:6" s="2" customFormat="1" x14ac:dyDescent="0.2">
      <c r="A275" s="124" t="s">
        <v>117</v>
      </c>
      <c r="B275" s="137" t="s">
        <v>63</v>
      </c>
      <c r="C275" s="130">
        <v>0.6</v>
      </c>
      <c r="D275" s="138" t="s">
        <v>41</v>
      </c>
      <c r="E275" s="119">
        <v>146.16999999999999</v>
      </c>
      <c r="F275" s="123">
        <f t="shared" si="15"/>
        <v>87.7</v>
      </c>
    </row>
    <row r="276" spans="1:6" s="2" customFormat="1" x14ac:dyDescent="0.2">
      <c r="A276" s="124" t="s">
        <v>100</v>
      </c>
      <c r="B276" s="137" t="s">
        <v>89</v>
      </c>
      <c r="C276" s="130">
        <v>2</v>
      </c>
      <c r="D276" s="122" t="s">
        <v>33</v>
      </c>
      <c r="E276" s="119">
        <v>22058.02</v>
      </c>
      <c r="F276" s="123">
        <f t="shared" si="15"/>
        <v>44116.04</v>
      </c>
    </row>
    <row r="277" spans="1:6" s="2" customFormat="1" x14ac:dyDescent="0.2">
      <c r="A277" s="124"/>
      <c r="B277" s="137"/>
      <c r="C277" s="130"/>
      <c r="D277" s="122"/>
      <c r="E277" s="119"/>
      <c r="F277" s="123"/>
    </row>
    <row r="278" spans="1:6" s="2" customFormat="1" ht="25.5" x14ac:dyDescent="0.2">
      <c r="A278" s="127">
        <v>8.3000000000000007</v>
      </c>
      <c r="B278" s="116" t="s">
        <v>99</v>
      </c>
      <c r="C278" s="121"/>
      <c r="D278" s="122"/>
      <c r="E278" s="119"/>
      <c r="F278" s="123"/>
    </row>
    <row r="279" spans="1:6" s="2" customFormat="1" x14ac:dyDescent="0.2">
      <c r="A279" s="124" t="s">
        <v>98</v>
      </c>
      <c r="B279" s="125" t="s">
        <v>97</v>
      </c>
      <c r="C279" s="130">
        <v>6</v>
      </c>
      <c r="D279" s="122" t="s">
        <v>57</v>
      </c>
      <c r="E279" s="119">
        <v>291.64999999999998</v>
      </c>
      <c r="F279" s="123">
        <f t="shared" ref="F279:F287" si="16">ROUND(C279*E279,2)</f>
        <v>1749.9</v>
      </c>
    </row>
    <row r="280" spans="1:6" s="2" customFormat="1" ht="25.5" x14ac:dyDescent="0.2">
      <c r="A280" s="124" t="s">
        <v>96</v>
      </c>
      <c r="B280" s="125" t="s">
        <v>95</v>
      </c>
      <c r="C280" s="130">
        <v>6</v>
      </c>
      <c r="D280" s="122" t="s">
        <v>57</v>
      </c>
      <c r="E280" s="119">
        <v>1884.39</v>
      </c>
      <c r="F280" s="123">
        <f t="shared" si="16"/>
        <v>11306.34</v>
      </c>
    </row>
    <row r="281" spans="1:6" s="2" customFormat="1" ht="25.5" x14ac:dyDescent="0.2">
      <c r="A281" s="124" t="s">
        <v>353</v>
      </c>
      <c r="B281" s="125" t="s">
        <v>836</v>
      </c>
      <c r="C281" s="130">
        <v>4</v>
      </c>
      <c r="D281" s="122" t="s">
        <v>33</v>
      </c>
      <c r="E281" s="119">
        <v>1007.56</v>
      </c>
      <c r="F281" s="123">
        <f t="shared" si="16"/>
        <v>4030.24</v>
      </c>
    </row>
    <row r="282" spans="1:6" s="2" customFormat="1" x14ac:dyDescent="0.2">
      <c r="A282" s="124" t="s">
        <v>351</v>
      </c>
      <c r="B282" s="125" t="s">
        <v>251</v>
      </c>
      <c r="C282" s="130">
        <v>2</v>
      </c>
      <c r="D282" s="122" t="s">
        <v>33</v>
      </c>
      <c r="E282" s="119">
        <v>1559.86</v>
      </c>
      <c r="F282" s="123">
        <f t="shared" si="16"/>
        <v>3119.72</v>
      </c>
    </row>
    <row r="283" spans="1:6" s="2" customFormat="1" x14ac:dyDescent="0.2">
      <c r="A283" s="124" t="s">
        <v>327</v>
      </c>
      <c r="B283" s="125" t="s">
        <v>319</v>
      </c>
      <c r="C283" s="130">
        <v>2</v>
      </c>
      <c r="D283" s="122" t="s">
        <v>33</v>
      </c>
      <c r="E283" s="119">
        <v>13413.54</v>
      </c>
      <c r="F283" s="123">
        <f t="shared" si="16"/>
        <v>26827.08</v>
      </c>
    </row>
    <row r="284" spans="1:6" s="2" customFormat="1" x14ac:dyDescent="0.2">
      <c r="A284" s="124" t="s">
        <v>94</v>
      </c>
      <c r="B284" s="137" t="s">
        <v>93</v>
      </c>
      <c r="C284" s="130">
        <v>3.96</v>
      </c>
      <c r="D284" s="122" t="s">
        <v>41</v>
      </c>
      <c r="E284" s="119">
        <v>130.81</v>
      </c>
      <c r="F284" s="123">
        <f t="shared" si="16"/>
        <v>518.01</v>
      </c>
    </row>
    <row r="285" spans="1:6" s="2" customFormat="1" x14ac:dyDescent="0.2">
      <c r="A285" s="124" t="s">
        <v>92</v>
      </c>
      <c r="B285" s="137" t="s">
        <v>91</v>
      </c>
      <c r="C285" s="130">
        <v>3.71</v>
      </c>
      <c r="D285" s="122" t="s">
        <v>41</v>
      </c>
      <c r="E285" s="119">
        <v>172.55</v>
      </c>
      <c r="F285" s="123">
        <f t="shared" si="16"/>
        <v>640.16</v>
      </c>
    </row>
    <row r="286" spans="1:6" s="2" customFormat="1" x14ac:dyDescent="0.2">
      <c r="A286" s="124" t="s">
        <v>66</v>
      </c>
      <c r="B286" s="137" t="s">
        <v>63</v>
      </c>
      <c r="C286" s="130">
        <v>0.3</v>
      </c>
      <c r="D286" s="122" t="s">
        <v>41</v>
      </c>
      <c r="E286" s="119">
        <v>146.16999999999999</v>
      </c>
      <c r="F286" s="123">
        <f t="shared" si="16"/>
        <v>43.85</v>
      </c>
    </row>
    <row r="287" spans="1:6" s="2" customFormat="1" x14ac:dyDescent="0.2">
      <c r="A287" s="124" t="s">
        <v>90</v>
      </c>
      <c r="B287" s="137" t="s">
        <v>89</v>
      </c>
      <c r="C287" s="130">
        <v>1</v>
      </c>
      <c r="D287" s="122" t="s">
        <v>33</v>
      </c>
      <c r="E287" s="119">
        <v>22058.02</v>
      </c>
      <c r="F287" s="123">
        <f t="shared" si="16"/>
        <v>22058.02</v>
      </c>
    </row>
    <row r="288" spans="1:6" s="2" customFormat="1" x14ac:dyDescent="0.2">
      <c r="A288" s="124"/>
      <c r="B288" s="125"/>
      <c r="C288" s="130"/>
      <c r="D288" s="138"/>
      <c r="E288" s="119"/>
      <c r="F288" s="123"/>
    </row>
    <row r="289" spans="1:6" s="2" customFormat="1" ht="25.5" x14ac:dyDescent="0.2">
      <c r="A289" s="120">
        <v>9</v>
      </c>
      <c r="B289" s="116" t="s">
        <v>88</v>
      </c>
      <c r="C289" s="121"/>
      <c r="D289" s="122"/>
      <c r="E289" s="119"/>
      <c r="F289" s="123"/>
    </row>
    <row r="290" spans="1:6" s="2" customFormat="1" x14ac:dyDescent="0.2">
      <c r="A290" s="139">
        <v>9.1</v>
      </c>
      <c r="B290" s="125" t="s">
        <v>37</v>
      </c>
      <c r="C290" s="130">
        <v>242</v>
      </c>
      <c r="D290" s="140" t="s">
        <v>33</v>
      </c>
      <c r="E290" s="119">
        <v>215.75</v>
      </c>
      <c r="F290" s="123">
        <f t="shared" ref="F290:F302" si="17">ROUND(C290*E290,2)</f>
        <v>52211.5</v>
      </c>
    </row>
    <row r="291" spans="1:6" s="2" customFormat="1" ht="25.5" x14ac:dyDescent="0.2">
      <c r="A291" s="139">
        <v>9.1999999999999993</v>
      </c>
      <c r="B291" s="125" t="s">
        <v>36</v>
      </c>
      <c r="C291" s="130">
        <v>1452</v>
      </c>
      <c r="D291" s="122" t="s">
        <v>57</v>
      </c>
      <c r="E291" s="119">
        <v>26.69</v>
      </c>
      <c r="F291" s="123">
        <f t="shared" si="17"/>
        <v>38753.879999999997</v>
      </c>
    </row>
    <row r="292" spans="1:6" s="2" customFormat="1" x14ac:dyDescent="0.2">
      <c r="A292" s="139">
        <v>9.3000000000000007</v>
      </c>
      <c r="B292" s="125" t="s">
        <v>242</v>
      </c>
      <c r="C292" s="130">
        <v>242</v>
      </c>
      <c r="D292" s="122" t="s">
        <v>33</v>
      </c>
      <c r="E292" s="119">
        <v>84.42</v>
      </c>
      <c r="F292" s="123">
        <f t="shared" si="17"/>
        <v>20429.64</v>
      </c>
    </row>
    <row r="293" spans="1:6" s="2" customFormat="1" x14ac:dyDescent="0.2">
      <c r="A293" s="139">
        <v>9.4</v>
      </c>
      <c r="B293" s="125" t="s">
        <v>822</v>
      </c>
      <c r="C293" s="141">
        <v>242</v>
      </c>
      <c r="D293" s="122" t="s">
        <v>33</v>
      </c>
      <c r="E293" s="119">
        <v>109.56</v>
      </c>
      <c r="F293" s="123">
        <f t="shared" si="17"/>
        <v>26513.52</v>
      </c>
    </row>
    <row r="294" spans="1:6" s="2" customFormat="1" x14ac:dyDescent="0.2">
      <c r="A294" s="139">
        <v>9.5</v>
      </c>
      <c r="B294" s="137" t="s">
        <v>35</v>
      </c>
      <c r="C294" s="130">
        <v>242</v>
      </c>
      <c r="D294" s="122" t="s">
        <v>33</v>
      </c>
      <c r="E294" s="119">
        <v>240.13</v>
      </c>
      <c r="F294" s="123">
        <f t="shared" si="17"/>
        <v>58111.46</v>
      </c>
    </row>
    <row r="295" spans="1:6" s="2" customFormat="1" x14ac:dyDescent="0.2">
      <c r="A295" s="139">
        <v>9.6</v>
      </c>
      <c r="B295" s="137" t="s">
        <v>241</v>
      </c>
      <c r="C295" s="130">
        <v>242</v>
      </c>
      <c r="D295" s="122" t="s">
        <v>33</v>
      </c>
      <c r="E295" s="119">
        <v>403.02</v>
      </c>
      <c r="F295" s="123">
        <f t="shared" si="17"/>
        <v>97530.84</v>
      </c>
    </row>
    <row r="296" spans="1:6" s="2" customFormat="1" x14ac:dyDescent="0.2">
      <c r="A296" s="139">
        <v>9.6999999999999993</v>
      </c>
      <c r="B296" s="137" t="s">
        <v>34</v>
      </c>
      <c r="C296" s="130">
        <v>242</v>
      </c>
      <c r="D296" s="122" t="s">
        <v>33</v>
      </c>
      <c r="E296" s="119">
        <v>1343.42</v>
      </c>
      <c r="F296" s="123">
        <f t="shared" si="17"/>
        <v>325107.64</v>
      </c>
    </row>
    <row r="297" spans="1:6" s="2" customFormat="1" x14ac:dyDescent="0.2">
      <c r="A297" s="139">
        <v>9.8000000000000007</v>
      </c>
      <c r="B297" s="137" t="s">
        <v>32</v>
      </c>
      <c r="C297" s="130">
        <v>24</v>
      </c>
      <c r="D297" s="122" t="s">
        <v>57</v>
      </c>
      <c r="E297" s="119">
        <v>36.22</v>
      </c>
      <c r="F297" s="123">
        <f t="shared" si="17"/>
        <v>869.28</v>
      </c>
    </row>
    <row r="298" spans="1:6" s="2" customFormat="1" x14ac:dyDescent="0.2">
      <c r="A298" s="139">
        <v>9.9</v>
      </c>
      <c r="B298" s="137" t="s">
        <v>240</v>
      </c>
      <c r="C298" s="130">
        <v>242</v>
      </c>
      <c r="D298" s="122" t="s">
        <v>33</v>
      </c>
      <c r="E298" s="119">
        <v>342.69</v>
      </c>
      <c r="F298" s="123">
        <f t="shared" si="17"/>
        <v>82930.98</v>
      </c>
    </row>
    <row r="299" spans="1:6" s="2" customFormat="1" x14ac:dyDescent="0.2">
      <c r="A299" s="135">
        <v>9.1</v>
      </c>
      <c r="B299" s="137" t="s">
        <v>239</v>
      </c>
      <c r="C299" s="130">
        <v>242</v>
      </c>
      <c r="D299" s="122" t="s">
        <v>33</v>
      </c>
      <c r="E299" s="119">
        <v>25.3</v>
      </c>
      <c r="F299" s="123">
        <f t="shared" si="17"/>
        <v>6122.6</v>
      </c>
    </row>
    <row r="300" spans="1:6" s="2" customFormat="1" x14ac:dyDescent="0.2">
      <c r="A300" s="124">
        <v>9.11</v>
      </c>
      <c r="B300" s="137" t="s">
        <v>238</v>
      </c>
      <c r="C300" s="130">
        <v>242</v>
      </c>
      <c r="D300" s="122" t="s">
        <v>33</v>
      </c>
      <c r="E300" s="119">
        <v>27.83</v>
      </c>
      <c r="F300" s="123">
        <f t="shared" si="17"/>
        <v>6734.86</v>
      </c>
    </row>
    <row r="301" spans="1:6" s="2" customFormat="1" x14ac:dyDescent="0.2">
      <c r="A301" s="124">
        <v>9.1199999999999992</v>
      </c>
      <c r="B301" s="137" t="s">
        <v>60</v>
      </c>
      <c r="C301" s="130">
        <v>363</v>
      </c>
      <c r="D301" s="122" t="s">
        <v>41</v>
      </c>
      <c r="E301" s="119">
        <v>816.13</v>
      </c>
      <c r="F301" s="123">
        <f t="shared" si="17"/>
        <v>296255.19</v>
      </c>
    </row>
    <row r="302" spans="1:6" s="2" customFormat="1" x14ac:dyDescent="0.2">
      <c r="A302" s="135">
        <v>9.1300000000000008</v>
      </c>
      <c r="B302" s="137" t="s">
        <v>59</v>
      </c>
      <c r="C302" s="130">
        <v>242</v>
      </c>
      <c r="D302" s="122" t="s">
        <v>33</v>
      </c>
      <c r="E302" s="119">
        <v>772.33</v>
      </c>
      <c r="F302" s="123">
        <f t="shared" si="17"/>
        <v>186903.86</v>
      </c>
    </row>
    <row r="303" spans="1:6" s="2" customFormat="1" x14ac:dyDescent="0.2">
      <c r="A303" s="124"/>
      <c r="B303" s="125"/>
      <c r="C303" s="130"/>
      <c r="D303" s="122"/>
      <c r="E303" s="119"/>
      <c r="F303" s="123"/>
    </row>
    <row r="304" spans="1:6" s="2" customFormat="1" x14ac:dyDescent="0.2">
      <c r="A304" s="120">
        <v>10</v>
      </c>
      <c r="B304" s="116" t="s">
        <v>821</v>
      </c>
      <c r="C304" s="121"/>
      <c r="D304" s="122"/>
      <c r="E304" s="119"/>
      <c r="F304" s="123"/>
    </row>
    <row r="305" spans="1:6" s="2" customFormat="1" x14ac:dyDescent="0.2">
      <c r="A305" s="139">
        <v>10.1</v>
      </c>
      <c r="B305" s="125" t="s">
        <v>824</v>
      </c>
      <c r="C305" s="122">
        <v>1679.17</v>
      </c>
      <c r="D305" s="122" t="s">
        <v>57</v>
      </c>
      <c r="E305" s="119">
        <v>118.74</v>
      </c>
      <c r="F305" s="123">
        <f>ROUND(C305*E305,2)</f>
        <v>199384.65</v>
      </c>
    </row>
    <row r="306" spans="1:6" s="2" customFormat="1" x14ac:dyDescent="0.2">
      <c r="A306" s="139">
        <v>10.199999999999999</v>
      </c>
      <c r="B306" s="125" t="s">
        <v>819</v>
      </c>
      <c r="C306" s="122">
        <v>1469.4</v>
      </c>
      <c r="D306" s="122" t="s">
        <v>57</v>
      </c>
      <c r="E306" s="119">
        <v>87.13</v>
      </c>
      <c r="F306" s="123">
        <f>ROUND(C306*E306,2)</f>
        <v>128028.82</v>
      </c>
    </row>
    <row r="307" spans="1:6" s="2" customFormat="1" x14ac:dyDescent="0.2">
      <c r="A307" s="139">
        <v>10.3</v>
      </c>
      <c r="B307" s="125" t="s">
        <v>818</v>
      </c>
      <c r="C307" s="122">
        <v>2005.3</v>
      </c>
      <c r="D307" s="122" t="s">
        <v>57</v>
      </c>
      <c r="E307" s="119">
        <v>58.35</v>
      </c>
      <c r="F307" s="123">
        <f>ROUND(C307*E307,2)</f>
        <v>117009.26</v>
      </c>
    </row>
    <row r="308" spans="1:6" s="2" customFormat="1" x14ac:dyDescent="0.2">
      <c r="A308" s="139">
        <v>10.4</v>
      </c>
      <c r="B308" s="125" t="s">
        <v>817</v>
      </c>
      <c r="C308" s="122">
        <v>1193.92</v>
      </c>
      <c r="D308" s="122" t="s">
        <v>57</v>
      </c>
      <c r="E308" s="119">
        <v>44.43</v>
      </c>
      <c r="F308" s="123">
        <f>ROUND(C308*E308,2)</f>
        <v>53045.87</v>
      </c>
    </row>
    <row r="309" spans="1:6" s="2" customFormat="1" x14ac:dyDescent="0.2">
      <c r="A309" s="139"/>
      <c r="B309" s="125"/>
      <c r="C309" s="122"/>
      <c r="D309" s="122"/>
      <c r="E309" s="119"/>
      <c r="F309" s="123"/>
    </row>
    <row r="310" spans="1:6" s="2" customFormat="1" x14ac:dyDescent="0.2">
      <c r="A310" s="120">
        <v>11</v>
      </c>
      <c r="B310" s="116" t="s">
        <v>58</v>
      </c>
      <c r="C310" s="121">
        <v>6347.78</v>
      </c>
      <c r="D310" s="122" t="s">
        <v>57</v>
      </c>
      <c r="E310" s="119">
        <v>46.15</v>
      </c>
      <c r="F310" s="123">
        <f>ROUND(C310*E310,2)</f>
        <v>292950.05</v>
      </c>
    </row>
    <row r="311" spans="1:6" s="2" customFormat="1" x14ac:dyDescent="0.2">
      <c r="A311" s="124"/>
      <c r="B311" s="137"/>
      <c r="C311" s="130"/>
      <c r="D311" s="122"/>
      <c r="E311" s="119"/>
      <c r="F311" s="123"/>
    </row>
    <row r="312" spans="1:6" s="2" customFormat="1" x14ac:dyDescent="0.2">
      <c r="A312" s="120">
        <v>12</v>
      </c>
      <c r="B312" s="116" t="s">
        <v>571</v>
      </c>
      <c r="C312" s="121">
        <v>70</v>
      </c>
      <c r="D312" s="122" t="s">
        <v>170</v>
      </c>
      <c r="E312" s="119">
        <v>442.74</v>
      </c>
      <c r="F312" s="123">
        <f>ROUND(C312*E312,2)</f>
        <v>30991.8</v>
      </c>
    </row>
    <row r="313" spans="1:6" s="2" customFormat="1" ht="8.25" customHeight="1" x14ac:dyDescent="0.2">
      <c r="A313" s="124"/>
      <c r="B313" s="137"/>
      <c r="C313" s="130"/>
      <c r="D313" s="122"/>
      <c r="E313" s="119"/>
      <c r="F313" s="123"/>
    </row>
    <row r="314" spans="1:6" s="2" customFormat="1" x14ac:dyDescent="0.2">
      <c r="A314" s="120">
        <v>13</v>
      </c>
      <c r="B314" s="116" t="s">
        <v>56</v>
      </c>
      <c r="C314" s="121"/>
      <c r="D314" s="122"/>
      <c r="E314" s="119"/>
      <c r="F314" s="123"/>
    </row>
    <row r="315" spans="1:6" s="2" customFormat="1" x14ac:dyDescent="0.2">
      <c r="A315" s="139">
        <v>13.1</v>
      </c>
      <c r="B315" s="137" t="s">
        <v>55</v>
      </c>
      <c r="C315" s="130">
        <v>242</v>
      </c>
      <c r="D315" s="122" t="s">
        <v>45</v>
      </c>
      <c r="E315" s="119">
        <v>190.08</v>
      </c>
      <c r="F315" s="123">
        <f t="shared" ref="F315:F321" si="18">ROUND(C315*E315,2)</f>
        <v>45999.360000000001</v>
      </c>
    </row>
    <row r="316" spans="1:6" s="2" customFormat="1" x14ac:dyDescent="0.2">
      <c r="A316" s="139">
        <v>13.2</v>
      </c>
      <c r="B316" s="137" t="s">
        <v>54</v>
      </c>
      <c r="C316" s="130">
        <v>242</v>
      </c>
      <c r="D316" s="122" t="s">
        <v>45</v>
      </c>
      <c r="E316" s="119">
        <v>1445.88</v>
      </c>
      <c r="F316" s="123">
        <f t="shared" si="18"/>
        <v>349902.96</v>
      </c>
    </row>
    <row r="317" spans="1:6" s="2" customFormat="1" x14ac:dyDescent="0.2">
      <c r="A317" s="139">
        <v>13.3</v>
      </c>
      <c r="B317" s="137" t="s">
        <v>53</v>
      </c>
      <c r="C317" s="130">
        <v>242</v>
      </c>
      <c r="D317" s="122" t="s">
        <v>57</v>
      </c>
      <c r="E317" s="119">
        <v>95.05</v>
      </c>
      <c r="F317" s="123">
        <f t="shared" si="18"/>
        <v>23002.1</v>
      </c>
    </row>
    <row r="318" spans="1:6" s="2" customFormat="1" x14ac:dyDescent="0.2">
      <c r="A318" s="139">
        <v>13.4</v>
      </c>
      <c r="B318" s="137" t="s">
        <v>52</v>
      </c>
      <c r="C318" s="130">
        <v>242</v>
      </c>
      <c r="D318" s="122" t="s">
        <v>57</v>
      </c>
      <c r="E318" s="119">
        <v>1147.69</v>
      </c>
      <c r="F318" s="123">
        <f t="shared" si="18"/>
        <v>277740.98</v>
      </c>
    </row>
    <row r="319" spans="1:6" s="2" customFormat="1" x14ac:dyDescent="0.2">
      <c r="A319" s="139">
        <v>13.5</v>
      </c>
      <c r="B319" s="137" t="s">
        <v>232</v>
      </c>
      <c r="C319" s="130">
        <v>60</v>
      </c>
      <c r="D319" s="122" t="s">
        <v>33</v>
      </c>
      <c r="E319" s="119">
        <v>3461.98</v>
      </c>
      <c r="F319" s="123">
        <f t="shared" si="18"/>
        <v>207718.8</v>
      </c>
    </row>
    <row r="320" spans="1:6" s="2" customFormat="1" x14ac:dyDescent="0.2">
      <c r="A320" s="139">
        <v>13.6</v>
      </c>
      <c r="B320" s="137" t="s">
        <v>313</v>
      </c>
      <c r="C320" s="130">
        <v>8</v>
      </c>
      <c r="D320" s="122" t="s">
        <v>33</v>
      </c>
      <c r="E320" s="119">
        <v>13258.02</v>
      </c>
      <c r="F320" s="123">
        <f t="shared" si="18"/>
        <v>106064.16</v>
      </c>
    </row>
    <row r="321" spans="1:6" x14ac:dyDescent="0.2">
      <c r="A321" s="139">
        <v>13.7</v>
      </c>
      <c r="B321" s="137" t="s">
        <v>312</v>
      </c>
      <c r="C321" s="130">
        <v>15</v>
      </c>
      <c r="D321" s="122" t="s">
        <v>33</v>
      </c>
      <c r="E321" s="119">
        <v>14436.22</v>
      </c>
      <c r="F321" s="123">
        <f t="shared" si="18"/>
        <v>216543.3</v>
      </c>
    </row>
    <row r="322" spans="1:6" ht="9.75" customHeight="1" x14ac:dyDescent="0.2">
      <c r="A322" s="124"/>
      <c r="B322" s="137"/>
      <c r="C322" s="130"/>
      <c r="D322" s="122"/>
      <c r="E322" s="119"/>
      <c r="F322" s="123"/>
    </row>
    <row r="323" spans="1:6" x14ac:dyDescent="0.2">
      <c r="A323" s="120">
        <f>+A314+1</f>
        <v>14</v>
      </c>
      <c r="B323" s="116" t="s">
        <v>51</v>
      </c>
      <c r="C323" s="121">
        <v>6982.56</v>
      </c>
      <c r="D323" s="122" t="s">
        <v>57</v>
      </c>
      <c r="E323" s="119">
        <v>11.93</v>
      </c>
      <c r="F323" s="123">
        <f>ROUND(C323*E323,2)</f>
        <v>83301.94</v>
      </c>
    </row>
    <row r="324" spans="1:6" ht="9.75" customHeight="1" x14ac:dyDescent="0.2">
      <c r="A324" s="139"/>
      <c r="B324" s="137"/>
      <c r="C324" s="130"/>
      <c r="D324" s="122"/>
      <c r="E324" s="119"/>
      <c r="F324" s="123"/>
    </row>
    <row r="325" spans="1:6" ht="25.5" x14ac:dyDescent="0.2">
      <c r="A325" s="120">
        <f>+A323+1</f>
        <v>15</v>
      </c>
      <c r="B325" s="116" t="s">
        <v>87</v>
      </c>
      <c r="C325" s="121"/>
      <c r="D325" s="122"/>
      <c r="E325" s="119"/>
      <c r="F325" s="123"/>
    </row>
    <row r="326" spans="1:6" x14ac:dyDescent="0.2">
      <c r="A326" s="139">
        <f t="shared" ref="A326:A332" si="19">+A325+0.1</f>
        <v>15.1</v>
      </c>
      <c r="B326" s="125" t="s">
        <v>49</v>
      </c>
      <c r="C326" s="122">
        <v>10791.24</v>
      </c>
      <c r="D326" s="122" t="s">
        <v>57</v>
      </c>
      <c r="E326" s="119">
        <v>63.33</v>
      </c>
      <c r="F326" s="123">
        <f t="shared" ref="F326:F332" si="20">ROUND(C326*E326,2)</f>
        <v>683409.23</v>
      </c>
    </row>
    <row r="327" spans="1:6" x14ac:dyDescent="0.2">
      <c r="A327" s="139">
        <f t="shared" si="19"/>
        <v>15.2</v>
      </c>
      <c r="B327" s="125" t="s">
        <v>48</v>
      </c>
      <c r="C327" s="122">
        <v>3669.02</v>
      </c>
      <c r="D327" s="122" t="s">
        <v>45</v>
      </c>
      <c r="E327" s="119">
        <v>33.69</v>
      </c>
      <c r="F327" s="123">
        <f t="shared" si="20"/>
        <v>123609.28</v>
      </c>
    </row>
    <row r="328" spans="1:6" ht="25.5" x14ac:dyDescent="0.2">
      <c r="A328" s="139">
        <f t="shared" si="19"/>
        <v>15.299999999999999</v>
      </c>
      <c r="B328" s="129" t="s">
        <v>47</v>
      </c>
      <c r="C328" s="122">
        <v>220.15</v>
      </c>
      <c r="D328" s="122" t="s">
        <v>45</v>
      </c>
      <c r="E328" s="119">
        <v>211.95</v>
      </c>
      <c r="F328" s="123">
        <f t="shared" si="20"/>
        <v>46660.79</v>
      </c>
    </row>
    <row r="329" spans="1:6" ht="25.5" x14ac:dyDescent="0.2">
      <c r="A329" s="139">
        <f t="shared" si="19"/>
        <v>15.399999999999999</v>
      </c>
      <c r="B329" s="125" t="s">
        <v>46</v>
      </c>
      <c r="C329" s="122">
        <v>3669.02</v>
      </c>
      <c r="D329" s="122" t="s">
        <v>45</v>
      </c>
      <c r="E329" s="119">
        <v>1162.26</v>
      </c>
      <c r="F329" s="123">
        <f t="shared" si="20"/>
        <v>4264355.1900000004</v>
      </c>
    </row>
    <row r="330" spans="1:6" x14ac:dyDescent="0.2">
      <c r="A330" s="139">
        <f t="shared" si="19"/>
        <v>15.499999999999998</v>
      </c>
      <c r="B330" s="125" t="s">
        <v>44</v>
      </c>
      <c r="C330" s="122">
        <v>3669.02</v>
      </c>
      <c r="D330" s="122" t="s">
        <v>43</v>
      </c>
      <c r="E330" s="119">
        <v>49.34</v>
      </c>
      <c r="F330" s="123">
        <f t="shared" si="20"/>
        <v>181029.45</v>
      </c>
    </row>
    <row r="331" spans="1:6" x14ac:dyDescent="0.2">
      <c r="A331" s="139">
        <f t="shared" si="19"/>
        <v>15.599999999999998</v>
      </c>
      <c r="B331" s="137" t="s">
        <v>86</v>
      </c>
      <c r="C331" s="122">
        <v>880.57</v>
      </c>
      <c r="D331" s="122" t="s">
        <v>41</v>
      </c>
      <c r="E331" s="119">
        <v>1583.87</v>
      </c>
      <c r="F331" s="123">
        <f t="shared" si="20"/>
        <v>1394708.41</v>
      </c>
    </row>
    <row r="332" spans="1:6" ht="25.5" x14ac:dyDescent="0.2">
      <c r="A332" s="139">
        <f t="shared" si="19"/>
        <v>15.699999999999998</v>
      </c>
      <c r="B332" s="125" t="s">
        <v>85</v>
      </c>
      <c r="C332" s="122">
        <v>733.8</v>
      </c>
      <c r="D332" s="122" t="s">
        <v>41</v>
      </c>
      <c r="E332" s="119">
        <v>425.2</v>
      </c>
      <c r="F332" s="123">
        <f t="shared" si="20"/>
        <v>312011.76</v>
      </c>
    </row>
    <row r="333" spans="1:6" ht="9.75" customHeight="1" x14ac:dyDescent="0.2">
      <c r="A333" s="124"/>
      <c r="B333" s="125"/>
      <c r="C333" s="122"/>
      <c r="D333" s="122"/>
      <c r="E333" s="119"/>
      <c r="F333" s="123"/>
    </row>
    <row r="334" spans="1:6" s="97" customFormat="1" x14ac:dyDescent="0.2">
      <c r="A334" s="147"/>
      <c r="B334" s="148" t="s">
        <v>616</v>
      </c>
      <c r="C334" s="148"/>
      <c r="D334" s="149"/>
      <c r="E334" s="150"/>
      <c r="F334" s="151">
        <f>SUBTOTAL(9,F195:F333)</f>
        <v>22102540.829999998</v>
      </c>
    </row>
    <row r="335" spans="1:6" ht="9.75" customHeight="1" x14ac:dyDescent="0.2">
      <c r="A335" s="135"/>
      <c r="B335" s="118"/>
      <c r="C335" s="152"/>
      <c r="D335" s="122"/>
      <c r="E335" s="153"/>
      <c r="F335" s="154"/>
    </row>
    <row r="336" spans="1:6" ht="38.25" x14ac:dyDescent="0.2">
      <c r="A336" s="115" t="s">
        <v>84</v>
      </c>
      <c r="B336" s="116" t="s">
        <v>83</v>
      </c>
      <c r="C336" s="116"/>
      <c r="D336" s="116"/>
      <c r="E336" s="116"/>
      <c r="F336" s="116"/>
    </row>
    <row r="337" spans="1:6" s="2" customFormat="1" x14ac:dyDescent="0.2">
      <c r="A337" s="126"/>
      <c r="B337" s="116"/>
      <c r="C337" s="118"/>
      <c r="D337" s="118"/>
      <c r="E337" s="119"/>
      <c r="F337" s="123"/>
    </row>
    <row r="338" spans="1:6" s="2" customFormat="1" x14ac:dyDescent="0.2">
      <c r="A338" s="120">
        <v>1</v>
      </c>
      <c r="B338" s="116" t="s">
        <v>97</v>
      </c>
      <c r="C338" s="121">
        <v>34345.43</v>
      </c>
      <c r="D338" s="122" t="s">
        <v>57</v>
      </c>
      <c r="E338" s="119">
        <v>15.17</v>
      </c>
      <c r="F338" s="123">
        <f>ROUND(C338*E338,2)</f>
        <v>521020.17</v>
      </c>
    </row>
    <row r="339" spans="1:6" s="2" customFormat="1" x14ac:dyDescent="0.2">
      <c r="A339" s="124"/>
      <c r="B339" s="125"/>
      <c r="C339" s="121"/>
      <c r="D339" s="122"/>
      <c r="E339" s="119"/>
      <c r="F339" s="123"/>
    </row>
    <row r="340" spans="1:6" s="2" customFormat="1" x14ac:dyDescent="0.2">
      <c r="A340" s="120">
        <v>2</v>
      </c>
      <c r="B340" s="116" t="s">
        <v>82</v>
      </c>
      <c r="C340" s="121"/>
      <c r="D340" s="122"/>
      <c r="E340" s="119"/>
      <c r="F340" s="123"/>
    </row>
    <row r="341" spans="1:6" s="2" customFormat="1" x14ac:dyDescent="0.2">
      <c r="A341" s="127">
        <v>2.1</v>
      </c>
      <c r="B341" s="116" t="s">
        <v>112</v>
      </c>
      <c r="C341" s="121"/>
      <c r="D341" s="122"/>
      <c r="E341" s="119"/>
      <c r="F341" s="123"/>
    </row>
    <row r="342" spans="1:6" s="2" customFormat="1" x14ac:dyDescent="0.2">
      <c r="A342" s="124" t="s">
        <v>593</v>
      </c>
      <c r="B342" s="125" t="s">
        <v>592</v>
      </c>
      <c r="C342" s="121">
        <v>8324.91</v>
      </c>
      <c r="D342" s="122" t="s">
        <v>41</v>
      </c>
      <c r="E342" s="119">
        <v>976.63</v>
      </c>
      <c r="F342" s="123">
        <f t="shared" ref="F342:F348" si="21">ROUND(C342*E342,2)</f>
        <v>8130356.8499999996</v>
      </c>
    </row>
    <row r="343" spans="1:6" s="2" customFormat="1" x14ac:dyDescent="0.2">
      <c r="A343" s="124" t="s">
        <v>111</v>
      </c>
      <c r="B343" s="125" t="s">
        <v>123</v>
      </c>
      <c r="C343" s="121">
        <v>19424.79</v>
      </c>
      <c r="D343" s="122" t="s">
        <v>41</v>
      </c>
      <c r="E343" s="119">
        <v>114.57</v>
      </c>
      <c r="F343" s="123">
        <f t="shared" si="21"/>
        <v>2225498.19</v>
      </c>
    </row>
    <row r="344" spans="1:6" s="2" customFormat="1" x14ac:dyDescent="0.2">
      <c r="A344" s="124" t="s">
        <v>81</v>
      </c>
      <c r="B344" s="129" t="s">
        <v>80</v>
      </c>
      <c r="C344" s="130">
        <v>29777.49</v>
      </c>
      <c r="D344" s="131" t="s">
        <v>45</v>
      </c>
      <c r="E344" s="119">
        <v>44.31</v>
      </c>
      <c r="F344" s="123">
        <f t="shared" si="21"/>
        <v>1319440.58</v>
      </c>
    </row>
    <row r="345" spans="1:6" s="2" customFormat="1" x14ac:dyDescent="0.2">
      <c r="A345" s="124" t="s">
        <v>281</v>
      </c>
      <c r="B345" s="125" t="s">
        <v>109</v>
      </c>
      <c r="C345" s="121">
        <v>2164.71</v>
      </c>
      <c r="D345" s="122" t="s">
        <v>41</v>
      </c>
      <c r="E345" s="119">
        <v>1411.8</v>
      </c>
      <c r="F345" s="123">
        <f t="shared" si="21"/>
        <v>3056137.58</v>
      </c>
    </row>
    <row r="346" spans="1:6" s="2" customFormat="1" x14ac:dyDescent="0.2">
      <c r="A346" s="124" t="s">
        <v>280</v>
      </c>
      <c r="B346" s="125" t="s">
        <v>279</v>
      </c>
      <c r="C346" s="121">
        <v>6171.13</v>
      </c>
      <c r="D346" s="122" t="s">
        <v>41</v>
      </c>
      <c r="E346" s="119">
        <v>779.11</v>
      </c>
      <c r="F346" s="123">
        <f t="shared" si="21"/>
        <v>4807989.09</v>
      </c>
    </row>
    <row r="347" spans="1:6" s="2" customFormat="1" ht="25.5" x14ac:dyDescent="0.2">
      <c r="A347" s="124" t="s">
        <v>151</v>
      </c>
      <c r="B347" s="129" t="s">
        <v>85</v>
      </c>
      <c r="C347" s="121">
        <v>14399.32</v>
      </c>
      <c r="D347" s="122" t="s">
        <v>41</v>
      </c>
      <c r="E347" s="119">
        <v>172.55</v>
      </c>
      <c r="F347" s="123">
        <f t="shared" si="21"/>
        <v>2484602.67</v>
      </c>
    </row>
    <row r="348" spans="1:6" s="2" customFormat="1" ht="25.5" x14ac:dyDescent="0.2">
      <c r="A348" s="124" t="s">
        <v>79</v>
      </c>
      <c r="B348" s="129" t="s">
        <v>78</v>
      </c>
      <c r="C348" s="121">
        <v>10596.53</v>
      </c>
      <c r="D348" s="122" t="s">
        <v>41</v>
      </c>
      <c r="E348" s="119">
        <v>146.16999999999999</v>
      </c>
      <c r="F348" s="123">
        <f t="shared" si="21"/>
        <v>1548894.79</v>
      </c>
    </row>
    <row r="349" spans="1:6" s="2" customFormat="1" x14ac:dyDescent="0.2">
      <c r="A349" s="124"/>
      <c r="B349" s="125"/>
      <c r="C349" s="121">
        <v>0</v>
      </c>
      <c r="D349" s="122"/>
      <c r="E349" s="119"/>
      <c r="F349" s="123"/>
    </row>
    <row r="350" spans="1:6" s="2" customFormat="1" x14ac:dyDescent="0.2">
      <c r="A350" s="120">
        <v>3</v>
      </c>
      <c r="B350" s="116" t="s">
        <v>77</v>
      </c>
      <c r="C350" s="121">
        <v>0</v>
      </c>
      <c r="D350" s="122"/>
      <c r="E350" s="119"/>
      <c r="F350" s="123"/>
    </row>
    <row r="351" spans="1:6" s="2" customFormat="1" x14ac:dyDescent="0.2">
      <c r="A351" s="139">
        <v>3.1</v>
      </c>
      <c r="B351" s="125" t="s">
        <v>150</v>
      </c>
      <c r="C351" s="121">
        <v>2093.23</v>
      </c>
      <c r="D351" s="122" t="s">
        <v>57</v>
      </c>
      <c r="E351" s="119">
        <v>3096.88</v>
      </c>
      <c r="F351" s="123">
        <f t="shared" ref="F351:F356" si="22">ROUND(C351*E351,2)</f>
        <v>6482482.1200000001</v>
      </c>
    </row>
    <row r="352" spans="1:6" s="2" customFormat="1" x14ac:dyDescent="0.2">
      <c r="A352" s="139">
        <v>3.2</v>
      </c>
      <c r="B352" s="125" t="s">
        <v>149</v>
      </c>
      <c r="C352" s="121">
        <v>1761.09</v>
      </c>
      <c r="D352" s="122" t="s">
        <v>57</v>
      </c>
      <c r="E352" s="119">
        <v>1464.41</v>
      </c>
      <c r="F352" s="123">
        <f t="shared" si="22"/>
        <v>2578957.81</v>
      </c>
    </row>
    <row r="353" spans="1:6" s="2" customFormat="1" ht="25.5" x14ac:dyDescent="0.2">
      <c r="A353" s="139">
        <v>3.3</v>
      </c>
      <c r="B353" s="125" t="s">
        <v>615</v>
      </c>
      <c r="C353" s="121">
        <v>29.45</v>
      </c>
      <c r="D353" s="122" t="s">
        <v>57</v>
      </c>
      <c r="E353" s="119">
        <v>2740.12</v>
      </c>
      <c r="F353" s="123">
        <f t="shared" si="22"/>
        <v>80696.53</v>
      </c>
    </row>
    <row r="354" spans="1:6" s="2" customFormat="1" x14ac:dyDescent="0.2">
      <c r="A354" s="139">
        <v>3.4</v>
      </c>
      <c r="B354" s="125" t="s">
        <v>75</v>
      </c>
      <c r="C354" s="121">
        <v>2702.38</v>
      </c>
      <c r="D354" s="122" t="s">
        <v>57</v>
      </c>
      <c r="E354" s="119">
        <v>855.26</v>
      </c>
      <c r="F354" s="123">
        <f t="shared" si="22"/>
        <v>2311237.52</v>
      </c>
    </row>
    <row r="355" spans="1:6" s="2" customFormat="1" x14ac:dyDescent="0.2">
      <c r="A355" s="139">
        <v>3.5</v>
      </c>
      <c r="B355" s="125" t="s">
        <v>107</v>
      </c>
      <c r="C355" s="121">
        <v>14430.92</v>
      </c>
      <c r="D355" s="122" t="s">
        <v>57</v>
      </c>
      <c r="E355" s="119">
        <v>389.87</v>
      </c>
      <c r="F355" s="123">
        <f t="shared" si="22"/>
        <v>5626182.7800000003</v>
      </c>
    </row>
    <row r="356" spans="1:6" s="2" customFormat="1" x14ac:dyDescent="0.2">
      <c r="A356" s="139">
        <v>3.6</v>
      </c>
      <c r="B356" s="125" t="s">
        <v>74</v>
      </c>
      <c r="C356" s="121">
        <v>13328.56</v>
      </c>
      <c r="D356" s="122" t="s">
        <v>57</v>
      </c>
      <c r="E356" s="119">
        <v>242.88</v>
      </c>
      <c r="F356" s="123">
        <f t="shared" si="22"/>
        <v>3237240.65</v>
      </c>
    </row>
    <row r="357" spans="1:6" s="2" customFormat="1" x14ac:dyDescent="0.2">
      <c r="A357" s="124"/>
      <c r="B357" s="125"/>
      <c r="C357" s="121">
        <v>0</v>
      </c>
      <c r="D357" s="122"/>
      <c r="E357" s="119"/>
      <c r="F357" s="123"/>
    </row>
    <row r="358" spans="1:6" s="2" customFormat="1" x14ac:dyDescent="0.2">
      <c r="A358" s="120">
        <v>4</v>
      </c>
      <c r="B358" s="116" t="s">
        <v>76</v>
      </c>
      <c r="C358" s="121">
        <v>0</v>
      </c>
      <c r="D358" s="122"/>
      <c r="E358" s="119"/>
      <c r="F358" s="123"/>
    </row>
    <row r="359" spans="1:6" s="2" customFormat="1" x14ac:dyDescent="0.2">
      <c r="A359" s="139">
        <v>4.0999999999999996</v>
      </c>
      <c r="B359" s="125" t="s">
        <v>150</v>
      </c>
      <c r="C359" s="121">
        <v>2093.23</v>
      </c>
      <c r="D359" s="122" t="s">
        <v>57</v>
      </c>
      <c r="E359" s="119">
        <v>143.28</v>
      </c>
      <c r="F359" s="123">
        <f t="shared" ref="F359:F364" si="23">ROUND(C359*E359,2)</f>
        <v>299917.99</v>
      </c>
    </row>
    <row r="360" spans="1:6" s="2" customFormat="1" x14ac:dyDescent="0.2">
      <c r="A360" s="139">
        <v>4.2</v>
      </c>
      <c r="B360" s="125" t="s">
        <v>149</v>
      </c>
      <c r="C360" s="121">
        <v>1761.09</v>
      </c>
      <c r="D360" s="122" t="s">
        <v>57</v>
      </c>
      <c r="E360" s="119">
        <v>145.5</v>
      </c>
      <c r="F360" s="123">
        <f t="shared" si="23"/>
        <v>256238.6</v>
      </c>
    </row>
    <row r="361" spans="1:6" s="2" customFormat="1" ht="25.5" x14ac:dyDescent="0.2">
      <c r="A361" s="139">
        <v>4.3</v>
      </c>
      <c r="B361" s="125" t="s">
        <v>615</v>
      </c>
      <c r="C361" s="121">
        <v>29.45</v>
      </c>
      <c r="D361" s="122" t="s">
        <v>57</v>
      </c>
      <c r="E361" s="119">
        <v>556.1</v>
      </c>
      <c r="F361" s="123">
        <f t="shared" si="23"/>
        <v>16377.15</v>
      </c>
    </row>
    <row r="362" spans="1:6" s="2" customFormat="1" x14ac:dyDescent="0.2">
      <c r="A362" s="139">
        <v>4.4000000000000004</v>
      </c>
      <c r="B362" s="125" t="s">
        <v>75</v>
      </c>
      <c r="C362" s="121">
        <v>2702.38</v>
      </c>
      <c r="D362" s="122" t="s">
        <v>57</v>
      </c>
      <c r="E362" s="119">
        <v>133.94</v>
      </c>
      <c r="F362" s="123">
        <f t="shared" si="23"/>
        <v>361956.78</v>
      </c>
    </row>
    <row r="363" spans="1:6" s="2" customFormat="1" x14ac:dyDescent="0.2">
      <c r="A363" s="139">
        <v>4.5</v>
      </c>
      <c r="B363" s="125" t="s">
        <v>107</v>
      </c>
      <c r="C363" s="121">
        <v>14430.92</v>
      </c>
      <c r="D363" s="122" t="s">
        <v>57</v>
      </c>
      <c r="E363" s="119">
        <v>117.55</v>
      </c>
      <c r="F363" s="123">
        <f t="shared" si="23"/>
        <v>1696354.65</v>
      </c>
    </row>
    <row r="364" spans="1:6" s="2" customFormat="1" x14ac:dyDescent="0.2">
      <c r="A364" s="139">
        <v>4.5999999999999996</v>
      </c>
      <c r="B364" s="125" t="s">
        <v>74</v>
      </c>
      <c r="C364" s="121">
        <v>13328.56</v>
      </c>
      <c r="D364" s="122" t="s">
        <v>57</v>
      </c>
      <c r="E364" s="119">
        <v>96.85</v>
      </c>
      <c r="F364" s="123">
        <f t="shared" si="23"/>
        <v>1290871.04</v>
      </c>
    </row>
    <row r="365" spans="1:6" s="2" customFormat="1" x14ac:dyDescent="0.2">
      <c r="A365" s="124"/>
      <c r="B365" s="133"/>
      <c r="C365" s="121">
        <v>0</v>
      </c>
      <c r="D365" s="134"/>
      <c r="E365" s="119"/>
      <c r="F365" s="123"/>
    </row>
    <row r="366" spans="1:6" s="2" customFormat="1" x14ac:dyDescent="0.2">
      <c r="A366" s="120">
        <v>5</v>
      </c>
      <c r="B366" s="116" t="s">
        <v>73</v>
      </c>
      <c r="C366" s="121"/>
      <c r="D366" s="122"/>
      <c r="E366" s="119"/>
      <c r="F366" s="123"/>
    </row>
    <row r="367" spans="1:6" s="2" customFormat="1" ht="25.5" x14ac:dyDescent="0.2">
      <c r="A367" s="139">
        <v>5.0999999999999996</v>
      </c>
      <c r="B367" s="125" t="s">
        <v>278</v>
      </c>
      <c r="C367" s="156">
        <v>2</v>
      </c>
      <c r="D367" s="122" t="s">
        <v>33</v>
      </c>
      <c r="E367" s="119">
        <v>12888.68</v>
      </c>
      <c r="F367" s="123">
        <f t="shared" ref="F367:F400" si="24">ROUND(C367*E367,2)</f>
        <v>25777.360000000001</v>
      </c>
    </row>
    <row r="368" spans="1:6" s="2" customFormat="1" ht="25.5" x14ac:dyDescent="0.2">
      <c r="A368" s="139">
        <v>5.2</v>
      </c>
      <c r="B368" s="125" t="s">
        <v>345</v>
      </c>
      <c r="C368" s="130">
        <v>2</v>
      </c>
      <c r="D368" s="122" t="s">
        <v>33</v>
      </c>
      <c r="E368" s="119">
        <v>5131.87</v>
      </c>
      <c r="F368" s="123">
        <f t="shared" si="24"/>
        <v>10263.74</v>
      </c>
    </row>
    <row r="369" spans="1:6" s="2" customFormat="1" ht="25.5" x14ac:dyDescent="0.2">
      <c r="A369" s="139">
        <v>5.3</v>
      </c>
      <c r="B369" s="125" t="s">
        <v>835</v>
      </c>
      <c r="C369" s="156">
        <v>7</v>
      </c>
      <c r="D369" s="122" t="s">
        <v>33</v>
      </c>
      <c r="E369" s="119">
        <v>5262.41</v>
      </c>
      <c r="F369" s="123">
        <f t="shared" si="24"/>
        <v>36836.870000000003</v>
      </c>
    </row>
    <row r="370" spans="1:6" s="2" customFormat="1" ht="25.5" x14ac:dyDescent="0.2">
      <c r="A370" s="139">
        <v>5.4</v>
      </c>
      <c r="B370" s="125" t="s">
        <v>341</v>
      </c>
      <c r="C370" s="156">
        <v>13</v>
      </c>
      <c r="D370" s="122" t="s">
        <v>33</v>
      </c>
      <c r="E370" s="119">
        <v>5629.22</v>
      </c>
      <c r="F370" s="123">
        <f t="shared" si="24"/>
        <v>73179.86</v>
      </c>
    </row>
    <row r="371" spans="1:6" s="2" customFormat="1" ht="25.5" x14ac:dyDescent="0.2">
      <c r="A371" s="139">
        <v>5.5</v>
      </c>
      <c r="B371" s="125" t="s">
        <v>284</v>
      </c>
      <c r="C371" s="156">
        <v>35</v>
      </c>
      <c r="D371" s="122" t="s">
        <v>33</v>
      </c>
      <c r="E371" s="119">
        <v>3831.02</v>
      </c>
      <c r="F371" s="123">
        <f t="shared" si="24"/>
        <v>134085.70000000001</v>
      </c>
    </row>
    <row r="372" spans="1:6" s="2" customFormat="1" ht="25.5" x14ac:dyDescent="0.2">
      <c r="A372" s="139">
        <v>5.6</v>
      </c>
      <c r="B372" s="125" t="s">
        <v>614</v>
      </c>
      <c r="C372" s="130">
        <v>23</v>
      </c>
      <c r="D372" s="122" t="s">
        <v>33</v>
      </c>
      <c r="E372" s="119">
        <v>3230.75</v>
      </c>
      <c r="F372" s="123">
        <f t="shared" si="24"/>
        <v>74307.25</v>
      </c>
    </row>
    <row r="373" spans="1:6" s="2" customFormat="1" ht="25.5" x14ac:dyDescent="0.2">
      <c r="A373" s="139">
        <v>5.7</v>
      </c>
      <c r="B373" s="125" t="s">
        <v>277</v>
      </c>
      <c r="C373" s="130">
        <v>3</v>
      </c>
      <c r="D373" s="122" t="s">
        <v>33</v>
      </c>
      <c r="E373" s="119">
        <v>23231.55</v>
      </c>
      <c r="F373" s="123">
        <f t="shared" si="24"/>
        <v>69694.649999999994</v>
      </c>
    </row>
    <row r="374" spans="1:6" s="2" customFormat="1" ht="25.5" x14ac:dyDescent="0.2">
      <c r="A374" s="139">
        <v>5.8</v>
      </c>
      <c r="B374" s="125" t="s">
        <v>340</v>
      </c>
      <c r="C374" s="156">
        <v>2</v>
      </c>
      <c r="D374" s="122" t="s">
        <v>33</v>
      </c>
      <c r="E374" s="119">
        <v>11558.08</v>
      </c>
      <c r="F374" s="123">
        <f t="shared" si="24"/>
        <v>23116.16</v>
      </c>
    </row>
    <row r="375" spans="1:6" s="2" customFormat="1" ht="25.5" x14ac:dyDescent="0.2">
      <c r="A375" s="139">
        <v>5.9</v>
      </c>
      <c r="B375" s="125" t="s">
        <v>613</v>
      </c>
      <c r="C375" s="156">
        <v>1</v>
      </c>
      <c r="D375" s="122" t="s">
        <v>33</v>
      </c>
      <c r="E375" s="119">
        <v>10655.31</v>
      </c>
      <c r="F375" s="123">
        <f t="shared" si="24"/>
        <v>10655.31</v>
      </c>
    </row>
    <row r="376" spans="1:6" s="2" customFormat="1" ht="25.5" x14ac:dyDescent="0.2">
      <c r="A376" s="135">
        <v>5.0999999999999996</v>
      </c>
      <c r="B376" s="125" t="s">
        <v>276</v>
      </c>
      <c r="C376" s="156">
        <v>1</v>
      </c>
      <c r="D376" s="122" t="s">
        <v>33</v>
      </c>
      <c r="E376" s="119">
        <v>10543.22</v>
      </c>
      <c r="F376" s="123">
        <f t="shared" si="24"/>
        <v>10543.22</v>
      </c>
    </row>
    <row r="377" spans="1:6" s="2" customFormat="1" ht="25.5" x14ac:dyDescent="0.2">
      <c r="A377" s="124">
        <v>5.1100000000000003</v>
      </c>
      <c r="B377" s="125" t="s">
        <v>275</v>
      </c>
      <c r="C377" s="130">
        <v>5</v>
      </c>
      <c r="D377" s="122" t="s">
        <v>33</v>
      </c>
      <c r="E377" s="119">
        <v>8161.21</v>
      </c>
      <c r="F377" s="123">
        <f t="shared" si="24"/>
        <v>40806.050000000003</v>
      </c>
    </row>
    <row r="378" spans="1:6" s="2" customFormat="1" ht="25.5" x14ac:dyDescent="0.2">
      <c r="A378" s="124">
        <v>5.12</v>
      </c>
      <c r="B378" s="125" t="s">
        <v>274</v>
      </c>
      <c r="C378" s="130">
        <v>2</v>
      </c>
      <c r="D378" s="122" t="s">
        <v>33</v>
      </c>
      <c r="E378" s="119">
        <v>7373.34</v>
      </c>
      <c r="F378" s="123">
        <f t="shared" si="24"/>
        <v>14746.68</v>
      </c>
    </row>
    <row r="379" spans="1:6" s="2" customFormat="1" ht="25.5" x14ac:dyDescent="0.2">
      <c r="A379" s="124">
        <v>5.13</v>
      </c>
      <c r="B379" s="125" t="s">
        <v>273</v>
      </c>
      <c r="C379" s="130">
        <v>4</v>
      </c>
      <c r="D379" s="122" t="s">
        <v>33</v>
      </c>
      <c r="E379" s="119">
        <v>7913.55</v>
      </c>
      <c r="F379" s="123">
        <f t="shared" si="24"/>
        <v>31654.2</v>
      </c>
    </row>
    <row r="380" spans="1:6" s="2" customFormat="1" ht="25.5" x14ac:dyDescent="0.2">
      <c r="A380" s="124">
        <v>5.14</v>
      </c>
      <c r="B380" s="125" t="s">
        <v>339</v>
      </c>
      <c r="C380" s="130">
        <v>14</v>
      </c>
      <c r="D380" s="122" t="s">
        <v>33</v>
      </c>
      <c r="E380" s="119">
        <v>7913.55</v>
      </c>
      <c r="F380" s="123">
        <f t="shared" si="24"/>
        <v>110789.7</v>
      </c>
    </row>
    <row r="381" spans="1:6" s="2" customFormat="1" ht="25.5" x14ac:dyDescent="0.2">
      <c r="A381" s="124">
        <v>5.15</v>
      </c>
      <c r="B381" s="125" t="s">
        <v>272</v>
      </c>
      <c r="C381" s="130">
        <v>53</v>
      </c>
      <c r="D381" s="122" t="s">
        <v>33</v>
      </c>
      <c r="E381" s="119">
        <v>7159.26</v>
      </c>
      <c r="F381" s="123">
        <f t="shared" si="24"/>
        <v>379440.78</v>
      </c>
    </row>
    <row r="382" spans="1:6" s="2" customFormat="1" ht="25.5" x14ac:dyDescent="0.2">
      <c r="A382" s="124">
        <v>5.16</v>
      </c>
      <c r="B382" s="125" t="s">
        <v>271</v>
      </c>
      <c r="C382" s="130">
        <v>18</v>
      </c>
      <c r="D382" s="122" t="s">
        <v>33</v>
      </c>
      <c r="E382" s="119">
        <v>4741.8999999999996</v>
      </c>
      <c r="F382" s="123">
        <f t="shared" si="24"/>
        <v>85354.2</v>
      </c>
    </row>
    <row r="383" spans="1:6" s="2" customFormat="1" ht="25.5" x14ac:dyDescent="0.2">
      <c r="A383" s="124">
        <v>5.17</v>
      </c>
      <c r="B383" s="125" t="s">
        <v>270</v>
      </c>
      <c r="C383" s="130">
        <v>5</v>
      </c>
      <c r="D383" s="122" t="s">
        <v>33</v>
      </c>
      <c r="E383" s="119">
        <v>14324.37</v>
      </c>
      <c r="F383" s="123">
        <f t="shared" si="24"/>
        <v>71621.850000000006</v>
      </c>
    </row>
    <row r="384" spans="1:6" s="2" customFormat="1" ht="25.5" x14ac:dyDescent="0.2">
      <c r="A384" s="135">
        <v>5.18</v>
      </c>
      <c r="B384" s="125" t="s">
        <v>338</v>
      </c>
      <c r="C384" s="130">
        <v>20</v>
      </c>
      <c r="D384" s="122" t="s">
        <v>33</v>
      </c>
      <c r="E384" s="119">
        <v>12939.7</v>
      </c>
      <c r="F384" s="123">
        <f t="shared" si="24"/>
        <v>258794</v>
      </c>
    </row>
    <row r="385" spans="1:6" s="2" customFormat="1" ht="25.5" x14ac:dyDescent="0.2">
      <c r="A385" s="135">
        <v>5.19</v>
      </c>
      <c r="B385" s="125" t="s">
        <v>269</v>
      </c>
      <c r="C385" s="130">
        <v>3</v>
      </c>
      <c r="D385" s="122" t="s">
        <v>33</v>
      </c>
      <c r="E385" s="119">
        <v>8326.9</v>
      </c>
      <c r="F385" s="123">
        <f t="shared" si="24"/>
        <v>24980.7</v>
      </c>
    </row>
    <row r="386" spans="1:6" s="2" customFormat="1" ht="25.5" x14ac:dyDescent="0.2">
      <c r="A386" s="135">
        <v>5.2</v>
      </c>
      <c r="B386" s="125" t="s">
        <v>268</v>
      </c>
      <c r="C386" s="130">
        <v>1</v>
      </c>
      <c r="D386" s="122" t="s">
        <v>33</v>
      </c>
      <c r="E386" s="119">
        <v>12522.51</v>
      </c>
      <c r="F386" s="123">
        <f t="shared" si="24"/>
        <v>12522.51</v>
      </c>
    </row>
    <row r="387" spans="1:6" s="2" customFormat="1" ht="25.5" x14ac:dyDescent="0.2">
      <c r="A387" s="135">
        <v>5.21</v>
      </c>
      <c r="B387" s="125" t="s">
        <v>620</v>
      </c>
      <c r="C387" s="130">
        <v>1</v>
      </c>
      <c r="D387" s="122" t="s">
        <v>33</v>
      </c>
      <c r="E387" s="119">
        <v>7114.02</v>
      </c>
      <c r="F387" s="123">
        <f t="shared" si="24"/>
        <v>7114.02</v>
      </c>
    </row>
    <row r="388" spans="1:6" s="2" customFormat="1" ht="25.5" x14ac:dyDescent="0.2">
      <c r="A388" s="135">
        <v>5.22</v>
      </c>
      <c r="B388" s="125" t="s">
        <v>612</v>
      </c>
      <c r="C388" s="130">
        <v>2</v>
      </c>
      <c r="D388" s="122" t="s">
        <v>33</v>
      </c>
      <c r="E388" s="119">
        <v>7147.58</v>
      </c>
      <c r="F388" s="123">
        <f t="shared" si="24"/>
        <v>14295.16</v>
      </c>
    </row>
    <row r="389" spans="1:6" s="2" customFormat="1" ht="25.5" x14ac:dyDescent="0.2">
      <c r="A389" s="135">
        <v>5.23</v>
      </c>
      <c r="B389" s="125" t="s">
        <v>267</v>
      </c>
      <c r="C389" s="130">
        <v>3</v>
      </c>
      <c r="D389" s="122" t="s">
        <v>33</v>
      </c>
      <c r="E389" s="119">
        <v>5332.93</v>
      </c>
      <c r="F389" s="123">
        <f t="shared" si="24"/>
        <v>15998.79</v>
      </c>
    </row>
    <row r="390" spans="1:6" s="2" customFormat="1" ht="25.5" x14ac:dyDescent="0.2">
      <c r="A390" s="135">
        <v>5.24</v>
      </c>
      <c r="B390" s="125" t="s">
        <v>266</v>
      </c>
      <c r="C390" s="130">
        <v>9</v>
      </c>
      <c r="D390" s="122" t="s">
        <v>33</v>
      </c>
      <c r="E390" s="119">
        <v>4251.21</v>
      </c>
      <c r="F390" s="123">
        <f t="shared" si="24"/>
        <v>38260.89</v>
      </c>
    </row>
    <row r="391" spans="1:6" s="2" customFormat="1" ht="25.5" x14ac:dyDescent="0.2">
      <c r="A391" s="135">
        <v>5.25</v>
      </c>
      <c r="B391" s="125" t="s">
        <v>834</v>
      </c>
      <c r="C391" s="130">
        <v>1</v>
      </c>
      <c r="D391" s="122" t="s">
        <v>33</v>
      </c>
      <c r="E391" s="119">
        <v>14218.76</v>
      </c>
      <c r="F391" s="123">
        <f t="shared" si="24"/>
        <v>14218.76</v>
      </c>
    </row>
    <row r="392" spans="1:6" s="2" customFormat="1" ht="25.5" x14ac:dyDescent="0.2">
      <c r="A392" s="135">
        <v>5.26</v>
      </c>
      <c r="B392" s="125" t="s">
        <v>833</v>
      </c>
      <c r="C392" s="130">
        <v>1</v>
      </c>
      <c r="D392" s="122" t="s">
        <v>33</v>
      </c>
      <c r="E392" s="119">
        <v>8796.16</v>
      </c>
      <c r="F392" s="123">
        <f t="shared" si="24"/>
        <v>8796.16</v>
      </c>
    </row>
    <row r="393" spans="1:6" s="2" customFormat="1" ht="25.5" x14ac:dyDescent="0.2">
      <c r="A393" s="135">
        <v>5.27</v>
      </c>
      <c r="B393" s="125" t="s">
        <v>265</v>
      </c>
      <c r="C393" s="130">
        <v>3</v>
      </c>
      <c r="D393" s="122" t="s">
        <v>33</v>
      </c>
      <c r="E393" s="119">
        <v>1089.95</v>
      </c>
      <c r="F393" s="123">
        <f t="shared" si="24"/>
        <v>3269.85</v>
      </c>
    </row>
    <row r="394" spans="1:6" s="2" customFormat="1" ht="25.5" x14ac:dyDescent="0.2">
      <c r="A394" s="135">
        <v>5.28</v>
      </c>
      <c r="B394" s="125" t="s">
        <v>264</v>
      </c>
      <c r="C394" s="130">
        <v>17</v>
      </c>
      <c r="D394" s="122" t="s">
        <v>33</v>
      </c>
      <c r="E394" s="119">
        <v>1067.19</v>
      </c>
      <c r="F394" s="123">
        <f t="shared" si="24"/>
        <v>18142.23</v>
      </c>
    </row>
    <row r="395" spans="1:6" s="2" customFormat="1" x14ac:dyDescent="0.2">
      <c r="A395" s="135">
        <v>5.29</v>
      </c>
      <c r="B395" s="125" t="s">
        <v>263</v>
      </c>
      <c r="C395" s="130">
        <v>11</v>
      </c>
      <c r="D395" s="122" t="s">
        <v>33</v>
      </c>
      <c r="E395" s="119">
        <v>5020.68</v>
      </c>
      <c r="F395" s="123">
        <f t="shared" si="24"/>
        <v>55227.48</v>
      </c>
    </row>
    <row r="396" spans="1:6" s="2" customFormat="1" x14ac:dyDescent="0.2">
      <c r="A396" s="135">
        <v>5.3</v>
      </c>
      <c r="B396" s="125" t="s">
        <v>262</v>
      </c>
      <c r="C396" s="130">
        <v>8</v>
      </c>
      <c r="D396" s="122" t="s">
        <v>33</v>
      </c>
      <c r="E396" s="119">
        <v>3400.25</v>
      </c>
      <c r="F396" s="123">
        <f t="shared" si="24"/>
        <v>27202</v>
      </c>
    </row>
    <row r="397" spans="1:6" s="2" customFormat="1" x14ac:dyDescent="0.2">
      <c r="A397" s="135">
        <v>5.31</v>
      </c>
      <c r="B397" s="125" t="s">
        <v>261</v>
      </c>
      <c r="C397" s="130">
        <v>16</v>
      </c>
      <c r="D397" s="122" t="s">
        <v>33</v>
      </c>
      <c r="E397" s="119">
        <v>2696.28</v>
      </c>
      <c r="F397" s="123">
        <f t="shared" si="24"/>
        <v>43140.480000000003</v>
      </c>
    </row>
    <row r="398" spans="1:6" s="2" customFormat="1" x14ac:dyDescent="0.2">
      <c r="A398" s="135">
        <v>5.32</v>
      </c>
      <c r="B398" s="125" t="s">
        <v>260</v>
      </c>
      <c r="C398" s="130">
        <v>25</v>
      </c>
      <c r="D398" s="122" t="s">
        <v>33</v>
      </c>
      <c r="E398" s="119">
        <v>1713.53</v>
      </c>
      <c r="F398" s="123">
        <f t="shared" si="24"/>
        <v>42838.25</v>
      </c>
    </row>
    <row r="399" spans="1:6" s="2" customFormat="1" x14ac:dyDescent="0.2">
      <c r="A399" s="135">
        <v>5.33</v>
      </c>
      <c r="B399" s="125" t="s">
        <v>259</v>
      </c>
      <c r="C399" s="130">
        <v>2</v>
      </c>
      <c r="D399" s="122" t="s">
        <v>33</v>
      </c>
      <c r="E399" s="119">
        <v>1565.4</v>
      </c>
      <c r="F399" s="123">
        <f t="shared" si="24"/>
        <v>3130.8</v>
      </c>
    </row>
    <row r="400" spans="1:6" s="2" customFormat="1" ht="38.25" x14ac:dyDescent="0.2">
      <c r="A400" s="135">
        <v>5.34</v>
      </c>
      <c r="B400" s="125" t="s">
        <v>72</v>
      </c>
      <c r="C400" s="130">
        <v>12</v>
      </c>
      <c r="D400" s="122" t="s">
        <v>33</v>
      </c>
      <c r="E400" s="119">
        <v>29818.3</v>
      </c>
      <c r="F400" s="123">
        <f t="shared" si="24"/>
        <v>357819.6</v>
      </c>
    </row>
    <row r="401" spans="1:6" s="2" customFormat="1" x14ac:dyDescent="0.2">
      <c r="A401" s="135"/>
      <c r="B401" s="125"/>
      <c r="C401" s="130"/>
      <c r="D401" s="122"/>
      <c r="E401" s="119"/>
      <c r="F401" s="123"/>
    </row>
    <row r="402" spans="1:6" s="2" customFormat="1" ht="25.5" x14ac:dyDescent="0.2">
      <c r="A402" s="120">
        <v>6</v>
      </c>
      <c r="B402" s="116" t="s">
        <v>71</v>
      </c>
      <c r="C402" s="121"/>
      <c r="D402" s="122"/>
      <c r="E402" s="119"/>
      <c r="F402" s="123"/>
    </row>
    <row r="403" spans="1:6" s="2" customFormat="1" ht="51" x14ac:dyDescent="0.2">
      <c r="A403" s="136">
        <v>6.1</v>
      </c>
      <c r="B403" s="125" t="s">
        <v>611</v>
      </c>
      <c r="C403" s="156">
        <v>1</v>
      </c>
      <c r="D403" s="122" t="s">
        <v>33</v>
      </c>
      <c r="E403" s="119">
        <v>146542.81</v>
      </c>
      <c r="F403" s="123">
        <f t="shared" ref="F403:F408" si="25">ROUND(C403*E403,2)</f>
        <v>146542.81</v>
      </c>
    </row>
    <row r="404" spans="1:6" s="2" customFormat="1" ht="38.25" x14ac:dyDescent="0.2">
      <c r="A404" s="136">
        <v>6.2</v>
      </c>
      <c r="B404" s="125" t="s">
        <v>105</v>
      </c>
      <c r="C404" s="130">
        <v>4</v>
      </c>
      <c r="D404" s="122" t="s">
        <v>33</v>
      </c>
      <c r="E404" s="119">
        <v>41032.239999999998</v>
      </c>
      <c r="F404" s="123">
        <f t="shared" si="25"/>
        <v>164128.95999999999</v>
      </c>
    </row>
    <row r="405" spans="1:6" s="2" customFormat="1" ht="38.25" x14ac:dyDescent="0.2">
      <c r="A405" s="136">
        <v>6.3</v>
      </c>
      <c r="B405" s="125" t="s">
        <v>70</v>
      </c>
      <c r="C405" s="130">
        <v>15</v>
      </c>
      <c r="D405" s="122" t="s">
        <v>33</v>
      </c>
      <c r="E405" s="119">
        <v>18755.64</v>
      </c>
      <c r="F405" s="123">
        <f t="shared" si="25"/>
        <v>281334.59999999998</v>
      </c>
    </row>
    <row r="406" spans="1:6" s="2" customFormat="1" ht="38.25" x14ac:dyDescent="0.2">
      <c r="A406" s="136">
        <v>6.4</v>
      </c>
      <c r="B406" s="125" t="s">
        <v>69</v>
      </c>
      <c r="C406" s="130">
        <v>4</v>
      </c>
      <c r="D406" s="122" t="s">
        <v>33</v>
      </c>
      <c r="E406" s="119">
        <v>11160.4</v>
      </c>
      <c r="F406" s="123">
        <f t="shared" si="25"/>
        <v>44641.599999999999</v>
      </c>
    </row>
    <row r="407" spans="1:6" s="2" customFormat="1" x14ac:dyDescent="0.2">
      <c r="A407" s="136">
        <v>6.5</v>
      </c>
      <c r="B407" s="125" t="s">
        <v>104</v>
      </c>
      <c r="C407" s="156">
        <v>23</v>
      </c>
      <c r="D407" s="122" t="s">
        <v>33</v>
      </c>
      <c r="E407" s="119">
        <v>7304.14</v>
      </c>
      <c r="F407" s="123">
        <f t="shared" si="25"/>
        <v>167995.22</v>
      </c>
    </row>
    <row r="408" spans="1:6" s="2" customFormat="1" x14ac:dyDescent="0.2">
      <c r="A408" s="136">
        <v>6.6</v>
      </c>
      <c r="B408" s="133" t="s">
        <v>103</v>
      </c>
      <c r="C408" s="156">
        <v>4</v>
      </c>
      <c r="D408" s="122" t="s">
        <v>33</v>
      </c>
      <c r="E408" s="119">
        <v>128553.19</v>
      </c>
      <c r="F408" s="123">
        <f t="shared" si="25"/>
        <v>514212.76</v>
      </c>
    </row>
    <row r="409" spans="1:6" s="2" customFormat="1" x14ac:dyDescent="0.2">
      <c r="A409" s="136"/>
      <c r="B409" s="133"/>
      <c r="C409" s="156"/>
      <c r="D409" s="122"/>
      <c r="E409" s="119"/>
      <c r="F409" s="123"/>
    </row>
    <row r="410" spans="1:6" s="2" customFormat="1" x14ac:dyDescent="0.2">
      <c r="A410" s="120">
        <v>7</v>
      </c>
      <c r="B410" s="116" t="s">
        <v>258</v>
      </c>
      <c r="C410" s="121"/>
      <c r="D410" s="122"/>
      <c r="E410" s="119"/>
      <c r="F410" s="123"/>
    </row>
    <row r="411" spans="1:6" s="2" customFormat="1" x14ac:dyDescent="0.2">
      <c r="A411" s="136">
        <v>7.1</v>
      </c>
      <c r="B411" s="125" t="s">
        <v>257</v>
      </c>
      <c r="C411" s="130">
        <v>22.35</v>
      </c>
      <c r="D411" s="122" t="s">
        <v>41</v>
      </c>
      <c r="E411" s="119">
        <v>13413.54</v>
      </c>
      <c r="F411" s="123">
        <f>ROUND(C411*E411,2)</f>
        <v>299792.62</v>
      </c>
    </row>
    <row r="412" spans="1:6" s="2" customFormat="1" x14ac:dyDescent="0.2">
      <c r="A412" s="124"/>
      <c r="B412" s="125"/>
      <c r="C412" s="130"/>
      <c r="D412" s="122"/>
      <c r="E412" s="119"/>
      <c r="F412" s="123"/>
    </row>
    <row r="413" spans="1:6" s="2" customFormat="1" x14ac:dyDescent="0.2">
      <c r="A413" s="120">
        <v>8</v>
      </c>
      <c r="B413" s="116" t="s">
        <v>68</v>
      </c>
      <c r="C413" s="121"/>
      <c r="D413" s="122"/>
      <c r="E413" s="119"/>
      <c r="F413" s="123"/>
    </row>
    <row r="414" spans="1:6" s="2" customFormat="1" ht="6.75" customHeight="1" x14ac:dyDescent="0.2">
      <c r="A414" s="126"/>
      <c r="B414" s="116"/>
      <c r="C414" s="121"/>
      <c r="D414" s="122"/>
      <c r="E414" s="119"/>
      <c r="F414" s="123"/>
    </row>
    <row r="415" spans="1:6" s="2" customFormat="1" ht="25.5" x14ac:dyDescent="0.2">
      <c r="A415" s="127">
        <v>8.1</v>
      </c>
      <c r="B415" s="116" t="s">
        <v>102</v>
      </c>
      <c r="C415" s="121"/>
      <c r="D415" s="122"/>
      <c r="E415" s="119"/>
      <c r="F415" s="123"/>
    </row>
    <row r="416" spans="1:6" s="2" customFormat="1" x14ac:dyDescent="0.2">
      <c r="A416" s="124" t="s">
        <v>148</v>
      </c>
      <c r="B416" s="125" t="s">
        <v>97</v>
      </c>
      <c r="C416" s="130">
        <v>12</v>
      </c>
      <c r="D416" s="122" t="s">
        <v>57</v>
      </c>
      <c r="E416" s="119">
        <v>291.64999999999998</v>
      </c>
      <c r="F416" s="123">
        <f t="shared" ref="F416:F424" si="26">ROUND(C416*E416,2)</f>
        <v>3499.8</v>
      </c>
    </row>
    <row r="417" spans="1:6" s="2" customFormat="1" ht="25.5" x14ac:dyDescent="0.2">
      <c r="A417" s="124" t="s">
        <v>256</v>
      </c>
      <c r="B417" s="125" t="s">
        <v>255</v>
      </c>
      <c r="C417" s="130">
        <v>12</v>
      </c>
      <c r="D417" s="122" t="s">
        <v>57</v>
      </c>
      <c r="E417" s="119">
        <v>3770.74</v>
      </c>
      <c r="F417" s="123">
        <f t="shared" si="26"/>
        <v>45248.88</v>
      </c>
    </row>
    <row r="418" spans="1:6" s="2" customFormat="1" ht="25.5" x14ac:dyDescent="0.2">
      <c r="A418" s="124" t="s">
        <v>337</v>
      </c>
      <c r="B418" s="125" t="s">
        <v>336</v>
      </c>
      <c r="C418" s="130">
        <v>8</v>
      </c>
      <c r="D418" s="122" t="s">
        <v>33</v>
      </c>
      <c r="E418" s="119">
        <v>2056.92</v>
      </c>
      <c r="F418" s="123">
        <f t="shared" si="26"/>
        <v>16455.36</v>
      </c>
    </row>
    <row r="419" spans="1:6" s="2" customFormat="1" x14ac:dyDescent="0.2">
      <c r="A419" s="124" t="s">
        <v>288</v>
      </c>
      <c r="B419" s="125" t="s">
        <v>287</v>
      </c>
      <c r="C419" s="130">
        <v>4</v>
      </c>
      <c r="D419" s="122" t="s">
        <v>33</v>
      </c>
      <c r="E419" s="119">
        <v>3127.06</v>
      </c>
      <c r="F419" s="123">
        <f t="shared" si="26"/>
        <v>12508.24</v>
      </c>
    </row>
    <row r="420" spans="1:6" s="2" customFormat="1" x14ac:dyDescent="0.2">
      <c r="A420" s="124" t="s">
        <v>335</v>
      </c>
      <c r="B420" s="125" t="s">
        <v>321</v>
      </c>
      <c r="C420" s="130">
        <v>4</v>
      </c>
      <c r="D420" s="122" t="s">
        <v>33</v>
      </c>
      <c r="E420" s="119">
        <v>17437.599999999999</v>
      </c>
      <c r="F420" s="123">
        <f t="shared" si="26"/>
        <v>69750.399999999994</v>
      </c>
    </row>
    <row r="421" spans="1:6" s="2" customFormat="1" x14ac:dyDescent="0.2">
      <c r="A421" s="124" t="s">
        <v>147</v>
      </c>
      <c r="B421" s="125" t="s">
        <v>93</v>
      </c>
      <c r="C421" s="130">
        <v>7.92</v>
      </c>
      <c r="D421" s="122" t="s">
        <v>41</v>
      </c>
      <c r="E421" s="119">
        <v>130.81</v>
      </c>
      <c r="F421" s="123">
        <f t="shared" si="26"/>
        <v>1036.02</v>
      </c>
    </row>
    <row r="422" spans="1:6" s="2" customFormat="1" x14ac:dyDescent="0.2">
      <c r="A422" s="124" t="s">
        <v>146</v>
      </c>
      <c r="B422" s="137" t="s">
        <v>91</v>
      </c>
      <c r="C422" s="130">
        <v>7.42</v>
      </c>
      <c r="D422" s="122" t="s">
        <v>41</v>
      </c>
      <c r="E422" s="119">
        <v>172.55</v>
      </c>
      <c r="F422" s="123">
        <f t="shared" si="26"/>
        <v>1280.32</v>
      </c>
    </row>
    <row r="423" spans="1:6" s="2" customFormat="1" x14ac:dyDescent="0.2">
      <c r="A423" s="124" t="s">
        <v>145</v>
      </c>
      <c r="B423" s="137" t="s">
        <v>63</v>
      </c>
      <c r="C423" s="130">
        <v>0.6</v>
      </c>
      <c r="D423" s="138" t="s">
        <v>41</v>
      </c>
      <c r="E423" s="119">
        <v>146.16999999999999</v>
      </c>
      <c r="F423" s="123">
        <f t="shared" si="26"/>
        <v>87.7</v>
      </c>
    </row>
    <row r="424" spans="1:6" s="2" customFormat="1" x14ac:dyDescent="0.2">
      <c r="A424" s="124" t="s">
        <v>144</v>
      </c>
      <c r="B424" s="125" t="s">
        <v>89</v>
      </c>
      <c r="C424" s="130">
        <v>2</v>
      </c>
      <c r="D424" s="122" t="s">
        <v>33</v>
      </c>
      <c r="E424" s="119">
        <v>44116.03</v>
      </c>
      <c r="F424" s="123">
        <f t="shared" si="26"/>
        <v>88232.06</v>
      </c>
    </row>
    <row r="425" spans="1:6" s="2" customFormat="1" x14ac:dyDescent="0.2">
      <c r="A425" s="124"/>
      <c r="B425" s="125"/>
      <c r="C425" s="130"/>
      <c r="D425" s="122"/>
      <c r="E425" s="119"/>
      <c r="F425" s="123"/>
    </row>
    <row r="426" spans="1:6" s="2" customFormat="1" ht="25.5" x14ac:dyDescent="0.2">
      <c r="A426" s="127">
        <v>8.1999999999999993</v>
      </c>
      <c r="B426" s="116" t="s">
        <v>119</v>
      </c>
      <c r="C426" s="121"/>
      <c r="D426" s="122"/>
      <c r="E426" s="119"/>
      <c r="F426" s="123"/>
    </row>
    <row r="427" spans="1:6" s="2" customFormat="1" x14ac:dyDescent="0.2">
      <c r="A427" s="124" t="s">
        <v>101</v>
      </c>
      <c r="B427" s="125" t="s">
        <v>97</v>
      </c>
      <c r="C427" s="130">
        <v>36</v>
      </c>
      <c r="D427" s="122" t="s">
        <v>57</v>
      </c>
      <c r="E427" s="119">
        <v>291.64999999999998</v>
      </c>
      <c r="F427" s="123">
        <f t="shared" ref="F427:F435" si="27">ROUND(C427*E427,2)</f>
        <v>10499.4</v>
      </c>
    </row>
    <row r="428" spans="1:6" s="2" customFormat="1" ht="25.5" x14ac:dyDescent="0.2">
      <c r="A428" s="124" t="s">
        <v>334</v>
      </c>
      <c r="B428" s="125" t="s">
        <v>333</v>
      </c>
      <c r="C428" s="130">
        <v>36</v>
      </c>
      <c r="D428" s="122" t="s">
        <v>57</v>
      </c>
      <c r="E428" s="119">
        <v>2740.12</v>
      </c>
      <c r="F428" s="123">
        <f t="shared" si="27"/>
        <v>98644.32</v>
      </c>
    </row>
    <row r="429" spans="1:6" s="2" customFormat="1" ht="25.5" x14ac:dyDescent="0.2">
      <c r="A429" s="124" t="s">
        <v>332</v>
      </c>
      <c r="B429" s="125" t="s">
        <v>331</v>
      </c>
      <c r="C429" s="130">
        <v>24</v>
      </c>
      <c r="D429" s="122" t="s">
        <v>33</v>
      </c>
      <c r="E429" s="119">
        <v>962.66</v>
      </c>
      <c r="F429" s="123">
        <f t="shared" si="27"/>
        <v>23103.84</v>
      </c>
    </row>
    <row r="430" spans="1:6" s="2" customFormat="1" x14ac:dyDescent="0.2">
      <c r="A430" s="124" t="s">
        <v>330</v>
      </c>
      <c r="B430" s="125" t="s">
        <v>329</v>
      </c>
      <c r="C430" s="130">
        <v>12</v>
      </c>
      <c r="D430" s="122" t="s">
        <v>33</v>
      </c>
      <c r="E430" s="119">
        <v>2508.4699999999998</v>
      </c>
      <c r="F430" s="123">
        <f t="shared" si="27"/>
        <v>30101.64</v>
      </c>
    </row>
    <row r="431" spans="1:6" s="2" customFormat="1" x14ac:dyDescent="0.2">
      <c r="A431" s="124" t="s">
        <v>328</v>
      </c>
      <c r="B431" s="125" t="s">
        <v>321</v>
      </c>
      <c r="C431" s="130">
        <v>1</v>
      </c>
      <c r="D431" s="122" t="s">
        <v>33</v>
      </c>
      <c r="E431" s="119">
        <v>16766.93</v>
      </c>
      <c r="F431" s="123">
        <f t="shared" si="27"/>
        <v>16766.93</v>
      </c>
    </row>
    <row r="432" spans="1:6" s="2" customFormat="1" x14ac:dyDescent="0.2">
      <c r="A432" s="124" t="s">
        <v>118</v>
      </c>
      <c r="B432" s="137" t="s">
        <v>93</v>
      </c>
      <c r="C432" s="130">
        <v>23.76</v>
      </c>
      <c r="D432" s="122" t="s">
        <v>41</v>
      </c>
      <c r="E432" s="119">
        <v>130.81</v>
      </c>
      <c r="F432" s="123">
        <f t="shared" si="27"/>
        <v>3108.05</v>
      </c>
    </row>
    <row r="433" spans="1:6" s="2" customFormat="1" x14ac:dyDescent="0.2">
      <c r="A433" s="124" t="s">
        <v>143</v>
      </c>
      <c r="B433" s="137" t="s">
        <v>91</v>
      </c>
      <c r="C433" s="130">
        <v>22.26</v>
      </c>
      <c r="D433" s="122" t="s">
        <v>41</v>
      </c>
      <c r="E433" s="119">
        <v>172.55</v>
      </c>
      <c r="F433" s="123">
        <f t="shared" si="27"/>
        <v>3840.96</v>
      </c>
    </row>
    <row r="434" spans="1:6" s="2" customFormat="1" x14ac:dyDescent="0.2">
      <c r="A434" s="124" t="s">
        <v>117</v>
      </c>
      <c r="B434" s="137" t="s">
        <v>63</v>
      </c>
      <c r="C434" s="130">
        <v>1.8</v>
      </c>
      <c r="D434" s="138" t="s">
        <v>41</v>
      </c>
      <c r="E434" s="119">
        <v>146.16999999999999</v>
      </c>
      <c r="F434" s="123">
        <f t="shared" si="27"/>
        <v>263.11</v>
      </c>
    </row>
    <row r="435" spans="1:6" s="2" customFormat="1" x14ac:dyDescent="0.2">
      <c r="A435" s="124" t="s">
        <v>100</v>
      </c>
      <c r="B435" s="125" t="s">
        <v>89</v>
      </c>
      <c r="C435" s="130">
        <v>6</v>
      </c>
      <c r="D435" s="122" t="s">
        <v>33</v>
      </c>
      <c r="E435" s="119">
        <v>44116.03</v>
      </c>
      <c r="F435" s="123">
        <f t="shared" si="27"/>
        <v>264696.18</v>
      </c>
    </row>
    <row r="436" spans="1:6" s="2" customFormat="1" x14ac:dyDescent="0.2">
      <c r="A436" s="124"/>
      <c r="B436" s="125"/>
      <c r="C436" s="130"/>
      <c r="D436" s="122"/>
      <c r="E436" s="119"/>
      <c r="F436" s="123"/>
    </row>
    <row r="437" spans="1:6" s="2" customFormat="1" ht="25.5" x14ac:dyDescent="0.2">
      <c r="A437" s="127">
        <v>8.3000000000000007</v>
      </c>
      <c r="B437" s="116" t="s">
        <v>142</v>
      </c>
      <c r="C437" s="121"/>
      <c r="D437" s="122"/>
      <c r="E437" s="132"/>
      <c r="F437" s="123"/>
    </row>
    <row r="438" spans="1:6" s="2" customFormat="1" x14ac:dyDescent="0.2">
      <c r="A438" s="124" t="s">
        <v>98</v>
      </c>
      <c r="B438" s="125" t="s">
        <v>97</v>
      </c>
      <c r="C438" s="130">
        <v>16</v>
      </c>
      <c r="D438" s="122" t="s">
        <v>57</v>
      </c>
      <c r="E438" s="119">
        <v>291.64999999999998</v>
      </c>
      <c r="F438" s="123">
        <f t="shared" ref="F438:F446" si="28">ROUND(C438*E438,2)</f>
        <v>4666.3999999999996</v>
      </c>
    </row>
    <row r="439" spans="1:6" s="2" customFormat="1" ht="25.5" x14ac:dyDescent="0.2">
      <c r="A439" s="124" t="s">
        <v>96</v>
      </c>
      <c r="B439" s="125" t="s">
        <v>253</v>
      </c>
      <c r="C439" s="130">
        <v>16</v>
      </c>
      <c r="D439" s="122" t="s">
        <v>57</v>
      </c>
      <c r="E439" s="119">
        <v>2443.96</v>
      </c>
      <c r="F439" s="123">
        <f t="shared" si="28"/>
        <v>39103.360000000001</v>
      </c>
    </row>
    <row r="440" spans="1:6" s="2" customFormat="1" ht="25.5" x14ac:dyDescent="0.2">
      <c r="A440" s="124" t="s">
        <v>353</v>
      </c>
      <c r="B440" s="125" t="s">
        <v>609</v>
      </c>
      <c r="C440" s="130">
        <v>8</v>
      </c>
      <c r="D440" s="122" t="s">
        <v>33</v>
      </c>
      <c r="E440" s="119">
        <v>1007.56</v>
      </c>
      <c r="F440" s="123">
        <f t="shared" si="28"/>
        <v>8060.48</v>
      </c>
    </row>
    <row r="441" spans="1:6" s="2" customFormat="1" x14ac:dyDescent="0.2">
      <c r="A441" s="124" t="s">
        <v>351</v>
      </c>
      <c r="B441" s="125" t="s">
        <v>251</v>
      </c>
      <c r="C441" s="130">
        <v>4</v>
      </c>
      <c r="D441" s="122" t="s">
        <v>33</v>
      </c>
      <c r="E441" s="119">
        <v>1559.86</v>
      </c>
      <c r="F441" s="123">
        <f t="shared" si="28"/>
        <v>6239.44</v>
      </c>
    </row>
    <row r="442" spans="1:6" s="2" customFormat="1" x14ac:dyDescent="0.2">
      <c r="A442" s="124" t="s">
        <v>327</v>
      </c>
      <c r="B442" s="125" t="s">
        <v>321</v>
      </c>
      <c r="C442" s="130">
        <v>4</v>
      </c>
      <c r="D442" s="122" t="s">
        <v>33</v>
      </c>
      <c r="E442" s="119">
        <v>16766.93</v>
      </c>
      <c r="F442" s="123">
        <f t="shared" si="28"/>
        <v>67067.72</v>
      </c>
    </row>
    <row r="443" spans="1:6" s="2" customFormat="1" x14ac:dyDescent="0.2">
      <c r="A443" s="124" t="s">
        <v>94</v>
      </c>
      <c r="B443" s="137" t="s">
        <v>93</v>
      </c>
      <c r="C443" s="130">
        <v>7.92</v>
      </c>
      <c r="D443" s="122" t="s">
        <v>41</v>
      </c>
      <c r="E443" s="119">
        <v>130.81</v>
      </c>
      <c r="F443" s="123">
        <f t="shared" si="28"/>
        <v>1036.02</v>
      </c>
    </row>
    <row r="444" spans="1:6" s="2" customFormat="1" x14ac:dyDescent="0.2">
      <c r="A444" s="124" t="s">
        <v>92</v>
      </c>
      <c r="B444" s="137" t="s">
        <v>91</v>
      </c>
      <c r="C444" s="130">
        <v>7.42</v>
      </c>
      <c r="D444" s="122" t="s">
        <v>41</v>
      </c>
      <c r="E444" s="119">
        <v>172.55</v>
      </c>
      <c r="F444" s="123">
        <f t="shared" si="28"/>
        <v>1280.32</v>
      </c>
    </row>
    <row r="445" spans="1:6" s="2" customFormat="1" x14ac:dyDescent="0.2">
      <c r="A445" s="124" t="s">
        <v>66</v>
      </c>
      <c r="B445" s="137" t="s">
        <v>63</v>
      </c>
      <c r="C445" s="130">
        <v>0.6</v>
      </c>
      <c r="D445" s="138" t="s">
        <v>41</v>
      </c>
      <c r="E445" s="119">
        <v>146.16999999999999</v>
      </c>
      <c r="F445" s="123">
        <f t="shared" si="28"/>
        <v>87.7</v>
      </c>
    </row>
    <row r="446" spans="1:6" s="2" customFormat="1" x14ac:dyDescent="0.2">
      <c r="A446" s="124" t="s">
        <v>90</v>
      </c>
      <c r="B446" s="125" t="s">
        <v>89</v>
      </c>
      <c r="C446" s="130">
        <v>2</v>
      </c>
      <c r="D446" s="122" t="s">
        <v>33</v>
      </c>
      <c r="E446" s="119">
        <v>22058.02</v>
      </c>
      <c r="F446" s="123">
        <f t="shared" si="28"/>
        <v>44116.04</v>
      </c>
    </row>
    <row r="447" spans="1:6" s="2" customFormat="1" x14ac:dyDescent="0.2">
      <c r="A447" s="124"/>
      <c r="B447" s="125"/>
      <c r="C447" s="130"/>
      <c r="D447" s="122"/>
      <c r="E447" s="119"/>
      <c r="F447" s="123"/>
    </row>
    <row r="448" spans="1:6" s="2" customFormat="1" ht="25.5" x14ac:dyDescent="0.2">
      <c r="A448" s="127">
        <v>8.4</v>
      </c>
      <c r="B448" s="116" t="s">
        <v>610</v>
      </c>
      <c r="C448" s="121"/>
      <c r="D448" s="122"/>
      <c r="E448" s="119"/>
      <c r="F448" s="123"/>
    </row>
    <row r="449" spans="1:6" s="2" customFormat="1" x14ac:dyDescent="0.2">
      <c r="A449" s="124" t="s">
        <v>153</v>
      </c>
      <c r="B449" s="125" t="s">
        <v>97</v>
      </c>
      <c r="C449" s="130">
        <v>6</v>
      </c>
      <c r="D449" s="122" t="s">
        <v>57</v>
      </c>
      <c r="E449" s="119">
        <v>291.64999999999998</v>
      </c>
      <c r="F449" s="123">
        <f t="shared" ref="F449:F457" si="29">ROUND(C449*E449,2)</f>
        <v>1749.9</v>
      </c>
    </row>
    <row r="450" spans="1:6" s="2" customFormat="1" ht="25.5" x14ac:dyDescent="0.2">
      <c r="A450" s="124" t="s">
        <v>218</v>
      </c>
      <c r="B450" s="125" t="s">
        <v>253</v>
      </c>
      <c r="C450" s="130">
        <v>6</v>
      </c>
      <c r="D450" s="122" t="s">
        <v>57</v>
      </c>
      <c r="E450" s="119">
        <v>2443.96</v>
      </c>
      <c r="F450" s="123">
        <f t="shared" si="29"/>
        <v>14663.76</v>
      </c>
    </row>
    <row r="451" spans="1:6" s="2" customFormat="1" ht="25.5" x14ac:dyDescent="0.2">
      <c r="A451" s="124" t="s">
        <v>216</v>
      </c>
      <c r="B451" s="125" t="s">
        <v>609</v>
      </c>
      <c r="C451" s="130">
        <v>4</v>
      </c>
      <c r="D451" s="122" t="s">
        <v>33</v>
      </c>
      <c r="E451" s="119">
        <v>1007.56</v>
      </c>
      <c r="F451" s="123">
        <f t="shared" si="29"/>
        <v>4030.24</v>
      </c>
    </row>
    <row r="452" spans="1:6" s="2" customFormat="1" x14ac:dyDescent="0.2">
      <c r="A452" s="124" t="s">
        <v>214</v>
      </c>
      <c r="B452" s="125" t="s">
        <v>251</v>
      </c>
      <c r="C452" s="130">
        <v>2</v>
      </c>
      <c r="D452" s="122" t="s">
        <v>33</v>
      </c>
      <c r="E452" s="119">
        <v>1559.86</v>
      </c>
      <c r="F452" s="123">
        <f t="shared" si="29"/>
        <v>3119.72</v>
      </c>
    </row>
    <row r="453" spans="1:6" s="2" customFormat="1" x14ac:dyDescent="0.2">
      <c r="A453" s="124" t="s">
        <v>212</v>
      </c>
      <c r="B453" s="125" t="s">
        <v>319</v>
      </c>
      <c r="C453" s="130">
        <v>2</v>
      </c>
      <c r="D453" s="122" t="s">
        <v>33</v>
      </c>
      <c r="E453" s="119">
        <v>16096.25</v>
      </c>
      <c r="F453" s="123">
        <f t="shared" si="29"/>
        <v>32192.5</v>
      </c>
    </row>
    <row r="454" spans="1:6" s="2" customFormat="1" x14ac:dyDescent="0.2">
      <c r="A454" s="124" t="s">
        <v>210</v>
      </c>
      <c r="B454" s="137" t="s">
        <v>93</v>
      </c>
      <c r="C454" s="130">
        <v>3.96</v>
      </c>
      <c r="D454" s="122" t="s">
        <v>41</v>
      </c>
      <c r="E454" s="119">
        <v>130.81</v>
      </c>
      <c r="F454" s="123">
        <f t="shared" si="29"/>
        <v>518.01</v>
      </c>
    </row>
    <row r="455" spans="1:6" s="2" customFormat="1" x14ac:dyDescent="0.2">
      <c r="A455" s="124" t="s">
        <v>208</v>
      </c>
      <c r="B455" s="137" t="s">
        <v>91</v>
      </c>
      <c r="C455" s="130">
        <v>3.71</v>
      </c>
      <c r="D455" s="122" t="s">
        <v>41</v>
      </c>
      <c r="E455" s="119">
        <v>172.55</v>
      </c>
      <c r="F455" s="123">
        <f t="shared" si="29"/>
        <v>640.16</v>
      </c>
    </row>
    <row r="456" spans="1:6" s="2" customFormat="1" x14ac:dyDescent="0.2">
      <c r="A456" s="124" t="s">
        <v>206</v>
      </c>
      <c r="B456" s="137" t="s">
        <v>63</v>
      </c>
      <c r="C456" s="130">
        <v>0.3</v>
      </c>
      <c r="D456" s="122" t="s">
        <v>41</v>
      </c>
      <c r="E456" s="119">
        <v>146.16999999999999</v>
      </c>
      <c r="F456" s="123">
        <f t="shared" si="29"/>
        <v>43.85</v>
      </c>
    </row>
    <row r="457" spans="1:6" s="2" customFormat="1" x14ac:dyDescent="0.2">
      <c r="A457" s="124" t="s">
        <v>152</v>
      </c>
      <c r="B457" s="125" t="s">
        <v>89</v>
      </c>
      <c r="C457" s="130">
        <v>1</v>
      </c>
      <c r="D457" s="138" t="s">
        <v>33</v>
      </c>
      <c r="E457" s="119">
        <v>22058.02</v>
      </c>
      <c r="F457" s="123">
        <f t="shared" si="29"/>
        <v>22058.02</v>
      </c>
    </row>
    <row r="458" spans="1:6" s="2" customFormat="1" x14ac:dyDescent="0.2">
      <c r="A458" s="124"/>
      <c r="B458" s="125"/>
      <c r="C458" s="130"/>
      <c r="D458" s="138"/>
      <c r="E458" s="119"/>
      <c r="F458" s="123"/>
    </row>
    <row r="459" spans="1:6" s="2" customFormat="1" ht="25.5" x14ac:dyDescent="0.2">
      <c r="A459" s="127">
        <v>8.5</v>
      </c>
      <c r="B459" s="116" t="s">
        <v>141</v>
      </c>
      <c r="C459" s="130"/>
      <c r="D459" s="122"/>
      <c r="E459" s="119"/>
      <c r="F459" s="123"/>
    </row>
    <row r="460" spans="1:6" s="2" customFormat="1" x14ac:dyDescent="0.2">
      <c r="A460" s="124" t="s">
        <v>140</v>
      </c>
      <c r="B460" s="125" t="s">
        <v>97</v>
      </c>
      <c r="C460" s="130">
        <v>4</v>
      </c>
      <c r="D460" s="122" t="s">
        <v>57</v>
      </c>
      <c r="E460" s="119">
        <v>291.64999999999998</v>
      </c>
      <c r="F460" s="123">
        <f t="shared" ref="F460:F468" si="30">ROUND(C460*E460,2)</f>
        <v>1166.5999999999999</v>
      </c>
    </row>
    <row r="461" spans="1:6" s="2" customFormat="1" ht="25.5" x14ac:dyDescent="0.2">
      <c r="A461" s="124" t="s">
        <v>254</v>
      </c>
      <c r="B461" s="137" t="s">
        <v>253</v>
      </c>
      <c r="C461" s="130">
        <v>4</v>
      </c>
      <c r="D461" s="122" t="s">
        <v>57</v>
      </c>
      <c r="E461" s="119">
        <v>2443.96</v>
      </c>
      <c r="F461" s="123">
        <f t="shared" si="30"/>
        <v>9775.84</v>
      </c>
    </row>
    <row r="462" spans="1:6" s="2" customFormat="1" ht="25.5" x14ac:dyDescent="0.2">
      <c r="A462" s="124" t="s">
        <v>348</v>
      </c>
      <c r="B462" s="125" t="s">
        <v>609</v>
      </c>
      <c r="C462" s="130">
        <v>4</v>
      </c>
      <c r="D462" s="122" t="s">
        <v>33</v>
      </c>
      <c r="E462" s="119">
        <v>1007.56</v>
      </c>
      <c r="F462" s="123">
        <f t="shared" si="30"/>
        <v>4030.24</v>
      </c>
    </row>
    <row r="463" spans="1:6" s="2" customFormat="1" x14ac:dyDescent="0.2">
      <c r="A463" s="124" t="s">
        <v>252</v>
      </c>
      <c r="B463" s="125" t="s">
        <v>251</v>
      </c>
      <c r="C463" s="130">
        <v>2</v>
      </c>
      <c r="D463" s="122" t="s">
        <v>33</v>
      </c>
      <c r="E463" s="119">
        <v>1559.86</v>
      </c>
      <c r="F463" s="123">
        <f t="shared" si="30"/>
        <v>3119.72</v>
      </c>
    </row>
    <row r="464" spans="1:6" s="2" customFormat="1" x14ac:dyDescent="0.2">
      <c r="A464" s="124" t="s">
        <v>326</v>
      </c>
      <c r="B464" s="125" t="s">
        <v>319</v>
      </c>
      <c r="C464" s="130">
        <v>2</v>
      </c>
      <c r="D464" s="122" t="s">
        <v>33</v>
      </c>
      <c r="E464" s="119">
        <v>16096.25</v>
      </c>
      <c r="F464" s="123">
        <f t="shared" si="30"/>
        <v>32192.5</v>
      </c>
    </row>
    <row r="465" spans="1:6" s="2" customFormat="1" x14ac:dyDescent="0.2">
      <c r="A465" s="124" t="s">
        <v>139</v>
      </c>
      <c r="B465" s="137" t="s">
        <v>93</v>
      </c>
      <c r="C465" s="130">
        <v>3.96</v>
      </c>
      <c r="D465" s="122" t="s">
        <v>41</v>
      </c>
      <c r="E465" s="119">
        <v>130.81</v>
      </c>
      <c r="F465" s="123">
        <f t="shared" si="30"/>
        <v>518.01</v>
      </c>
    </row>
    <row r="466" spans="1:6" s="2" customFormat="1" x14ac:dyDescent="0.2">
      <c r="A466" s="124" t="s">
        <v>138</v>
      </c>
      <c r="B466" s="137" t="s">
        <v>91</v>
      </c>
      <c r="C466" s="130">
        <v>3.71</v>
      </c>
      <c r="D466" s="122" t="s">
        <v>41</v>
      </c>
      <c r="E466" s="119">
        <v>172.55</v>
      </c>
      <c r="F466" s="123">
        <f t="shared" si="30"/>
        <v>640.16</v>
      </c>
    </row>
    <row r="467" spans="1:6" s="2" customFormat="1" x14ac:dyDescent="0.2">
      <c r="A467" s="124" t="s">
        <v>64</v>
      </c>
      <c r="B467" s="137" t="s">
        <v>63</v>
      </c>
      <c r="C467" s="130">
        <v>0.3</v>
      </c>
      <c r="D467" s="122" t="s">
        <v>41</v>
      </c>
      <c r="E467" s="119">
        <v>146.16999999999999</v>
      </c>
      <c r="F467" s="123">
        <f t="shared" si="30"/>
        <v>43.85</v>
      </c>
    </row>
    <row r="468" spans="1:6" s="2" customFormat="1" x14ac:dyDescent="0.2">
      <c r="A468" s="124" t="s">
        <v>137</v>
      </c>
      <c r="B468" s="125" t="s">
        <v>89</v>
      </c>
      <c r="C468" s="130">
        <v>1</v>
      </c>
      <c r="D468" s="138" t="s">
        <v>33</v>
      </c>
      <c r="E468" s="119">
        <v>22058.02</v>
      </c>
      <c r="F468" s="123">
        <f t="shared" si="30"/>
        <v>22058.02</v>
      </c>
    </row>
    <row r="469" spans="1:6" s="2" customFormat="1" x14ac:dyDescent="0.2">
      <c r="A469" s="124"/>
      <c r="B469" s="125"/>
      <c r="C469" s="130"/>
      <c r="D469" s="138"/>
      <c r="E469" s="119"/>
      <c r="F469" s="123"/>
    </row>
    <row r="470" spans="1:6" s="2" customFormat="1" ht="25.5" x14ac:dyDescent="0.2">
      <c r="A470" s="127">
        <v>8.6</v>
      </c>
      <c r="B470" s="116" t="s">
        <v>608</v>
      </c>
      <c r="C470" s="130"/>
      <c r="D470" s="122"/>
      <c r="E470" s="119"/>
      <c r="F470" s="123"/>
    </row>
    <row r="471" spans="1:6" s="2" customFormat="1" x14ac:dyDescent="0.2">
      <c r="A471" s="124" t="s">
        <v>607</v>
      </c>
      <c r="B471" s="125" t="s">
        <v>97</v>
      </c>
      <c r="C471" s="130">
        <v>6</v>
      </c>
      <c r="D471" s="122" t="s">
        <v>57</v>
      </c>
      <c r="E471" s="119">
        <v>291.64999999999998</v>
      </c>
      <c r="F471" s="123">
        <f t="shared" ref="F471:F479" si="31">ROUND(C471*E471,2)</f>
        <v>1749.9</v>
      </c>
    </row>
    <row r="472" spans="1:6" s="2" customFormat="1" ht="25.5" x14ac:dyDescent="0.2">
      <c r="A472" s="124" t="s">
        <v>606</v>
      </c>
      <c r="B472" s="125" t="s">
        <v>605</v>
      </c>
      <c r="C472" s="130">
        <v>6</v>
      </c>
      <c r="D472" s="122" t="s">
        <v>57</v>
      </c>
      <c r="E472" s="119">
        <v>2443.96</v>
      </c>
      <c r="F472" s="123">
        <f t="shared" si="31"/>
        <v>14663.76</v>
      </c>
    </row>
    <row r="473" spans="1:6" s="2" customFormat="1" ht="25.5" x14ac:dyDescent="0.2">
      <c r="A473" s="124" t="s">
        <v>604</v>
      </c>
      <c r="B473" s="125" t="s">
        <v>603</v>
      </c>
      <c r="C473" s="130">
        <v>4</v>
      </c>
      <c r="D473" s="122" t="s">
        <v>33</v>
      </c>
      <c r="E473" s="119">
        <v>1007.56</v>
      </c>
      <c r="F473" s="123">
        <f t="shared" si="31"/>
        <v>4030.24</v>
      </c>
    </row>
    <row r="474" spans="1:6" s="2" customFormat="1" x14ac:dyDescent="0.2">
      <c r="A474" s="124" t="s">
        <v>602</v>
      </c>
      <c r="B474" s="125" t="s">
        <v>251</v>
      </c>
      <c r="C474" s="130">
        <v>2</v>
      </c>
      <c r="D474" s="122" t="s">
        <v>33</v>
      </c>
      <c r="E474" s="119">
        <v>1559.86</v>
      </c>
      <c r="F474" s="123">
        <f t="shared" si="31"/>
        <v>3119.72</v>
      </c>
    </row>
    <row r="475" spans="1:6" s="2" customFormat="1" x14ac:dyDescent="0.2">
      <c r="A475" s="124" t="s">
        <v>601</v>
      </c>
      <c r="B475" s="125" t="s">
        <v>319</v>
      </c>
      <c r="C475" s="130">
        <v>2</v>
      </c>
      <c r="D475" s="122" t="s">
        <v>33</v>
      </c>
      <c r="E475" s="119">
        <v>16096.25</v>
      </c>
      <c r="F475" s="123">
        <f t="shared" si="31"/>
        <v>32192.5</v>
      </c>
    </row>
    <row r="476" spans="1:6" s="2" customFormat="1" ht="25.5" x14ac:dyDescent="0.2">
      <c r="A476" s="124" t="s">
        <v>600</v>
      </c>
      <c r="B476" s="125" t="s">
        <v>243</v>
      </c>
      <c r="C476" s="130">
        <v>4</v>
      </c>
      <c r="D476" s="122" t="s">
        <v>33</v>
      </c>
      <c r="E476" s="119">
        <v>6185.8</v>
      </c>
      <c r="F476" s="123">
        <f t="shared" si="31"/>
        <v>24743.200000000001</v>
      </c>
    </row>
    <row r="477" spans="1:6" s="2" customFormat="1" x14ac:dyDescent="0.2">
      <c r="A477" s="124" t="s">
        <v>599</v>
      </c>
      <c r="B477" s="125" t="s">
        <v>572</v>
      </c>
      <c r="C477" s="130">
        <v>4.8</v>
      </c>
      <c r="D477" s="122" t="s">
        <v>45</v>
      </c>
      <c r="E477" s="119">
        <v>262.02</v>
      </c>
      <c r="F477" s="123">
        <f t="shared" si="31"/>
        <v>1257.7</v>
      </c>
    </row>
    <row r="478" spans="1:6" s="2" customFormat="1" x14ac:dyDescent="0.2">
      <c r="A478" s="124" t="s">
        <v>598</v>
      </c>
      <c r="B478" s="125" t="s">
        <v>357</v>
      </c>
      <c r="C478" s="130">
        <v>4.8</v>
      </c>
      <c r="D478" s="122" t="s">
        <v>45</v>
      </c>
      <c r="E478" s="119">
        <v>366.88</v>
      </c>
      <c r="F478" s="123">
        <f t="shared" si="31"/>
        <v>1761.02</v>
      </c>
    </row>
    <row r="479" spans="1:6" s="2" customFormat="1" x14ac:dyDescent="0.2">
      <c r="A479" s="124" t="s">
        <v>597</v>
      </c>
      <c r="B479" s="125" t="s">
        <v>89</v>
      </c>
      <c r="C479" s="130">
        <v>1</v>
      </c>
      <c r="D479" s="122" t="s">
        <v>33</v>
      </c>
      <c r="E479" s="119">
        <v>31248.86</v>
      </c>
      <c r="F479" s="123">
        <f t="shared" si="31"/>
        <v>31248.86</v>
      </c>
    </row>
    <row r="480" spans="1:6" s="2" customFormat="1" x14ac:dyDescent="0.2">
      <c r="A480" s="124"/>
      <c r="B480" s="125"/>
      <c r="C480" s="130"/>
      <c r="D480" s="122"/>
      <c r="E480" s="119"/>
      <c r="F480" s="123"/>
    </row>
    <row r="481" spans="1:6" s="2" customFormat="1" ht="25.5" x14ac:dyDescent="0.2">
      <c r="A481" s="127">
        <v>8.6999999999999993</v>
      </c>
      <c r="B481" s="116" t="s">
        <v>136</v>
      </c>
      <c r="C481" s="121"/>
      <c r="D481" s="122"/>
      <c r="E481" s="119"/>
      <c r="F481" s="123"/>
    </row>
    <row r="482" spans="1:6" s="2" customFormat="1" x14ac:dyDescent="0.2">
      <c r="A482" s="124" t="s">
        <v>135</v>
      </c>
      <c r="B482" s="125" t="s">
        <v>97</v>
      </c>
      <c r="C482" s="130">
        <v>84</v>
      </c>
      <c r="D482" s="122" t="s">
        <v>57</v>
      </c>
      <c r="E482" s="119">
        <v>291.64999999999998</v>
      </c>
      <c r="F482" s="123">
        <f t="shared" ref="F482:F490" si="32">ROUND(C482*E482,2)</f>
        <v>24498.6</v>
      </c>
    </row>
    <row r="483" spans="1:6" s="2" customFormat="1" ht="25.5" x14ac:dyDescent="0.2">
      <c r="A483" s="124" t="s">
        <v>325</v>
      </c>
      <c r="B483" s="125" t="s">
        <v>249</v>
      </c>
      <c r="C483" s="130">
        <v>84</v>
      </c>
      <c r="D483" s="122" t="s">
        <v>57</v>
      </c>
      <c r="E483" s="119">
        <v>1448.42</v>
      </c>
      <c r="F483" s="123">
        <f t="shared" si="32"/>
        <v>121667.28</v>
      </c>
    </row>
    <row r="484" spans="1:6" s="2" customFormat="1" ht="25.5" x14ac:dyDescent="0.2">
      <c r="A484" s="124" t="s">
        <v>324</v>
      </c>
      <c r="B484" s="125" t="s">
        <v>247</v>
      </c>
      <c r="C484" s="130">
        <v>56</v>
      </c>
      <c r="D484" s="122" t="s">
        <v>33</v>
      </c>
      <c r="E484" s="119">
        <v>209.99</v>
      </c>
      <c r="F484" s="123">
        <f t="shared" si="32"/>
        <v>11759.44</v>
      </c>
    </row>
    <row r="485" spans="1:6" s="2" customFormat="1" x14ac:dyDescent="0.2">
      <c r="A485" s="124" t="s">
        <v>323</v>
      </c>
      <c r="B485" s="125" t="s">
        <v>245</v>
      </c>
      <c r="C485" s="130">
        <v>28</v>
      </c>
      <c r="D485" s="122" t="s">
        <v>33</v>
      </c>
      <c r="E485" s="119">
        <v>1411.73</v>
      </c>
      <c r="F485" s="123">
        <f t="shared" si="32"/>
        <v>39528.44</v>
      </c>
    </row>
    <row r="486" spans="1:6" s="2" customFormat="1" x14ac:dyDescent="0.2">
      <c r="A486" s="124" t="s">
        <v>322</v>
      </c>
      <c r="B486" s="125" t="s">
        <v>321</v>
      </c>
      <c r="C486" s="130">
        <v>28</v>
      </c>
      <c r="D486" s="122" t="s">
        <v>33</v>
      </c>
      <c r="E486" s="119">
        <v>10730.83</v>
      </c>
      <c r="F486" s="123">
        <f t="shared" si="32"/>
        <v>300463.24</v>
      </c>
    </row>
    <row r="487" spans="1:6" s="2" customFormat="1" x14ac:dyDescent="0.2">
      <c r="A487" s="124" t="s">
        <v>134</v>
      </c>
      <c r="B487" s="137" t="s">
        <v>93</v>
      </c>
      <c r="C487" s="130">
        <v>55.44</v>
      </c>
      <c r="D487" s="122" t="s">
        <v>41</v>
      </c>
      <c r="E487" s="119">
        <v>130.81</v>
      </c>
      <c r="F487" s="123">
        <f t="shared" si="32"/>
        <v>7252.11</v>
      </c>
    </row>
    <row r="488" spans="1:6" s="2" customFormat="1" x14ac:dyDescent="0.2">
      <c r="A488" s="124" t="s">
        <v>133</v>
      </c>
      <c r="B488" s="137" t="s">
        <v>91</v>
      </c>
      <c r="C488" s="130">
        <v>51.94</v>
      </c>
      <c r="D488" s="122" t="s">
        <v>41</v>
      </c>
      <c r="E488" s="119">
        <v>172.55</v>
      </c>
      <c r="F488" s="123">
        <f t="shared" si="32"/>
        <v>8962.25</v>
      </c>
    </row>
    <row r="489" spans="1:6" s="2" customFormat="1" x14ac:dyDescent="0.2">
      <c r="A489" s="124" t="s">
        <v>132</v>
      </c>
      <c r="B489" s="137" t="s">
        <v>63</v>
      </c>
      <c r="C489" s="130">
        <v>4.2</v>
      </c>
      <c r="D489" s="138" t="s">
        <v>41</v>
      </c>
      <c r="E489" s="119">
        <v>146.16999999999999</v>
      </c>
      <c r="F489" s="123">
        <f t="shared" si="32"/>
        <v>613.91</v>
      </c>
    </row>
    <row r="490" spans="1:6" s="2" customFormat="1" x14ac:dyDescent="0.2">
      <c r="A490" s="124" t="s">
        <v>131</v>
      </c>
      <c r="B490" s="125" t="s">
        <v>89</v>
      </c>
      <c r="C490" s="130">
        <v>14</v>
      </c>
      <c r="D490" s="122" t="s">
        <v>33</v>
      </c>
      <c r="E490" s="119">
        <v>22058.02</v>
      </c>
      <c r="F490" s="123">
        <f t="shared" si="32"/>
        <v>308812.28000000003</v>
      </c>
    </row>
    <row r="491" spans="1:6" s="2" customFormat="1" x14ac:dyDescent="0.2">
      <c r="A491" s="124"/>
      <c r="B491" s="125"/>
      <c r="C491" s="130"/>
      <c r="D491" s="122"/>
      <c r="E491" s="119"/>
      <c r="F491" s="123"/>
    </row>
    <row r="492" spans="1:6" s="2" customFormat="1" ht="25.5" x14ac:dyDescent="0.2">
      <c r="A492" s="127">
        <v>8.8000000000000007</v>
      </c>
      <c r="B492" s="116" t="s">
        <v>130</v>
      </c>
      <c r="C492" s="121"/>
      <c r="D492" s="122"/>
      <c r="E492" s="119"/>
      <c r="F492" s="123"/>
    </row>
    <row r="493" spans="1:6" s="2" customFormat="1" x14ac:dyDescent="0.2">
      <c r="A493" s="124" t="s">
        <v>129</v>
      </c>
      <c r="B493" s="125" t="s">
        <v>97</v>
      </c>
      <c r="C493" s="130">
        <v>84</v>
      </c>
      <c r="D493" s="122" t="s">
        <v>57</v>
      </c>
      <c r="E493" s="119">
        <v>291.64999999999998</v>
      </c>
      <c r="F493" s="123">
        <f t="shared" ref="F493:F501" si="33">ROUND(C493*E493,2)</f>
        <v>24498.6</v>
      </c>
    </row>
    <row r="494" spans="1:6" s="2" customFormat="1" ht="25.5" x14ac:dyDescent="0.2">
      <c r="A494" s="124" t="s">
        <v>250</v>
      </c>
      <c r="B494" s="125" t="s">
        <v>249</v>
      </c>
      <c r="C494" s="130">
        <v>20</v>
      </c>
      <c r="D494" s="122" t="s">
        <v>57</v>
      </c>
      <c r="E494" s="119">
        <v>1448.42</v>
      </c>
      <c r="F494" s="123">
        <f t="shared" si="33"/>
        <v>28968.400000000001</v>
      </c>
    </row>
    <row r="495" spans="1:6" s="2" customFormat="1" ht="25.5" x14ac:dyDescent="0.2">
      <c r="A495" s="124" t="s">
        <v>248</v>
      </c>
      <c r="B495" s="125" t="s">
        <v>247</v>
      </c>
      <c r="C495" s="130">
        <v>4</v>
      </c>
      <c r="D495" s="122" t="s">
        <v>33</v>
      </c>
      <c r="E495" s="119">
        <v>209.99</v>
      </c>
      <c r="F495" s="123">
        <f t="shared" si="33"/>
        <v>839.96</v>
      </c>
    </row>
    <row r="496" spans="1:6" s="2" customFormat="1" x14ac:dyDescent="0.2">
      <c r="A496" s="124" t="s">
        <v>246</v>
      </c>
      <c r="B496" s="125" t="s">
        <v>245</v>
      </c>
      <c r="C496" s="130">
        <v>2</v>
      </c>
      <c r="D496" s="122" t="s">
        <v>33</v>
      </c>
      <c r="E496" s="119">
        <v>1411.73</v>
      </c>
      <c r="F496" s="123">
        <f t="shared" si="33"/>
        <v>2823.46</v>
      </c>
    </row>
    <row r="497" spans="1:6" s="2" customFormat="1" x14ac:dyDescent="0.2">
      <c r="A497" s="124" t="s">
        <v>320</v>
      </c>
      <c r="B497" s="125" t="s">
        <v>319</v>
      </c>
      <c r="C497" s="130">
        <v>2</v>
      </c>
      <c r="D497" s="122" t="s">
        <v>33</v>
      </c>
      <c r="E497" s="119">
        <v>10730.83</v>
      </c>
      <c r="F497" s="123">
        <f t="shared" si="33"/>
        <v>21461.66</v>
      </c>
    </row>
    <row r="498" spans="1:6" s="2" customFormat="1" ht="25.5" x14ac:dyDescent="0.2">
      <c r="A498" s="124" t="s">
        <v>244</v>
      </c>
      <c r="B498" s="125" t="s">
        <v>243</v>
      </c>
      <c r="C498" s="130">
        <v>4</v>
      </c>
      <c r="D498" s="122" t="s">
        <v>33</v>
      </c>
      <c r="E498" s="119">
        <v>6185.8</v>
      </c>
      <c r="F498" s="123">
        <f t="shared" si="33"/>
        <v>24743.200000000001</v>
      </c>
    </row>
    <row r="499" spans="1:6" s="2" customFormat="1" x14ac:dyDescent="0.2">
      <c r="A499" s="124" t="s">
        <v>596</v>
      </c>
      <c r="B499" s="125" t="s">
        <v>572</v>
      </c>
      <c r="C499" s="130">
        <v>4.8</v>
      </c>
      <c r="D499" s="122" t="s">
        <v>45</v>
      </c>
      <c r="E499" s="119">
        <v>262.02</v>
      </c>
      <c r="F499" s="123">
        <f t="shared" si="33"/>
        <v>1257.7</v>
      </c>
    </row>
    <row r="500" spans="1:6" s="2" customFormat="1" x14ac:dyDescent="0.2">
      <c r="A500" s="124" t="s">
        <v>595</v>
      </c>
      <c r="B500" s="125" t="s">
        <v>357</v>
      </c>
      <c r="C500" s="130">
        <v>4.8</v>
      </c>
      <c r="D500" s="122" t="s">
        <v>45</v>
      </c>
      <c r="E500" s="119">
        <v>366.88</v>
      </c>
      <c r="F500" s="123">
        <f t="shared" si="33"/>
        <v>1761.02</v>
      </c>
    </row>
    <row r="501" spans="1:6" s="2" customFormat="1" x14ac:dyDescent="0.2">
      <c r="A501" s="124" t="s">
        <v>128</v>
      </c>
      <c r="B501" s="125" t="s">
        <v>89</v>
      </c>
      <c r="C501" s="130">
        <v>1</v>
      </c>
      <c r="D501" s="122" t="s">
        <v>33</v>
      </c>
      <c r="E501" s="119">
        <v>60659.54</v>
      </c>
      <c r="F501" s="123">
        <f t="shared" si="33"/>
        <v>60659.54</v>
      </c>
    </row>
    <row r="502" spans="1:6" s="2" customFormat="1" x14ac:dyDescent="0.2">
      <c r="A502" s="124"/>
      <c r="B502" s="125"/>
      <c r="C502" s="130"/>
      <c r="D502" s="122"/>
      <c r="E502" s="119"/>
      <c r="F502" s="123"/>
    </row>
    <row r="503" spans="1:6" s="2" customFormat="1" x14ac:dyDescent="0.2">
      <c r="A503" s="120">
        <v>9</v>
      </c>
      <c r="B503" s="116" t="s">
        <v>827</v>
      </c>
      <c r="C503" s="121"/>
      <c r="D503" s="122"/>
      <c r="E503" s="119"/>
      <c r="F503" s="123"/>
    </row>
    <row r="504" spans="1:6" s="2" customFormat="1" ht="38.25" x14ac:dyDescent="0.2">
      <c r="A504" s="136">
        <v>9.1</v>
      </c>
      <c r="B504" s="125" t="s">
        <v>826</v>
      </c>
      <c r="C504" s="130">
        <v>1</v>
      </c>
      <c r="D504" s="122" t="s">
        <v>33</v>
      </c>
      <c r="E504" s="119">
        <v>159397.26</v>
      </c>
      <c r="F504" s="123">
        <f>ROUND(C504*E504,2)</f>
        <v>159397.26</v>
      </c>
    </row>
    <row r="505" spans="1:6" s="2" customFormat="1" x14ac:dyDescent="0.2">
      <c r="A505" s="124"/>
      <c r="B505" s="125"/>
      <c r="C505" s="130"/>
      <c r="D505" s="122"/>
      <c r="E505" s="119"/>
      <c r="F505" s="123"/>
    </row>
    <row r="506" spans="1:6" s="2" customFormat="1" ht="25.5" x14ac:dyDescent="0.2">
      <c r="A506" s="120">
        <v>10</v>
      </c>
      <c r="B506" s="116" t="s">
        <v>62</v>
      </c>
      <c r="C506" s="121"/>
      <c r="D506" s="122"/>
      <c r="E506" s="119"/>
      <c r="F506" s="123"/>
    </row>
    <row r="507" spans="1:6" s="2" customFormat="1" x14ac:dyDescent="0.2">
      <c r="A507" s="136">
        <v>10.1</v>
      </c>
      <c r="B507" s="125" t="s">
        <v>37</v>
      </c>
      <c r="C507" s="130">
        <v>1712</v>
      </c>
      <c r="D507" s="140" t="s">
        <v>33</v>
      </c>
      <c r="E507" s="119">
        <v>215.75</v>
      </c>
      <c r="F507" s="123">
        <f t="shared" ref="F507:F519" si="34">ROUND(C507*E507,2)</f>
        <v>369364</v>
      </c>
    </row>
    <row r="508" spans="1:6" s="2" customFormat="1" ht="25.5" x14ac:dyDescent="0.2">
      <c r="A508" s="136">
        <v>10.199999999999999</v>
      </c>
      <c r="B508" s="125" t="s">
        <v>36</v>
      </c>
      <c r="C508" s="130">
        <v>10272</v>
      </c>
      <c r="D508" s="122" t="s">
        <v>57</v>
      </c>
      <c r="E508" s="119">
        <v>26.69</v>
      </c>
      <c r="F508" s="123">
        <f t="shared" si="34"/>
        <v>274159.68</v>
      </c>
    </row>
    <row r="509" spans="1:6" s="2" customFormat="1" x14ac:dyDescent="0.2">
      <c r="A509" s="136">
        <v>10.3</v>
      </c>
      <c r="B509" s="125" t="s">
        <v>242</v>
      </c>
      <c r="C509" s="130">
        <v>1712</v>
      </c>
      <c r="D509" s="122" t="s">
        <v>33</v>
      </c>
      <c r="E509" s="119">
        <v>84.42</v>
      </c>
      <c r="F509" s="123">
        <f t="shared" si="34"/>
        <v>144527.04000000001</v>
      </c>
    </row>
    <row r="510" spans="1:6" s="2" customFormat="1" x14ac:dyDescent="0.2">
      <c r="A510" s="136">
        <v>10.4</v>
      </c>
      <c r="B510" s="125" t="s">
        <v>822</v>
      </c>
      <c r="C510" s="141">
        <v>3424</v>
      </c>
      <c r="D510" s="122" t="s">
        <v>33</v>
      </c>
      <c r="E510" s="119">
        <v>109.56</v>
      </c>
      <c r="F510" s="123">
        <f t="shared" si="34"/>
        <v>375133.44</v>
      </c>
    </row>
    <row r="511" spans="1:6" s="2" customFormat="1" x14ac:dyDescent="0.2">
      <c r="A511" s="136">
        <v>10.5</v>
      </c>
      <c r="B511" s="137" t="s">
        <v>35</v>
      </c>
      <c r="C511" s="130">
        <v>1712</v>
      </c>
      <c r="D511" s="122" t="s">
        <v>33</v>
      </c>
      <c r="E511" s="119">
        <v>240.13</v>
      </c>
      <c r="F511" s="123">
        <f t="shared" si="34"/>
        <v>411102.56</v>
      </c>
    </row>
    <row r="512" spans="1:6" s="2" customFormat="1" x14ac:dyDescent="0.2">
      <c r="A512" s="136">
        <v>10.6</v>
      </c>
      <c r="B512" s="137" t="s">
        <v>241</v>
      </c>
      <c r="C512" s="130">
        <v>1712</v>
      </c>
      <c r="D512" s="122" t="s">
        <v>33</v>
      </c>
      <c r="E512" s="119">
        <v>403.02</v>
      </c>
      <c r="F512" s="123">
        <f t="shared" si="34"/>
        <v>689970.24</v>
      </c>
    </row>
    <row r="513" spans="1:6" s="2" customFormat="1" x14ac:dyDescent="0.2">
      <c r="A513" s="136">
        <v>10.7</v>
      </c>
      <c r="B513" s="137" t="s">
        <v>34</v>
      </c>
      <c r="C513" s="130">
        <v>1712</v>
      </c>
      <c r="D513" s="122" t="s">
        <v>33</v>
      </c>
      <c r="E513" s="119">
        <v>1343.42</v>
      </c>
      <c r="F513" s="123">
        <f t="shared" si="34"/>
        <v>2299935.04</v>
      </c>
    </row>
    <row r="514" spans="1:6" s="2" customFormat="1" x14ac:dyDescent="0.2">
      <c r="A514" s="136">
        <v>10.8</v>
      </c>
      <c r="B514" s="137" t="s">
        <v>32</v>
      </c>
      <c r="C514" s="130">
        <v>1712</v>
      </c>
      <c r="D514" s="122" t="s">
        <v>57</v>
      </c>
      <c r="E514" s="119">
        <v>36.22</v>
      </c>
      <c r="F514" s="123">
        <f t="shared" si="34"/>
        <v>62008.639999999999</v>
      </c>
    </row>
    <row r="515" spans="1:6" s="2" customFormat="1" x14ac:dyDescent="0.2">
      <c r="A515" s="136">
        <v>10.9</v>
      </c>
      <c r="B515" s="137" t="s">
        <v>240</v>
      </c>
      <c r="C515" s="130">
        <v>1712</v>
      </c>
      <c r="D515" s="122" t="s">
        <v>33</v>
      </c>
      <c r="E515" s="119">
        <v>342.69</v>
      </c>
      <c r="F515" s="123">
        <f t="shared" si="34"/>
        <v>586685.28</v>
      </c>
    </row>
    <row r="516" spans="1:6" s="2" customFormat="1" x14ac:dyDescent="0.2">
      <c r="A516" s="135">
        <v>10.1</v>
      </c>
      <c r="B516" s="137" t="s">
        <v>239</v>
      </c>
      <c r="C516" s="130">
        <v>1712</v>
      </c>
      <c r="D516" s="122" t="s">
        <v>33</v>
      </c>
      <c r="E516" s="119">
        <v>25.3</v>
      </c>
      <c r="F516" s="123">
        <f t="shared" si="34"/>
        <v>43313.599999999999</v>
      </c>
    </row>
    <row r="517" spans="1:6" s="2" customFormat="1" x14ac:dyDescent="0.2">
      <c r="A517" s="124">
        <v>10.11</v>
      </c>
      <c r="B517" s="137" t="s">
        <v>238</v>
      </c>
      <c r="C517" s="130">
        <v>1712</v>
      </c>
      <c r="D517" s="122" t="s">
        <v>33</v>
      </c>
      <c r="E517" s="119">
        <v>27.83</v>
      </c>
      <c r="F517" s="123">
        <f t="shared" si="34"/>
        <v>47644.959999999999</v>
      </c>
    </row>
    <row r="518" spans="1:6" s="2" customFormat="1" x14ac:dyDescent="0.2">
      <c r="A518" s="124">
        <v>10.119999999999999</v>
      </c>
      <c r="B518" s="137" t="s">
        <v>60</v>
      </c>
      <c r="C518" s="130">
        <v>2568</v>
      </c>
      <c r="D518" s="122" t="s">
        <v>41</v>
      </c>
      <c r="E518" s="119">
        <v>816.13</v>
      </c>
      <c r="F518" s="123">
        <f t="shared" si="34"/>
        <v>2095821.84</v>
      </c>
    </row>
    <row r="519" spans="1:6" s="2" customFormat="1" x14ac:dyDescent="0.2">
      <c r="A519" s="135">
        <v>10.130000000000001</v>
      </c>
      <c r="B519" s="137" t="s">
        <v>59</v>
      </c>
      <c r="C519" s="130">
        <v>1712</v>
      </c>
      <c r="D519" s="122" t="s">
        <v>33</v>
      </c>
      <c r="E519" s="119">
        <v>772.33</v>
      </c>
      <c r="F519" s="123">
        <f t="shared" si="34"/>
        <v>1322228.96</v>
      </c>
    </row>
    <row r="520" spans="1:6" s="2" customFormat="1" x14ac:dyDescent="0.2">
      <c r="A520" s="124"/>
      <c r="B520" s="137"/>
      <c r="C520" s="130"/>
      <c r="D520" s="122"/>
      <c r="E520" s="119"/>
      <c r="F520" s="123"/>
    </row>
    <row r="521" spans="1:6" s="2" customFormat="1" x14ac:dyDescent="0.2">
      <c r="A521" s="120">
        <v>11</v>
      </c>
      <c r="B521" s="116" t="s">
        <v>821</v>
      </c>
      <c r="C521" s="121"/>
      <c r="D521" s="122"/>
      <c r="E521" s="119"/>
      <c r="F521" s="123"/>
    </row>
    <row r="522" spans="1:6" s="2" customFormat="1" x14ac:dyDescent="0.2">
      <c r="A522" s="136">
        <v>11.1</v>
      </c>
      <c r="B522" s="125" t="s">
        <v>825</v>
      </c>
      <c r="C522" s="121">
        <v>2093.23</v>
      </c>
      <c r="D522" s="122" t="s">
        <v>57</v>
      </c>
      <c r="E522" s="119">
        <v>206.35</v>
      </c>
      <c r="F522" s="123">
        <f t="shared" ref="F522:F527" si="35">ROUND(C522*E522,2)</f>
        <v>431938.01</v>
      </c>
    </row>
    <row r="523" spans="1:6" s="2" customFormat="1" x14ac:dyDescent="0.2">
      <c r="A523" s="136">
        <v>11.2</v>
      </c>
      <c r="B523" s="125" t="s">
        <v>824</v>
      </c>
      <c r="C523" s="121">
        <v>1760.89</v>
      </c>
      <c r="D523" s="122" t="s">
        <v>57</v>
      </c>
      <c r="E523" s="119">
        <v>153.69999999999999</v>
      </c>
      <c r="F523" s="123">
        <f t="shared" si="35"/>
        <v>270648.78999999998</v>
      </c>
    </row>
    <row r="524" spans="1:6" s="2" customFormat="1" ht="25.5" x14ac:dyDescent="0.2">
      <c r="A524" s="136">
        <v>11.3</v>
      </c>
      <c r="B524" s="125" t="s">
        <v>823</v>
      </c>
      <c r="C524" s="121">
        <v>29.45</v>
      </c>
      <c r="D524" s="122" t="s">
        <v>57</v>
      </c>
      <c r="E524" s="119">
        <v>87.13</v>
      </c>
      <c r="F524" s="123">
        <f t="shared" si="35"/>
        <v>2565.98</v>
      </c>
    </row>
    <row r="525" spans="1:6" s="2" customFormat="1" x14ac:dyDescent="0.2">
      <c r="A525" s="136">
        <v>11.4</v>
      </c>
      <c r="B525" s="125" t="s">
        <v>819</v>
      </c>
      <c r="C525" s="121">
        <v>2702.38</v>
      </c>
      <c r="D525" s="122" t="s">
        <v>57</v>
      </c>
      <c r="E525" s="119">
        <v>87.13</v>
      </c>
      <c r="F525" s="123">
        <f t="shared" si="35"/>
        <v>235458.37</v>
      </c>
    </row>
    <row r="526" spans="1:6" s="2" customFormat="1" x14ac:dyDescent="0.2">
      <c r="A526" s="136">
        <v>11.5</v>
      </c>
      <c r="B526" s="125" t="s">
        <v>818</v>
      </c>
      <c r="C526" s="121">
        <v>14430.92</v>
      </c>
      <c r="D526" s="122" t="s">
        <v>57</v>
      </c>
      <c r="E526" s="119">
        <v>58.35</v>
      </c>
      <c r="F526" s="123">
        <f t="shared" si="35"/>
        <v>842044.18</v>
      </c>
    </row>
    <row r="527" spans="1:6" s="2" customFormat="1" x14ac:dyDescent="0.2">
      <c r="A527" s="136">
        <v>11.6</v>
      </c>
      <c r="B527" s="125" t="s">
        <v>817</v>
      </c>
      <c r="C527" s="121">
        <v>13328.56</v>
      </c>
      <c r="D527" s="122" t="s">
        <v>57</v>
      </c>
      <c r="E527" s="119">
        <v>133.29</v>
      </c>
      <c r="F527" s="123">
        <f t="shared" si="35"/>
        <v>1776563.76</v>
      </c>
    </row>
    <row r="528" spans="1:6" s="2" customFormat="1" x14ac:dyDescent="0.2">
      <c r="A528" s="136"/>
      <c r="B528" s="125"/>
      <c r="C528" s="121"/>
      <c r="D528" s="122"/>
      <c r="E528" s="119"/>
      <c r="F528" s="123"/>
    </row>
    <row r="529" spans="1:6" s="2" customFormat="1" x14ac:dyDescent="0.2">
      <c r="A529" s="120">
        <v>12</v>
      </c>
      <c r="B529" s="116" t="s">
        <v>58</v>
      </c>
      <c r="C529" s="121">
        <v>33671.99</v>
      </c>
      <c r="D529" s="122" t="s">
        <v>57</v>
      </c>
      <c r="E529" s="119">
        <v>46.15</v>
      </c>
      <c r="F529" s="123">
        <f>ROUND(C529*E529,2)</f>
        <v>1553962.34</v>
      </c>
    </row>
    <row r="530" spans="1:6" s="2" customFormat="1" x14ac:dyDescent="0.2">
      <c r="A530" s="124"/>
      <c r="B530" s="137"/>
      <c r="C530" s="121">
        <v>0</v>
      </c>
      <c r="D530" s="122"/>
      <c r="E530" s="119"/>
      <c r="F530" s="123"/>
    </row>
    <row r="531" spans="1:6" s="2" customFormat="1" x14ac:dyDescent="0.2">
      <c r="A531" s="120">
        <f>+A529+1</f>
        <v>13</v>
      </c>
      <c r="B531" s="116" t="s">
        <v>571</v>
      </c>
      <c r="C531" s="121">
        <v>19</v>
      </c>
      <c r="D531" s="122" t="s">
        <v>170</v>
      </c>
      <c r="E531" s="119">
        <v>442.74</v>
      </c>
      <c r="F531" s="123">
        <f>ROUND(C531*E531,2)</f>
        <v>8412.06</v>
      </c>
    </row>
    <row r="532" spans="1:6" s="2" customFormat="1" x14ac:dyDescent="0.2">
      <c r="A532" s="124"/>
      <c r="B532" s="137"/>
      <c r="C532" s="130"/>
      <c r="D532" s="122"/>
      <c r="E532" s="119"/>
      <c r="F532" s="123"/>
    </row>
    <row r="533" spans="1:6" s="2" customFormat="1" x14ac:dyDescent="0.2">
      <c r="A533" s="120">
        <v>14</v>
      </c>
      <c r="B533" s="116" t="s">
        <v>56</v>
      </c>
      <c r="C533" s="121"/>
      <c r="D533" s="122"/>
      <c r="E533" s="119"/>
      <c r="F533" s="123"/>
    </row>
    <row r="534" spans="1:6" s="2" customFormat="1" x14ac:dyDescent="0.2">
      <c r="A534" s="136">
        <v>14.1</v>
      </c>
      <c r="B534" s="137" t="s">
        <v>55</v>
      </c>
      <c r="C534" s="130">
        <v>1779.15</v>
      </c>
      <c r="D534" s="122" t="s">
        <v>45</v>
      </c>
      <c r="E534" s="119">
        <v>190.08</v>
      </c>
      <c r="F534" s="123">
        <f t="shared" ref="F534:F540" si="36">ROUND(C534*E534,2)</f>
        <v>338180.83</v>
      </c>
    </row>
    <row r="535" spans="1:6" s="2" customFormat="1" x14ac:dyDescent="0.2">
      <c r="A535" s="136">
        <v>14.2</v>
      </c>
      <c r="B535" s="137" t="s">
        <v>54</v>
      </c>
      <c r="C535" s="130">
        <v>1779.15</v>
      </c>
      <c r="D535" s="122" t="s">
        <v>45</v>
      </c>
      <c r="E535" s="119">
        <v>1445.88</v>
      </c>
      <c r="F535" s="123">
        <f t="shared" si="36"/>
        <v>2572437.4</v>
      </c>
    </row>
    <row r="536" spans="1:6" s="2" customFormat="1" x14ac:dyDescent="0.2">
      <c r="A536" s="136">
        <v>14.3</v>
      </c>
      <c r="B536" s="137" t="s">
        <v>53</v>
      </c>
      <c r="C536" s="130">
        <v>1779.15</v>
      </c>
      <c r="D536" s="122" t="s">
        <v>57</v>
      </c>
      <c r="E536" s="119">
        <v>95.05</v>
      </c>
      <c r="F536" s="123">
        <f t="shared" si="36"/>
        <v>169108.21</v>
      </c>
    </row>
    <row r="537" spans="1:6" s="2" customFormat="1" x14ac:dyDescent="0.2">
      <c r="A537" s="136">
        <v>14.4</v>
      </c>
      <c r="B537" s="137" t="s">
        <v>52</v>
      </c>
      <c r="C537" s="130">
        <v>1779.15</v>
      </c>
      <c r="D537" s="122" t="s">
        <v>57</v>
      </c>
      <c r="E537" s="119">
        <v>1147.69</v>
      </c>
      <c r="F537" s="123">
        <f t="shared" si="36"/>
        <v>2041912.66</v>
      </c>
    </row>
    <row r="538" spans="1:6" s="2" customFormat="1" x14ac:dyDescent="0.2">
      <c r="A538" s="136">
        <v>14.5</v>
      </c>
      <c r="B538" s="137" t="s">
        <v>232</v>
      </c>
      <c r="C538" s="130">
        <v>440</v>
      </c>
      <c r="D538" s="122" t="s">
        <v>33</v>
      </c>
      <c r="E538" s="119">
        <v>3461.98</v>
      </c>
      <c r="F538" s="123">
        <f t="shared" si="36"/>
        <v>1523271.2</v>
      </c>
    </row>
    <row r="539" spans="1:6" s="2" customFormat="1" x14ac:dyDescent="0.2">
      <c r="A539" s="136">
        <v>14.6</v>
      </c>
      <c r="B539" s="137" t="s">
        <v>313</v>
      </c>
      <c r="C539" s="130">
        <v>57</v>
      </c>
      <c r="D539" s="122" t="s">
        <v>33</v>
      </c>
      <c r="E539" s="119">
        <v>13258.02</v>
      </c>
      <c r="F539" s="123">
        <f t="shared" si="36"/>
        <v>755707.14</v>
      </c>
    </row>
    <row r="540" spans="1:6" s="2" customFormat="1" x14ac:dyDescent="0.2">
      <c r="A540" s="136">
        <v>14.7</v>
      </c>
      <c r="B540" s="137" t="s">
        <v>312</v>
      </c>
      <c r="C540" s="130">
        <v>111</v>
      </c>
      <c r="D540" s="122" t="s">
        <v>33</v>
      </c>
      <c r="E540" s="119">
        <v>14436.22</v>
      </c>
      <c r="F540" s="123">
        <f t="shared" si="36"/>
        <v>1602420.42</v>
      </c>
    </row>
    <row r="541" spans="1:6" s="2" customFormat="1" x14ac:dyDescent="0.2">
      <c r="A541" s="124"/>
      <c r="B541" s="137"/>
      <c r="C541" s="130"/>
      <c r="D541" s="122"/>
      <c r="E541" s="119"/>
      <c r="F541" s="123"/>
    </row>
    <row r="542" spans="1:6" s="2" customFormat="1" x14ac:dyDescent="0.2">
      <c r="A542" s="120">
        <f>+A533+1</f>
        <v>15</v>
      </c>
      <c r="B542" s="116" t="s">
        <v>51</v>
      </c>
      <c r="C542" s="121">
        <v>33998.5</v>
      </c>
      <c r="D542" s="122" t="s">
        <v>57</v>
      </c>
      <c r="E542" s="119">
        <v>11.93</v>
      </c>
      <c r="F542" s="123">
        <f>ROUND(C542*E542,2)</f>
        <v>405602.11</v>
      </c>
    </row>
    <row r="543" spans="1:6" s="2" customFormat="1" x14ac:dyDescent="0.2">
      <c r="A543" s="142"/>
      <c r="B543" s="143"/>
      <c r="C543" s="144"/>
      <c r="D543" s="145"/>
      <c r="E543" s="119"/>
      <c r="F543" s="146"/>
    </row>
    <row r="544" spans="1:6" s="2" customFormat="1" ht="25.5" x14ac:dyDescent="0.2">
      <c r="A544" s="120">
        <f>+A542+1</f>
        <v>16</v>
      </c>
      <c r="B544" s="116" t="s">
        <v>50</v>
      </c>
      <c r="C544" s="121"/>
      <c r="D544" s="122"/>
      <c r="E544" s="119"/>
      <c r="F544" s="123"/>
    </row>
    <row r="545" spans="1:6" x14ac:dyDescent="0.2">
      <c r="A545" s="136">
        <f t="shared" ref="A545:A551" si="37">+A544+0.1</f>
        <v>16.100000000000001</v>
      </c>
      <c r="B545" s="125" t="s">
        <v>49</v>
      </c>
      <c r="C545" s="121">
        <v>34653.29</v>
      </c>
      <c r="D545" s="122" t="s">
        <v>57</v>
      </c>
      <c r="E545" s="119">
        <v>63.33</v>
      </c>
      <c r="F545" s="123">
        <f t="shared" ref="F545:F551" si="38">ROUND(C545*E545,2)</f>
        <v>2194592.86</v>
      </c>
    </row>
    <row r="546" spans="1:6" x14ac:dyDescent="0.2">
      <c r="A546" s="136">
        <f t="shared" si="37"/>
        <v>16.200000000000003</v>
      </c>
      <c r="B546" s="137" t="s">
        <v>48</v>
      </c>
      <c r="C546" s="130">
        <v>10915.79</v>
      </c>
      <c r="D546" s="122" t="s">
        <v>45</v>
      </c>
      <c r="E546" s="119">
        <v>33.69</v>
      </c>
      <c r="F546" s="123">
        <f t="shared" si="38"/>
        <v>367752.97</v>
      </c>
    </row>
    <row r="547" spans="1:6" ht="25.5" x14ac:dyDescent="0.2">
      <c r="A547" s="136">
        <f t="shared" si="37"/>
        <v>16.300000000000004</v>
      </c>
      <c r="B547" s="129" t="s">
        <v>47</v>
      </c>
      <c r="C547" s="121">
        <v>654.95000000000005</v>
      </c>
      <c r="D547" s="122" t="s">
        <v>45</v>
      </c>
      <c r="E547" s="119">
        <v>211.95</v>
      </c>
      <c r="F547" s="123">
        <f t="shared" si="38"/>
        <v>138816.65</v>
      </c>
    </row>
    <row r="548" spans="1:6" ht="25.5" x14ac:dyDescent="0.2">
      <c r="A548" s="136">
        <f t="shared" si="37"/>
        <v>16.400000000000006</v>
      </c>
      <c r="B548" s="125" t="s">
        <v>46</v>
      </c>
      <c r="C548" s="121">
        <v>10915.79</v>
      </c>
      <c r="D548" s="122" t="s">
        <v>45</v>
      </c>
      <c r="E548" s="119">
        <v>1162.26</v>
      </c>
      <c r="F548" s="123">
        <f t="shared" si="38"/>
        <v>12686986.09</v>
      </c>
    </row>
    <row r="549" spans="1:6" x14ac:dyDescent="0.2">
      <c r="A549" s="136">
        <f t="shared" si="37"/>
        <v>16.500000000000007</v>
      </c>
      <c r="B549" s="125" t="s">
        <v>44</v>
      </c>
      <c r="C549" s="121">
        <v>10915.79</v>
      </c>
      <c r="D549" s="122" t="s">
        <v>43</v>
      </c>
      <c r="E549" s="119">
        <v>49.34</v>
      </c>
      <c r="F549" s="123">
        <f t="shared" si="38"/>
        <v>538585.07999999996</v>
      </c>
    </row>
    <row r="550" spans="1:6" x14ac:dyDescent="0.2">
      <c r="A550" s="136">
        <f t="shared" si="37"/>
        <v>16.600000000000009</v>
      </c>
      <c r="B550" s="137" t="s">
        <v>86</v>
      </c>
      <c r="C550" s="121">
        <v>2619.79</v>
      </c>
      <c r="D550" s="122" t="s">
        <v>41</v>
      </c>
      <c r="E550" s="119">
        <v>1583.87</v>
      </c>
      <c r="F550" s="123">
        <f t="shared" si="38"/>
        <v>4149406.79</v>
      </c>
    </row>
    <row r="551" spans="1:6" x14ac:dyDescent="0.2">
      <c r="A551" s="136">
        <f t="shared" si="37"/>
        <v>16.70000000000001</v>
      </c>
      <c r="B551" s="125" t="s">
        <v>42</v>
      </c>
      <c r="C551" s="121">
        <v>2183.15</v>
      </c>
      <c r="D551" s="122" t="s">
        <v>41</v>
      </c>
      <c r="E551" s="119">
        <v>172.55</v>
      </c>
      <c r="F551" s="123">
        <f t="shared" si="38"/>
        <v>376702.53</v>
      </c>
    </row>
    <row r="552" spans="1:6" x14ac:dyDescent="0.2">
      <c r="A552" s="124"/>
      <c r="B552" s="125"/>
      <c r="C552" s="121"/>
      <c r="D552" s="122"/>
      <c r="E552" s="132"/>
      <c r="F552" s="123"/>
    </row>
    <row r="553" spans="1:6" s="97" customFormat="1" x14ac:dyDescent="0.2">
      <c r="A553" s="147"/>
      <c r="B553" s="148" t="s">
        <v>594</v>
      </c>
      <c r="C553" s="148"/>
      <c r="D553" s="149"/>
      <c r="E553" s="150"/>
      <c r="F553" s="151">
        <f>SUBTOTAL(9,F338:F552)</f>
        <v>98082776.12000002</v>
      </c>
    </row>
    <row r="554" spans="1:6" ht="10.5" customHeight="1" x14ac:dyDescent="0.2">
      <c r="A554" s="135"/>
      <c r="B554" s="118"/>
      <c r="C554" s="152"/>
      <c r="D554" s="122"/>
      <c r="E554" s="153"/>
      <c r="F554" s="154"/>
    </row>
    <row r="555" spans="1:6" ht="25.5" x14ac:dyDescent="0.2">
      <c r="A555" s="115" t="s">
        <v>40</v>
      </c>
      <c r="B555" s="116" t="s">
        <v>39</v>
      </c>
      <c r="C555" s="116"/>
      <c r="D555" s="116"/>
      <c r="E555" s="116"/>
      <c r="F555" s="116"/>
    </row>
    <row r="556" spans="1:6" ht="9" customHeight="1" x14ac:dyDescent="0.2">
      <c r="A556" s="124"/>
      <c r="B556" s="125"/>
      <c r="C556" s="130"/>
      <c r="D556" s="145"/>
      <c r="E556" s="119"/>
      <c r="F556" s="132"/>
    </row>
    <row r="557" spans="1:6" x14ac:dyDescent="0.2">
      <c r="A557" s="120">
        <v>1</v>
      </c>
      <c r="B557" s="116" t="s">
        <v>97</v>
      </c>
      <c r="C557" s="121">
        <v>2948.17</v>
      </c>
      <c r="D557" s="122" t="s">
        <v>57</v>
      </c>
      <c r="E557" s="119">
        <v>15.17</v>
      </c>
      <c r="F557" s="123">
        <f>ROUND(C557*E557,2)</f>
        <v>44723.74</v>
      </c>
    </row>
    <row r="558" spans="1:6" x14ac:dyDescent="0.2">
      <c r="A558" s="124"/>
      <c r="B558" s="125"/>
      <c r="C558" s="157"/>
      <c r="D558" s="122"/>
      <c r="E558" s="119"/>
      <c r="F558" s="123"/>
    </row>
    <row r="559" spans="1:6" x14ac:dyDescent="0.2">
      <c r="A559" s="120">
        <v>2</v>
      </c>
      <c r="B559" s="116" t="s">
        <v>82</v>
      </c>
      <c r="C559" s="121"/>
      <c r="D559" s="122"/>
      <c r="E559" s="119"/>
      <c r="F559" s="123"/>
    </row>
    <row r="560" spans="1:6" x14ac:dyDescent="0.2">
      <c r="A560" s="127">
        <v>2.1</v>
      </c>
      <c r="B560" s="116" t="s">
        <v>112</v>
      </c>
      <c r="C560" s="121"/>
      <c r="D560" s="122"/>
      <c r="E560" s="119"/>
      <c r="F560" s="123"/>
    </row>
    <row r="561" spans="1:6" s="2" customFormat="1" x14ac:dyDescent="0.2">
      <c r="A561" s="124" t="s">
        <v>593</v>
      </c>
      <c r="B561" s="125" t="s">
        <v>592</v>
      </c>
      <c r="C561" s="157">
        <v>739.29</v>
      </c>
      <c r="D561" s="122" t="s">
        <v>41</v>
      </c>
      <c r="E561" s="119">
        <v>976.63</v>
      </c>
      <c r="F561" s="123">
        <f t="shared" ref="F561:F567" si="39">ROUND(C561*E561,2)</f>
        <v>722012.79</v>
      </c>
    </row>
    <row r="562" spans="1:6" s="2" customFormat="1" x14ac:dyDescent="0.2">
      <c r="A562" s="124" t="s">
        <v>111</v>
      </c>
      <c r="B562" s="125" t="s">
        <v>123</v>
      </c>
      <c r="C562" s="157">
        <v>1725</v>
      </c>
      <c r="D562" s="122" t="s">
        <v>41</v>
      </c>
      <c r="E562" s="119">
        <v>123.6</v>
      </c>
      <c r="F562" s="123">
        <f t="shared" si="39"/>
        <v>213210</v>
      </c>
    </row>
    <row r="563" spans="1:6" s="2" customFormat="1" x14ac:dyDescent="0.2">
      <c r="A563" s="124" t="s">
        <v>81</v>
      </c>
      <c r="B563" s="129" t="s">
        <v>80</v>
      </c>
      <c r="C563" s="130">
        <v>2505.94</v>
      </c>
      <c r="D563" s="131" t="s">
        <v>45</v>
      </c>
      <c r="E563" s="119">
        <v>44.31</v>
      </c>
      <c r="F563" s="123">
        <f t="shared" si="39"/>
        <v>111038.2</v>
      </c>
    </row>
    <row r="564" spans="1:6" s="2" customFormat="1" x14ac:dyDescent="0.2">
      <c r="A564" s="124" t="s">
        <v>281</v>
      </c>
      <c r="B564" s="125" t="s">
        <v>109</v>
      </c>
      <c r="C564" s="157">
        <v>208.1</v>
      </c>
      <c r="D564" s="122" t="s">
        <v>41</v>
      </c>
      <c r="E564" s="119">
        <v>1411.8</v>
      </c>
      <c r="F564" s="123">
        <f t="shared" si="39"/>
        <v>293795.58</v>
      </c>
    </row>
    <row r="565" spans="1:6" s="2" customFormat="1" x14ac:dyDescent="0.2">
      <c r="A565" s="124" t="s">
        <v>280</v>
      </c>
      <c r="B565" s="125" t="s">
        <v>279</v>
      </c>
      <c r="C565" s="157">
        <v>406.52</v>
      </c>
      <c r="D565" s="122" t="s">
        <v>41</v>
      </c>
      <c r="E565" s="119">
        <v>779.11</v>
      </c>
      <c r="F565" s="123">
        <f t="shared" si="39"/>
        <v>316723.8</v>
      </c>
    </row>
    <row r="566" spans="1:6" s="2" customFormat="1" ht="25.5" x14ac:dyDescent="0.2">
      <c r="A566" s="124" t="s">
        <v>151</v>
      </c>
      <c r="B566" s="129" t="s">
        <v>85</v>
      </c>
      <c r="C566" s="157">
        <v>2063.75</v>
      </c>
      <c r="D566" s="122" t="s">
        <v>41</v>
      </c>
      <c r="E566" s="119">
        <v>172.55</v>
      </c>
      <c r="F566" s="123">
        <f t="shared" si="39"/>
        <v>356100.06</v>
      </c>
    </row>
    <row r="567" spans="1:6" s="2" customFormat="1" ht="25.5" x14ac:dyDescent="0.2">
      <c r="A567" s="124" t="s">
        <v>79</v>
      </c>
      <c r="B567" s="129" t="s">
        <v>78</v>
      </c>
      <c r="C567" s="157">
        <v>862.94</v>
      </c>
      <c r="D567" s="122" t="s">
        <v>41</v>
      </c>
      <c r="E567" s="119">
        <v>146.16999999999999</v>
      </c>
      <c r="F567" s="123">
        <f t="shared" si="39"/>
        <v>126135.94</v>
      </c>
    </row>
    <row r="568" spans="1:6" s="2" customFormat="1" x14ac:dyDescent="0.2">
      <c r="A568" s="124"/>
      <c r="B568" s="125"/>
      <c r="C568" s="157"/>
      <c r="D568" s="122"/>
      <c r="E568" s="119"/>
      <c r="F568" s="123"/>
    </row>
    <row r="569" spans="1:6" s="2" customFormat="1" x14ac:dyDescent="0.2">
      <c r="A569" s="120">
        <v>3</v>
      </c>
      <c r="B569" s="116" t="s">
        <v>108</v>
      </c>
      <c r="C569" s="121"/>
      <c r="D569" s="122"/>
      <c r="E569" s="119"/>
      <c r="F569" s="123"/>
    </row>
    <row r="570" spans="1:6" s="2" customFormat="1" x14ac:dyDescent="0.2">
      <c r="A570" s="136">
        <v>3.1</v>
      </c>
      <c r="B570" s="125" t="s">
        <v>318</v>
      </c>
      <c r="C570" s="157">
        <v>1286.5899999999999</v>
      </c>
      <c r="D570" s="122" t="s">
        <v>57</v>
      </c>
      <c r="E570" s="119">
        <v>2874.91</v>
      </c>
      <c r="F570" s="123">
        <f>ROUND(C570*E570,2)</f>
        <v>3698830.46</v>
      </c>
    </row>
    <row r="571" spans="1:6" s="2" customFormat="1" x14ac:dyDescent="0.2">
      <c r="A571" s="136">
        <v>3.2</v>
      </c>
      <c r="B571" s="125" t="s">
        <v>75</v>
      </c>
      <c r="C571" s="157">
        <v>548.37</v>
      </c>
      <c r="D571" s="122" t="s">
        <v>57</v>
      </c>
      <c r="E571" s="119">
        <v>855.26</v>
      </c>
      <c r="F571" s="123">
        <f>ROUND(C571*E571,2)</f>
        <v>468998.93</v>
      </c>
    </row>
    <row r="572" spans="1:6" s="2" customFormat="1" x14ac:dyDescent="0.2">
      <c r="A572" s="136">
        <v>3.3</v>
      </c>
      <c r="B572" s="125" t="s">
        <v>107</v>
      </c>
      <c r="C572" s="157">
        <v>992.2</v>
      </c>
      <c r="D572" s="122" t="s">
        <v>57</v>
      </c>
      <c r="E572" s="119">
        <v>389.87</v>
      </c>
      <c r="F572" s="123">
        <f>ROUND(C572*E572,2)</f>
        <v>386829.01</v>
      </c>
    </row>
    <row r="573" spans="1:6" s="2" customFormat="1" x14ac:dyDescent="0.2">
      <c r="A573" s="136">
        <v>3.4</v>
      </c>
      <c r="B573" s="125" t="s">
        <v>74</v>
      </c>
      <c r="C573" s="157">
        <v>121</v>
      </c>
      <c r="D573" s="122" t="s">
        <v>57</v>
      </c>
      <c r="E573" s="119">
        <v>242.88</v>
      </c>
      <c r="F573" s="123">
        <f>ROUND(C573*E573,2)</f>
        <v>29388.48</v>
      </c>
    </row>
    <row r="574" spans="1:6" s="2" customFormat="1" x14ac:dyDescent="0.2">
      <c r="A574" s="124"/>
      <c r="B574" s="125"/>
      <c r="C574" s="157"/>
      <c r="D574" s="122"/>
      <c r="E574" s="119"/>
      <c r="F574" s="123"/>
    </row>
    <row r="575" spans="1:6" s="2" customFormat="1" x14ac:dyDescent="0.2">
      <c r="A575" s="120">
        <v>4</v>
      </c>
      <c r="B575" s="116" t="s">
        <v>76</v>
      </c>
      <c r="C575" s="121"/>
      <c r="D575" s="122"/>
      <c r="E575" s="119"/>
      <c r="F575" s="123"/>
    </row>
    <row r="576" spans="1:6" s="2" customFormat="1" x14ac:dyDescent="0.2">
      <c r="A576" s="136">
        <v>4.0999999999999996</v>
      </c>
      <c r="B576" s="125" t="s">
        <v>318</v>
      </c>
      <c r="C576" s="157">
        <v>1286.5899999999999</v>
      </c>
      <c r="D576" s="122" t="s">
        <v>57</v>
      </c>
      <c r="E576" s="119">
        <v>143.28</v>
      </c>
      <c r="F576" s="123">
        <f>ROUND(C576*E576,2)</f>
        <v>184342.62</v>
      </c>
    </row>
    <row r="577" spans="1:6" s="2" customFormat="1" x14ac:dyDescent="0.2">
      <c r="A577" s="136">
        <v>4.2</v>
      </c>
      <c r="B577" s="125" t="s">
        <v>75</v>
      </c>
      <c r="C577" s="157">
        <v>548.37</v>
      </c>
      <c r="D577" s="122" t="s">
        <v>57</v>
      </c>
      <c r="E577" s="119">
        <v>133.94</v>
      </c>
      <c r="F577" s="123">
        <f>ROUND(C577*E577,2)</f>
        <v>73448.679999999993</v>
      </c>
    </row>
    <row r="578" spans="1:6" s="2" customFormat="1" x14ac:dyDescent="0.2">
      <c r="A578" s="136">
        <v>4.3</v>
      </c>
      <c r="B578" s="125" t="s">
        <v>107</v>
      </c>
      <c r="C578" s="157">
        <v>992.2</v>
      </c>
      <c r="D578" s="122" t="s">
        <v>57</v>
      </c>
      <c r="E578" s="119">
        <v>117.55</v>
      </c>
      <c r="F578" s="123">
        <f>ROUND(C578*E578,2)</f>
        <v>116633.11</v>
      </c>
    </row>
    <row r="579" spans="1:6" s="2" customFormat="1" x14ac:dyDescent="0.2">
      <c r="A579" s="136">
        <v>4.4000000000000004</v>
      </c>
      <c r="B579" s="125" t="s">
        <v>74</v>
      </c>
      <c r="C579" s="157">
        <v>121</v>
      </c>
      <c r="D579" s="122" t="s">
        <v>57</v>
      </c>
      <c r="E579" s="119">
        <v>96.85</v>
      </c>
      <c r="F579" s="123">
        <f>ROUND(C579*E579,2)</f>
        <v>11718.85</v>
      </c>
    </row>
    <row r="580" spans="1:6" s="2" customFormat="1" x14ac:dyDescent="0.2">
      <c r="A580" s="158"/>
      <c r="B580" s="159"/>
      <c r="C580" s="130"/>
      <c r="D580" s="134"/>
      <c r="E580" s="119"/>
      <c r="F580" s="123"/>
    </row>
    <row r="581" spans="1:6" s="2" customFormat="1" x14ac:dyDescent="0.2">
      <c r="A581" s="120">
        <v>5</v>
      </c>
      <c r="B581" s="116" t="s">
        <v>73</v>
      </c>
      <c r="C581" s="121"/>
      <c r="D581" s="122"/>
      <c r="E581" s="119"/>
      <c r="F581" s="123"/>
    </row>
    <row r="582" spans="1:6" s="2" customFormat="1" ht="25.5" x14ac:dyDescent="0.2">
      <c r="A582" s="136">
        <v>5.0999999999999996</v>
      </c>
      <c r="B582" s="125" t="s">
        <v>590</v>
      </c>
      <c r="C582" s="130">
        <v>1</v>
      </c>
      <c r="D582" s="122" t="s">
        <v>33</v>
      </c>
      <c r="E582" s="119">
        <v>12749.59</v>
      </c>
      <c r="F582" s="123">
        <f t="shared" ref="F582:F597" si="40">ROUND(C582*E582,2)</f>
        <v>12749.59</v>
      </c>
    </row>
    <row r="583" spans="1:6" s="2" customFormat="1" ht="25.5" x14ac:dyDescent="0.2">
      <c r="A583" s="136">
        <v>5.2</v>
      </c>
      <c r="B583" s="125" t="s">
        <v>589</v>
      </c>
      <c r="C583" s="130">
        <v>5</v>
      </c>
      <c r="D583" s="122" t="s">
        <v>33</v>
      </c>
      <c r="E583" s="119">
        <v>14660.23</v>
      </c>
      <c r="F583" s="123">
        <f t="shared" si="40"/>
        <v>73301.149999999994</v>
      </c>
    </row>
    <row r="584" spans="1:6" s="2" customFormat="1" ht="25.5" x14ac:dyDescent="0.2">
      <c r="A584" s="136">
        <v>5.3</v>
      </c>
      <c r="B584" s="125" t="s">
        <v>344</v>
      </c>
      <c r="C584" s="130">
        <v>1</v>
      </c>
      <c r="D584" s="122" t="s">
        <v>33</v>
      </c>
      <c r="E584" s="119">
        <v>5674.67</v>
      </c>
      <c r="F584" s="123">
        <f t="shared" si="40"/>
        <v>5674.67</v>
      </c>
    </row>
    <row r="585" spans="1:6" s="2" customFormat="1" ht="25.5" x14ac:dyDescent="0.2">
      <c r="A585" s="136">
        <v>5.4</v>
      </c>
      <c r="B585" s="125" t="s">
        <v>588</v>
      </c>
      <c r="C585" s="130">
        <v>1</v>
      </c>
      <c r="D585" s="122" t="s">
        <v>33</v>
      </c>
      <c r="E585" s="119">
        <v>5629.22</v>
      </c>
      <c r="F585" s="123">
        <f t="shared" si="40"/>
        <v>5629.22</v>
      </c>
    </row>
    <row r="586" spans="1:6" s="2" customFormat="1" ht="25.5" x14ac:dyDescent="0.2">
      <c r="A586" s="136">
        <v>5.5</v>
      </c>
      <c r="B586" s="125" t="s">
        <v>587</v>
      </c>
      <c r="C586" s="121">
        <v>2</v>
      </c>
      <c r="D586" s="122" t="s">
        <v>33</v>
      </c>
      <c r="E586" s="119">
        <v>19530.88</v>
      </c>
      <c r="F586" s="123">
        <f t="shared" si="40"/>
        <v>39061.760000000002</v>
      </c>
    </row>
    <row r="587" spans="1:6" s="2" customFormat="1" ht="25.5" x14ac:dyDescent="0.2">
      <c r="A587" s="136">
        <v>5.6</v>
      </c>
      <c r="B587" s="125" t="s">
        <v>586</v>
      </c>
      <c r="C587" s="130">
        <v>2</v>
      </c>
      <c r="D587" s="122" t="s">
        <v>33</v>
      </c>
      <c r="E587" s="119">
        <v>19650.02</v>
      </c>
      <c r="F587" s="123">
        <f t="shared" si="40"/>
        <v>39300.04</v>
      </c>
    </row>
    <row r="588" spans="1:6" s="2" customFormat="1" ht="25.5" x14ac:dyDescent="0.2">
      <c r="A588" s="136">
        <v>5.7</v>
      </c>
      <c r="B588" s="125" t="s">
        <v>585</v>
      </c>
      <c r="C588" s="130">
        <v>7</v>
      </c>
      <c r="D588" s="122" t="s">
        <v>33</v>
      </c>
      <c r="E588" s="119">
        <v>8410.2999999999993</v>
      </c>
      <c r="F588" s="123">
        <f t="shared" si="40"/>
        <v>58872.1</v>
      </c>
    </row>
    <row r="589" spans="1:6" s="2" customFormat="1" ht="25.5" x14ac:dyDescent="0.2">
      <c r="A589" s="136">
        <v>5.8</v>
      </c>
      <c r="B589" s="125" t="s">
        <v>339</v>
      </c>
      <c r="C589" s="130">
        <v>3</v>
      </c>
      <c r="D589" s="122" t="s">
        <v>33</v>
      </c>
      <c r="E589" s="119">
        <v>7913.55</v>
      </c>
      <c r="F589" s="123">
        <f t="shared" si="40"/>
        <v>23740.65</v>
      </c>
    </row>
    <row r="590" spans="1:6" s="2" customFormat="1" ht="25.5" x14ac:dyDescent="0.2">
      <c r="A590" s="136">
        <v>5.9</v>
      </c>
      <c r="B590" s="125" t="s">
        <v>272</v>
      </c>
      <c r="C590" s="130">
        <v>15</v>
      </c>
      <c r="D590" s="122" t="s">
        <v>33</v>
      </c>
      <c r="E590" s="119">
        <v>7159.26</v>
      </c>
      <c r="F590" s="123">
        <f t="shared" si="40"/>
        <v>107388.9</v>
      </c>
    </row>
    <row r="591" spans="1:6" s="2" customFormat="1" ht="25.5" x14ac:dyDescent="0.2">
      <c r="A591" s="135">
        <v>5.0999999999999996</v>
      </c>
      <c r="B591" s="125" t="s">
        <v>584</v>
      </c>
      <c r="C591" s="130">
        <v>1</v>
      </c>
      <c r="D591" s="122" t="s">
        <v>33</v>
      </c>
      <c r="E591" s="119">
        <v>13676.69</v>
      </c>
      <c r="F591" s="123">
        <f t="shared" si="40"/>
        <v>13676.69</v>
      </c>
    </row>
    <row r="592" spans="1:6" s="2" customFormat="1" ht="25.5" x14ac:dyDescent="0.2">
      <c r="A592" s="135">
        <v>5.1100000000000003</v>
      </c>
      <c r="B592" s="125" t="s">
        <v>583</v>
      </c>
      <c r="C592" s="130">
        <v>1</v>
      </c>
      <c r="D592" s="122" t="s">
        <v>33</v>
      </c>
      <c r="E592" s="119">
        <v>10782.46</v>
      </c>
      <c r="F592" s="123">
        <f t="shared" si="40"/>
        <v>10782.46</v>
      </c>
    </row>
    <row r="593" spans="1:6" s="2" customFormat="1" ht="25.5" x14ac:dyDescent="0.2">
      <c r="A593" s="124">
        <v>5.12</v>
      </c>
      <c r="B593" s="125" t="s">
        <v>582</v>
      </c>
      <c r="C593" s="130">
        <v>5</v>
      </c>
      <c r="D593" s="122" t="s">
        <v>33</v>
      </c>
      <c r="E593" s="119">
        <v>5332.93</v>
      </c>
      <c r="F593" s="123">
        <f t="shared" si="40"/>
        <v>26664.65</v>
      </c>
    </row>
    <row r="594" spans="1:6" s="2" customFormat="1" x14ac:dyDescent="0.2">
      <c r="A594" s="135">
        <v>5.13</v>
      </c>
      <c r="B594" s="125" t="s">
        <v>581</v>
      </c>
      <c r="C594" s="130">
        <v>38</v>
      </c>
      <c r="D594" s="122" t="s">
        <v>33</v>
      </c>
      <c r="E594" s="119">
        <v>3522.99</v>
      </c>
      <c r="F594" s="123">
        <f t="shared" si="40"/>
        <v>133873.62</v>
      </c>
    </row>
    <row r="595" spans="1:6" s="2" customFormat="1" x14ac:dyDescent="0.2">
      <c r="A595" s="135">
        <v>5.14</v>
      </c>
      <c r="B595" s="125" t="s">
        <v>261</v>
      </c>
      <c r="C595" s="130">
        <v>15</v>
      </c>
      <c r="D595" s="122" t="s">
        <v>33</v>
      </c>
      <c r="E595" s="119">
        <v>2508.4699999999998</v>
      </c>
      <c r="F595" s="123">
        <f t="shared" si="40"/>
        <v>37627.050000000003</v>
      </c>
    </row>
    <row r="596" spans="1:6" s="2" customFormat="1" x14ac:dyDescent="0.2">
      <c r="A596" s="135">
        <v>5.15</v>
      </c>
      <c r="B596" s="125" t="s">
        <v>260</v>
      </c>
      <c r="C596" s="130">
        <v>5</v>
      </c>
      <c r="D596" s="122" t="s">
        <v>33</v>
      </c>
      <c r="E596" s="119">
        <v>1559.86</v>
      </c>
      <c r="F596" s="123">
        <f t="shared" si="40"/>
        <v>7799.3</v>
      </c>
    </row>
    <row r="597" spans="1:6" s="2" customFormat="1" ht="38.25" x14ac:dyDescent="0.2">
      <c r="A597" s="135">
        <v>5.16</v>
      </c>
      <c r="B597" s="125" t="s">
        <v>72</v>
      </c>
      <c r="C597" s="130">
        <v>40</v>
      </c>
      <c r="D597" s="122" t="s">
        <v>33</v>
      </c>
      <c r="E597" s="119">
        <v>29818.3</v>
      </c>
      <c r="F597" s="123">
        <f t="shared" si="40"/>
        <v>1192732</v>
      </c>
    </row>
    <row r="598" spans="1:6" s="2" customFormat="1" ht="6" customHeight="1" x14ac:dyDescent="0.2">
      <c r="A598" s="135"/>
      <c r="B598" s="125"/>
      <c r="C598" s="130"/>
      <c r="D598" s="122"/>
      <c r="E598" s="119"/>
      <c r="F598" s="123"/>
    </row>
    <row r="599" spans="1:6" s="2" customFormat="1" ht="25.5" x14ac:dyDescent="0.2">
      <c r="A599" s="120">
        <v>6</v>
      </c>
      <c r="B599" s="116" t="s">
        <v>71</v>
      </c>
      <c r="C599" s="121"/>
      <c r="D599" s="122"/>
      <c r="E599" s="119"/>
      <c r="F599" s="123"/>
    </row>
    <row r="600" spans="1:6" s="2" customFormat="1" ht="51" x14ac:dyDescent="0.2">
      <c r="A600" s="136">
        <v>6.1</v>
      </c>
      <c r="B600" s="125" t="s">
        <v>580</v>
      </c>
      <c r="C600" s="130">
        <v>6</v>
      </c>
      <c r="D600" s="122" t="s">
        <v>33</v>
      </c>
      <c r="E600" s="119">
        <v>147080</v>
      </c>
      <c r="F600" s="123">
        <f>ROUND(C600*E600,2)</f>
        <v>882480</v>
      </c>
    </row>
    <row r="601" spans="1:6" s="2" customFormat="1" ht="38.25" x14ac:dyDescent="0.2">
      <c r="A601" s="136">
        <v>6.2</v>
      </c>
      <c r="B601" s="125" t="s">
        <v>105</v>
      </c>
      <c r="C601" s="130">
        <v>5</v>
      </c>
      <c r="D601" s="122" t="s">
        <v>33</v>
      </c>
      <c r="E601" s="119">
        <v>41032.239999999998</v>
      </c>
      <c r="F601" s="123">
        <f>ROUND(C601*E601,2)</f>
        <v>205161.2</v>
      </c>
    </row>
    <row r="602" spans="1:6" s="2" customFormat="1" ht="38.25" x14ac:dyDescent="0.2">
      <c r="A602" s="136">
        <v>6.3</v>
      </c>
      <c r="B602" s="125" t="s">
        <v>371</v>
      </c>
      <c r="C602" s="130">
        <v>4</v>
      </c>
      <c r="D602" s="122" t="s">
        <v>33</v>
      </c>
      <c r="E602" s="119">
        <v>14377.91</v>
      </c>
      <c r="F602" s="123">
        <f>ROUND(C602*E602,2)</f>
        <v>57511.64</v>
      </c>
    </row>
    <row r="603" spans="1:6" s="2" customFormat="1" x14ac:dyDescent="0.2">
      <c r="A603" s="136">
        <v>6.4</v>
      </c>
      <c r="B603" s="125" t="s">
        <v>104</v>
      </c>
      <c r="C603" s="130">
        <v>23</v>
      </c>
      <c r="D603" s="122" t="s">
        <v>33</v>
      </c>
      <c r="E603" s="119">
        <v>7304.14</v>
      </c>
      <c r="F603" s="123">
        <f>ROUND(C603*E603,2)</f>
        <v>167995.22</v>
      </c>
    </row>
    <row r="604" spans="1:6" s="2" customFormat="1" ht="8.25" customHeight="1" x14ac:dyDescent="0.2">
      <c r="A604" s="136"/>
      <c r="B604" s="159"/>
      <c r="C604" s="130"/>
      <c r="D604" s="122"/>
      <c r="E604" s="119"/>
      <c r="F604" s="123"/>
    </row>
    <row r="605" spans="1:6" s="2" customFormat="1" x14ac:dyDescent="0.2">
      <c r="A605" s="120">
        <v>7</v>
      </c>
      <c r="B605" s="116" t="s">
        <v>258</v>
      </c>
      <c r="C605" s="121"/>
      <c r="D605" s="122"/>
      <c r="E605" s="119"/>
      <c r="F605" s="123"/>
    </row>
    <row r="606" spans="1:6" s="2" customFormat="1" x14ac:dyDescent="0.2">
      <c r="A606" s="139">
        <v>7.1</v>
      </c>
      <c r="B606" s="125" t="s">
        <v>257</v>
      </c>
      <c r="C606" s="130">
        <v>12.78</v>
      </c>
      <c r="D606" s="122" t="s">
        <v>41</v>
      </c>
      <c r="E606" s="119">
        <v>13413.54</v>
      </c>
      <c r="F606" s="123">
        <f>ROUND(C606*E606,2)</f>
        <v>171425.04</v>
      </c>
    </row>
    <row r="607" spans="1:6" s="2" customFormat="1" ht="5.25" customHeight="1" x14ac:dyDescent="0.2">
      <c r="A607" s="124"/>
      <c r="B607" s="125"/>
      <c r="C607" s="130"/>
      <c r="D607" s="122"/>
      <c r="E607" s="119"/>
      <c r="F607" s="123"/>
    </row>
    <row r="608" spans="1:6" s="2" customFormat="1" x14ac:dyDescent="0.2">
      <c r="A608" s="120">
        <v>8</v>
      </c>
      <c r="B608" s="116" t="s">
        <v>68</v>
      </c>
      <c r="C608" s="121"/>
      <c r="D608" s="122"/>
      <c r="E608" s="119"/>
      <c r="F608" s="123"/>
    </row>
    <row r="609" spans="1:6" s="2" customFormat="1" ht="25.5" x14ac:dyDescent="0.2">
      <c r="A609" s="127">
        <v>8.1</v>
      </c>
      <c r="B609" s="116" t="s">
        <v>579</v>
      </c>
      <c r="C609" s="121"/>
      <c r="D609" s="122"/>
      <c r="E609" s="119"/>
      <c r="F609" s="123"/>
    </row>
    <row r="610" spans="1:6" s="2" customFormat="1" x14ac:dyDescent="0.2">
      <c r="A610" s="124" t="s">
        <v>148</v>
      </c>
      <c r="B610" s="125" t="s">
        <v>97</v>
      </c>
      <c r="C610" s="130">
        <v>6</v>
      </c>
      <c r="D610" s="122" t="s">
        <v>57</v>
      </c>
      <c r="E610" s="119">
        <v>291.64999999999998</v>
      </c>
      <c r="F610" s="123">
        <f t="shared" ref="F610:F618" si="41">ROUND(C610*E610,2)</f>
        <v>1749.9</v>
      </c>
    </row>
    <row r="611" spans="1:6" s="2" customFormat="1" ht="25.5" x14ac:dyDescent="0.2">
      <c r="A611" s="124" t="s">
        <v>256</v>
      </c>
      <c r="B611" s="125" t="s">
        <v>578</v>
      </c>
      <c r="C611" s="130">
        <v>30</v>
      </c>
      <c r="D611" s="122" t="s">
        <v>57</v>
      </c>
      <c r="E611" s="119">
        <v>5934.14</v>
      </c>
      <c r="F611" s="123">
        <f t="shared" si="41"/>
        <v>178024.2</v>
      </c>
    </row>
    <row r="612" spans="1:6" s="2" customFormat="1" ht="25.5" x14ac:dyDescent="0.2">
      <c r="A612" s="124" t="s">
        <v>337</v>
      </c>
      <c r="B612" s="125" t="s">
        <v>577</v>
      </c>
      <c r="C612" s="130">
        <v>8</v>
      </c>
      <c r="D612" s="122" t="s">
        <v>33</v>
      </c>
      <c r="E612" s="119">
        <v>3283.91</v>
      </c>
      <c r="F612" s="123">
        <f t="shared" si="41"/>
        <v>26271.279999999999</v>
      </c>
    </row>
    <row r="613" spans="1:6" s="2" customFormat="1" x14ac:dyDescent="0.2">
      <c r="A613" s="124" t="s">
        <v>288</v>
      </c>
      <c r="B613" s="125" t="s">
        <v>576</v>
      </c>
      <c r="C613" s="130">
        <v>4</v>
      </c>
      <c r="D613" s="122" t="s">
        <v>33</v>
      </c>
      <c r="E613" s="119">
        <v>3522.99</v>
      </c>
      <c r="F613" s="123">
        <f t="shared" si="41"/>
        <v>14091.96</v>
      </c>
    </row>
    <row r="614" spans="1:6" s="2" customFormat="1" x14ac:dyDescent="0.2">
      <c r="A614" s="124" t="s">
        <v>335</v>
      </c>
      <c r="B614" s="125" t="s">
        <v>319</v>
      </c>
      <c r="C614" s="130">
        <v>4</v>
      </c>
      <c r="D614" s="122" t="s">
        <v>33</v>
      </c>
      <c r="E614" s="119">
        <v>16096.25</v>
      </c>
      <c r="F614" s="123">
        <f t="shared" si="41"/>
        <v>64385</v>
      </c>
    </row>
    <row r="615" spans="1:6" s="2" customFormat="1" ht="25.5" x14ac:dyDescent="0.2">
      <c r="A615" s="124" t="s">
        <v>147</v>
      </c>
      <c r="B615" s="125" t="s">
        <v>243</v>
      </c>
      <c r="C615" s="130">
        <v>8</v>
      </c>
      <c r="D615" s="122" t="s">
        <v>33</v>
      </c>
      <c r="E615" s="119">
        <v>6185.8</v>
      </c>
      <c r="F615" s="123">
        <f t="shared" si="41"/>
        <v>49486.400000000001</v>
      </c>
    </row>
    <row r="616" spans="1:6" s="2" customFormat="1" x14ac:dyDescent="0.2">
      <c r="A616" s="124" t="s">
        <v>146</v>
      </c>
      <c r="B616" s="125" t="s">
        <v>572</v>
      </c>
      <c r="C616" s="130">
        <v>9.6</v>
      </c>
      <c r="D616" s="122" t="s">
        <v>45</v>
      </c>
      <c r="E616" s="119">
        <v>262.02</v>
      </c>
      <c r="F616" s="123">
        <f t="shared" si="41"/>
        <v>2515.39</v>
      </c>
    </row>
    <row r="617" spans="1:6" s="2" customFormat="1" x14ac:dyDescent="0.2">
      <c r="A617" s="124" t="s">
        <v>145</v>
      </c>
      <c r="B617" s="125" t="s">
        <v>357</v>
      </c>
      <c r="C617" s="130">
        <v>9.6</v>
      </c>
      <c r="D617" s="122" t="s">
        <v>45</v>
      </c>
      <c r="E617" s="119">
        <v>366.88</v>
      </c>
      <c r="F617" s="123">
        <f t="shared" si="41"/>
        <v>3522.05</v>
      </c>
    </row>
    <row r="618" spans="1:6" s="2" customFormat="1" x14ac:dyDescent="0.2">
      <c r="A618" s="124" t="s">
        <v>144</v>
      </c>
      <c r="B618" s="125" t="s">
        <v>89</v>
      </c>
      <c r="C618" s="130">
        <v>2</v>
      </c>
      <c r="D618" s="122" t="s">
        <v>33</v>
      </c>
      <c r="E618" s="119">
        <v>55145.04</v>
      </c>
      <c r="F618" s="123">
        <f t="shared" si="41"/>
        <v>110290.08</v>
      </c>
    </row>
    <row r="619" spans="1:6" s="2" customFormat="1" x14ac:dyDescent="0.2">
      <c r="A619" s="124"/>
      <c r="B619" s="125"/>
      <c r="C619" s="130"/>
      <c r="D619" s="122"/>
      <c r="E619" s="119"/>
      <c r="F619" s="123"/>
    </row>
    <row r="620" spans="1:6" s="2" customFormat="1" ht="25.5" x14ac:dyDescent="0.2">
      <c r="A620" s="127">
        <v>8.1999999999999993</v>
      </c>
      <c r="B620" s="116" t="s">
        <v>575</v>
      </c>
      <c r="C620" s="121"/>
      <c r="D620" s="122"/>
      <c r="E620" s="119"/>
      <c r="F620" s="123"/>
    </row>
    <row r="621" spans="1:6" s="2" customFormat="1" x14ac:dyDescent="0.2">
      <c r="A621" s="124" t="s">
        <v>101</v>
      </c>
      <c r="B621" s="125" t="s">
        <v>97</v>
      </c>
      <c r="C621" s="130">
        <v>6</v>
      </c>
      <c r="D621" s="122" t="s">
        <v>57</v>
      </c>
      <c r="E621" s="119">
        <v>291.64999999999998</v>
      </c>
      <c r="F621" s="123">
        <f t="shared" ref="F621:F629" si="42">ROUND(C621*E621,2)</f>
        <v>1749.9</v>
      </c>
    </row>
    <row r="622" spans="1:6" s="2" customFormat="1" ht="25.5" x14ac:dyDescent="0.2">
      <c r="A622" s="124" t="s">
        <v>334</v>
      </c>
      <c r="B622" s="125" t="s">
        <v>574</v>
      </c>
      <c r="C622" s="130">
        <v>15</v>
      </c>
      <c r="D622" s="122" t="s">
        <v>57</v>
      </c>
      <c r="E622" s="119">
        <v>2740.12</v>
      </c>
      <c r="F622" s="123">
        <f t="shared" si="42"/>
        <v>41101.800000000003</v>
      </c>
    </row>
    <row r="623" spans="1:6" s="2" customFormat="1" ht="25.5" x14ac:dyDescent="0.2">
      <c r="A623" s="124" t="s">
        <v>332</v>
      </c>
      <c r="B623" s="125" t="s">
        <v>331</v>
      </c>
      <c r="C623" s="130">
        <v>4</v>
      </c>
      <c r="D623" s="122" t="s">
        <v>33</v>
      </c>
      <c r="E623" s="119">
        <v>962.66</v>
      </c>
      <c r="F623" s="123">
        <f t="shared" si="42"/>
        <v>3850.64</v>
      </c>
    </row>
    <row r="624" spans="1:6" s="2" customFormat="1" x14ac:dyDescent="0.2">
      <c r="A624" s="124" t="s">
        <v>330</v>
      </c>
      <c r="B624" s="125" t="s">
        <v>573</v>
      </c>
      <c r="C624" s="130">
        <v>2</v>
      </c>
      <c r="D624" s="122" t="s">
        <v>33</v>
      </c>
      <c r="E624" s="119">
        <v>2508.4699999999998</v>
      </c>
      <c r="F624" s="123">
        <f t="shared" si="42"/>
        <v>5016.9399999999996</v>
      </c>
    </row>
    <row r="625" spans="1:6" s="2" customFormat="1" x14ac:dyDescent="0.2">
      <c r="A625" s="124" t="s">
        <v>328</v>
      </c>
      <c r="B625" s="125" t="s">
        <v>319</v>
      </c>
      <c r="C625" s="130">
        <v>2</v>
      </c>
      <c r="D625" s="122" t="s">
        <v>33</v>
      </c>
      <c r="E625" s="119">
        <v>13413.54</v>
      </c>
      <c r="F625" s="123">
        <f t="shared" si="42"/>
        <v>26827.08</v>
      </c>
    </row>
    <row r="626" spans="1:6" s="2" customFormat="1" ht="25.5" x14ac:dyDescent="0.2">
      <c r="A626" s="124" t="s">
        <v>118</v>
      </c>
      <c r="B626" s="125" t="s">
        <v>243</v>
      </c>
      <c r="C626" s="130">
        <v>4</v>
      </c>
      <c r="D626" s="122" t="s">
        <v>33</v>
      </c>
      <c r="E626" s="119">
        <v>6185.8</v>
      </c>
      <c r="F626" s="123">
        <f t="shared" si="42"/>
        <v>24743.200000000001</v>
      </c>
    </row>
    <row r="627" spans="1:6" s="2" customFormat="1" x14ac:dyDescent="0.2">
      <c r="A627" s="124" t="s">
        <v>143</v>
      </c>
      <c r="B627" s="125" t="s">
        <v>572</v>
      </c>
      <c r="C627" s="130">
        <v>4</v>
      </c>
      <c r="D627" s="122" t="s">
        <v>45</v>
      </c>
      <c r="E627" s="119">
        <v>262.02</v>
      </c>
      <c r="F627" s="123">
        <f t="shared" si="42"/>
        <v>1048.08</v>
      </c>
    </row>
    <row r="628" spans="1:6" s="2" customFormat="1" x14ac:dyDescent="0.2">
      <c r="A628" s="124" t="s">
        <v>117</v>
      </c>
      <c r="B628" s="125" t="s">
        <v>357</v>
      </c>
      <c r="C628" s="130">
        <v>4.8</v>
      </c>
      <c r="D628" s="122" t="s">
        <v>45</v>
      </c>
      <c r="E628" s="119">
        <v>366.88</v>
      </c>
      <c r="F628" s="123">
        <f t="shared" si="42"/>
        <v>1761.02</v>
      </c>
    </row>
    <row r="629" spans="1:6" s="2" customFormat="1" x14ac:dyDescent="0.2">
      <c r="A629" s="124" t="s">
        <v>100</v>
      </c>
      <c r="B629" s="125" t="s">
        <v>89</v>
      </c>
      <c r="C629" s="130">
        <v>1</v>
      </c>
      <c r="D629" s="138" t="s">
        <v>33</v>
      </c>
      <c r="E629" s="119">
        <v>40439.699999999997</v>
      </c>
      <c r="F629" s="123">
        <f t="shared" si="42"/>
        <v>40439.699999999997</v>
      </c>
    </row>
    <row r="630" spans="1:6" s="2" customFormat="1" x14ac:dyDescent="0.2">
      <c r="A630" s="124"/>
      <c r="B630" s="125"/>
      <c r="C630" s="130"/>
      <c r="D630" s="122"/>
      <c r="E630" s="119"/>
      <c r="F630" s="123"/>
    </row>
    <row r="631" spans="1:6" s="2" customFormat="1" ht="25.5" x14ac:dyDescent="0.2">
      <c r="A631" s="120">
        <v>9</v>
      </c>
      <c r="B631" s="116" t="s">
        <v>38</v>
      </c>
      <c r="C631" s="121"/>
      <c r="D631" s="122"/>
      <c r="E631" s="119"/>
      <c r="F631" s="123"/>
    </row>
    <row r="632" spans="1:6" s="2" customFormat="1" x14ac:dyDescent="0.2">
      <c r="A632" s="136">
        <v>9.1</v>
      </c>
      <c r="B632" s="125" t="s">
        <v>37</v>
      </c>
      <c r="C632" s="130">
        <v>450</v>
      </c>
      <c r="D632" s="122" t="s">
        <v>33</v>
      </c>
      <c r="E632" s="119">
        <v>215.75</v>
      </c>
      <c r="F632" s="123">
        <f t="shared" ref="F632:F644" si="43">ROUND(C632*E632,2)</f>
        <v>97087.5</v>
      </c>
    </row>
    <row r="633" spans="1:6" s="2" customFormat="1" ht="25.5" x14ac:dyDescent="0.2">
      <c r="A633" s="136">
        <v>9.1999999999999993</v>
      </c>
      <c r="B633" s="125" t="s">
        <v>36</v>
      </c>
      <c r="C633" s="130">
        <v>2970</v>
      </c>
      <c r="D633" s="122" t="s">
        <v>57</v>
      </c>
      <c r="E633" s="119">
        <v>26.69</v>
      </c>
      <c r="F633" s="123">
        <f t="shared" si="43"/>
        <v>79269.3</v>
      </c>
    </row>
    <row r="634" spans="1:6" s="2" customFormat="1" x14ac:dyDescent="0.2">
      <c r="A634" s="136">
        <v>9.3000000000000007</v>
      </c>
      <c r="B634" s="125" t="s">
        <v>242</v>
      </c>
      <c r="C634" s="130">
        <v>990</v>
      </c>
      <c r="D634" s="122" t="s">
        <v>33</v>
      </c>
      <c r="E634" s="119">
        <v>84.42</v>
      </c>
      <c r="F634" s="123">
        <f t="shared" si="43"/>
        <v>83575.8</v>
      </c>
    </row>
    <row r="635" spans="1:6" s="2" customFormat="1" x14ac:dyDescent="0.2">
      <c r="A635" s="136">
        <v>9.4</v>
      </c>
      <c r="B635" s="125" t="s">
        <v>822</v>
      </c>
      <c r="C635" s="130">
        <v>450</v>
      </c>
      <c r="D635" s="122" t="s">
        <v>33</v>
      </c>
      <c r="E635" s="119">
        <v>109.56</v>
      </c>
      <c r="F635" s="123">
        <f t="shared" si="43"/>
        <v>49302</v>
      </c>
    </row>
    <row r="636" spans="1:6" s="2" customFormat="1" x14ac:dyDescent="0.2">
      <c r="A636" s="136">
        <v>9.5</v>
      </c>
      <c r="B636" s="125" t="s">
        <v>35</v>
      </c>
      <c r="C636" s="130">
        <v>450</v>
      </c>
      <c r="D636" s="122" t="s">
        <v>33</v>
      </c>
      <c r="E636" s="119">
        <v>240.13</v>
      </c>
      <c r="F636" s="123">
        <f t="shared" si="43"/>
        <v>108058.5</v>
      </c>
    </row>
    <row r="637" spans="1:6" s="2" customFormat="1" x14ac:dyDescent="0.2">
      <c r="A637" s="136">
        <v>9.6</v>
      </c>
      <c r="B637" s="125" t="s">
        <v>241</v>
      </c>
      <c r="C637" s="130">
        <v>450</v>
      </c>
      <c r="D637" s="122" t="s">
        <v>33</v>
      </c>
      <c r="E637" s="119">
        <v>403.02</v>
      </c>
      <c r="F637" s="123">
        <f t="shared" si="43"/>
        <v>181359</v>
      </c>
    </row>
    <row r="638" spans="1:6" s="2" customFormat="1" x14ac:dyDescent="0.2">
      <c r="A638" s="136">
        <v>9.6999999999999993</v>
      </c>
      <c r="B638" s="125" t="s">
        <v>34</v>
      </c>
      <c r="C638" s="130">
        <v>450</v>
      </c>
      <c r="D638" s="122" t="s">
        <v>33</v>
      </c>
      <c r="E638" s="119">
        <v>1343.42</v>
      </c>
      <c r="F638" s="123">
        <f t="shared" si="43"/>
        <v>604539</v>
      </c>
    </row>
    <row r="639" spans="1:6" s="2" customFormat="1" x14ac:dyDescent="0.2">
      <c r="A639" s="136">
        <v>9.8000000000000007</v>
      </c>
      <c r="B639" s="125" t="s">
        <v>32</v>
      </c>
      <c r="C639" s="130">
        <v>450</v>
      </c>
      <c r="D639" s="122" t="s">
        <v>57</v>
      </c>
      <c r="E639" s="119">
        <v>36.22</v>
      </c>
      <c r="F639" s="123">
        <f t="shared" si="43"/>
        <v>16299</v>
      </c>
    </row>
    <row r="640" spans="1:6" s="2" customFormat="1" x14ac:dyDescent="0.2">
      <c r="A640" s="136">
        <v>9.9</v>
      </c>
      <c r="B640" s="125" t="s">
        <v>240</v>
      </c>
      <c r="C640" s="130">
        <v>450</v>
      </c>
      <c r="D640" s="122" t="s">
        <v>33</v>
      </c>
      <c r="E640" s="119">
        <v>342.69</v>
      </c>
      <c r="F640" s="123">
        <f t="shared" si="43"/>
        <v>154210.5</v>
      </c>
    </row>
    <row r="641" spans="1:6" s="2" customFormat="1" x14ac:dyDescent="0.2">
      <c r="A641" s="135">
        <v>9.1</v>
      </c>
      <c r="B641" s="125" t="s">
        <v>239</v>
      </c>
      <c r="C641" s="130">
        <v>450</v>
      </c>
      <c r="D641" s="122" t="s">
        <v>33</v>
      </c>
      <c r="E641" s="119">
        <v>25.3</v>
      </c>
      <c r="F641" s="123">
        <f t="shared" si="43"/>
        <v>11385</v>
      </c>
    </row>
    <row r="642" spans="1:6" s="2" customFormat="1" x14ac:dyDescent="0.2">
      <c r="A642" s="124">
        <v>9.11</v>
      </c>
      <c r="B642" s="125" t="s">
        <v>238</v>
      </c>
      <c r="C642" s="130">
        <v>450</v>
      </c>
      <c r="D642" s="122" t="s">
        <v>33</v>
      </c>
      <c r="E642" s="119">
        <v>27.83</v>
      </c>
      <c r="F642" s="123">
        <f t="shared" si="43"/>
        <v>12523.5</v>
      </c>
    </row>
    <row r="643" spans="1:6" s="2" customFormat="1" x14ac:dyDescent="0.2">
      <c r="A643" s="124">
        <v>9.1199999999999992</v>
      </c>
      <c r="B643" s="125" t="s">
        <v>60</v>
      </c>
      <c r="C643" s="130">
        <v>742.5</v>
      </c>
      <c r="D643" s="122" t="s">
        <v>41</v>
      </c>
      <c r="E643" s="119">
        <v>816.13</v>
      </c>
      <c r="F643" s="123">
        <f t="shared" si="43"/>
        <v>605976.53</v>
      </c>
    </row>
    <row r="644" spans="1:6" s="2" customFormat="1" x14ac:dyDescent="0.2">
      <c r="A644" s="135">
        <v>9.1300000000000008</v>
      </c>
      <c r="B644" s="125" t="s">
        <v>59</v>
      </c>
      <c r="C644" s="130">
        <v>450</v>
      </c>
      <c r="D644" s="122" t="s">
        <v>33</v>
      </c>
      <c r="E644" s="119">
        <v>772.33</v>
      </c>
      <c r="F644" s="123">
        <f t="shared" si="43"/>
        <v>347548.5</v>
      </c>
    </row>
    <row r="645" spans="1:6" s="2" customFormat="1" x14ac:dyDescent="0.2">
      <c r="A645" s="124"/>
      <c r="B645" s="125"/>
      <c r="C645" s="130"/>
      <c r="D645" s="122"/>
      <c r="E645" s="119"/>
      <c r="F645" s="123"/>
    </row>
    <row r="646" spans="1:6" s="2" customFormat="1" x14ac:dyDescent="0.2">
      <c r="A646" s="120">
        <v>10</v>
      </c>
      <c r="B646" s="116" t="s">
        <v>821</v>
      </c>
      <c r="C646" s="121"/>
      <c r="D646" s="122"/>
      <c r="E646" s="119"/>
      <c r="F646" s="123"/>
    </row>
    <row r="647" spans="1:6" s="2" customFormat="1" x14ac:dyDescent="0.2">
      <c r="A647" s="136">
        <v>10.1</v>
      </c>
      <c r="B647" s="125" t="s">
        <v>820</v>
      </c>
      <c r="C647" s="157">
        <v>1286.5899999999999</v>
      </c>
      <c r="D647" s="122" t="s">
        <v>57</v>
      </c>
      <c r="E647" s="119">
        <v>153.69999999999999</v>
      </c>
      <c r="F647" s="123">
        <f>ROUND(C647*E647,2)</f>
        <v>197748.88</v>
      </c>
    </row>
    <row r="648" spans="1:6" s="2" customFormat="1" x14ac:dyDescent="0.2">
      <c r="A648" s="136">
        <v>10.199999999999999</v>
      </c>
      <c r="B648" s="125" t="s">
        <v>819</v>
      </c>
      <c r="C648" s="157">
        <v>548.37</v>
      </c>
      <c r="D648" s="122" t="s">
        <v>57</v>
      </c>
      <c r="E648" s="119">
        <v>87.13</v>
      </c>
      <c r="F648" s="123">
        <f>ROUND(C648*E648,2)</f>
        <v>47779.48</v>
      </c>
    </row>
    <row r="649" spans="1:6" s="2" customFormat="1" x14ac:dyDescent="0.2">
      <c r="A649" s="136">
        <v>10.3</v>
      </c>
      <c r="B649" s="125" t="s">
        <v>818</v>
      </c>
      <c r="C649" s="157">
        <v>992.2</v>
      </c>
      <c r="D649" s="122" t="s">
        <v>57</v>
      </c>
      <c r="E649" s="119">
        <v>58.35</v>
      </c>
      <c r="F649" s="123">
        <f>ROUND(C649*E649,2)</f>
        <v>57894.87</v>
      </c>
    </row>
    <row r="650" spans="1:6" s="2" customFormat="1" x14ac:dyDescent="0.2">
      <c r="A650" s="136">
        <v>10.4</v>
      </c>
      <c r="B650" s="125" t="s">
        <v>817</v>
      </c>
      <c r="C650" s="157">
        <v>121</v>
      </c>
      <c r="D650" s="122" t="s">
        <v>57</v>
      </c>
      <c r="E650" s="119">
        <v>44.43</v>
      </c>
      <c r="F650" s="123">
        <f>ROUND(C650*E650,2)</f>
        <v>5376.03</v>
      </c>
    </row>
    <row r="651" spans="1:6" s="2" customFormat="1" x14ac:dyDescent="0.2">
      <c r="A651" s="124"/>
      <c r="B651" s="125"/>
      <c r="C651" s="157">
        <v>0</v>
      </c>
      <c r="D651" s="122"/>
      <c r="E651" s="119"/>
      <c r="F651" s="123"/>
    </row>
    <row r="652" spans="1:6" s="2" customFormat="1" x14ac:dyDescent="0.2">
      <c r="A652" s="120">
        <v>11</v>
      </c>
      <c r="B652" s="116" t="s">
        <v>58</v>
      </c>
      <c r="C652" s="121">
        <v>2948.17</v>
      </c>
      <c r="D652" s="122" t="s">
        <v>57</v>
      </c>
      <c r="E652" s="119">
        <v>46.15</v>
      </c>
      <c r="F652" s="123">
        <f>ROUND(C652*E652,2)</f>
        <v>136058.04999999999</v>
      </c>
    </row>
    <row r="653" spans="1:6" s="2" customFormat="1" x14ac:dyDescent="0.2">
      <c r="A653" s="124"/>
      <c r="B653" s="125"/>
      <c r="C653" s="130"/>
      <c r="D653" s="122"/>
      <c r="E653" s="119"/>
      <c r="F653" s="123"/>
    </row>
    <row r="654" spans="1:6" s="2" customFormat="1" x14ac:dyDescent="0.2">
      <c r="A654" s="120">
        <v>12</v>
      </c>
      <c r="B654" s="116" t="s">
        <v>571</v>
      </c>
      <c r="C654" s="121">
        <v>176</v>
      </c>
      <c r="D654" s="122" t="s">
        <v>170</v>
      </c>
      <c r="E654" s="119">
        <v>442.74</v>
      </c>
      <c r="F654" s="123">
        <f>ROUND(C654*E654,2)</f>
        <v>77922.240000000005</v>
      </c>
    </row>
    <row r="655" spans="1:6" s="2" customFormat="1" x14ac:dyDescent="0.2">
      <c r="A655" s="124"/>
      <c r="B655" s="125"/>
      <c r="C655" s="130"/>
      <c r="D655" s="122"/>
      <c r="E655" s="119"/>
      <c r="F655" s="123"/>
    </row>
    <row r="656" spans="1:6" s="2" customFormat="1" x14ac:dyDescent="0.2">
      <c r="A656" s="120">
        <f>+A654+1</f>
        <v>13</v>
      </c>
      <c r="B656" s="116" t="s">
        <v>56</v>
      </c>
      <c r="C656" s="121"/>
      <c r="D656" s="122"/>
      <c r="E656" s="119"/>
      <c r="F656" s="123"/>
    </row>
    <row r="657" spans="1:6" x14ac:dyDescent="0.2">
      <c r="A657" s="136">
        <v>13.1</v>
      </c>
      <c r="B657" s="125" t="s">
        <v>232</v>
      </c>
      <c r="C657" s="130">
        <v>220</v>
      </c>
      <c r="D657" s="122" t="s">
        <v>33</v>
      </c>
      <c r="E657" s="119">
        <v>3461.98</v>
      </c>
      <c r="F657" s="123">
        <f>ROUND(C657*E657,2)</f>
        <v>761635.6</v>
      </c>
    </row>
    <row r="658" spans="1:6" x14ac:dyDescent="0.2">
      <c r="A658" s="136">
        <f>+A657+0.1</f>
        <v>13.2</v>
      </c>
      <c r="B658" s="125" t="s">
        <v>313</v>
      </c>
      <c r="C658" s="130">
        <v>27</v>
      </c>
      <c r="D658" s="122" t="s">
        <v>33</v>
      </c>
      <c r="E658" s="119">
        <v>13258.02</v>
      </c>
      <c r="F658" s="123">
        <f>ROUND(C658*E658,2)</f>
        <v>357966.54</v>
      </c>
    </row>
    <row r="659" spans="1:6" x14ac:dyDescent="0.2">
      <c r="A659" s="136">
        <f>+A658+0.1</f>
        <v>13.299999999999999</v>
      </c>
      <c r="B659" s="125" t="s">
        <v>312</v>
      </c>
      <c r="C659" s="130">
        <v>55</v>
      </c>
      <c r="D659" s="122" t="s">
        <v>33</v>
      </c>
      <c r="E659" s="119">
        <v>14436.22</v>
      </c>
      <c r="F659" s="123">
        <f>ROUND(C659*E659,2)</f>
        <v>793992.1</v>
      </c>
    </row>
    <row r="660" spans="1:6" x14ac:dyDescent="0.2">
      <c r="A660" s="124"/>
      <c r="B660" s="125"/>
      <c r="C660" s="130"/>
      <c r="D660" s="122"/>
      <c r="E660" s="119"/>
      <c r="F660" s="123"/>
    </row>
    <row r="661" spans="1:6" x14ac:dyDescent="0.2">
      <c r="A661" s="120">
        <f>+A656+1</f>
        <v>14</v>
      </c>
      <c r="B661" s="116" t="s">
        <v>51</v>
      </c>
      <c r="C661" s="121">
        <v>3242.99</v>
      </c>
      <c r="D661" s="122" t="s">
        <v>57</v>
      </c>
      <c r="E661" s="119">
        <v>119.33</v>
      </c>
      <c r="F661" s="123">
        <f>ROUND(C661*E661,2)</f>
        <v>386986</v>
      </c>
    </row>
    <row r="662" spans="1:6" x14ac:dyDescent="0.2">
      <c r="A662" s="126"/>
      <c r="B662" s="116"/>
      <c r="C662" s="121"/>
      <c r="D662" s="122"/>
      <c r="E662" s="119"/>
      <c r="F662" s="123"/>
    </row>
    <row r="663" spans="1:6" s="97" customFormat="1" x14ac:dyDescent="0.2">
      <c r="A663" s="147"/>
      <c r="B663" s="148" t="s">
        <v>570</v>
      </c>
      <c r="C663" s="148"/>
      <c r="D663" s="149"/>
      <c r="E663" s="151"/>
      <c r="F663" s="151">
        <f>SUBTOTAL(9,F556:F661)</f>
        <v>16198745.740000002</v>
      </c>
    </row>
    <row r="664" spans="1:6" x14ac:dyDescent="0.2">
      <c r="A664" s="135"/>
      <c r="B664" s="118"/>
      <c r="C664" s="152"/>
      <c r="D664" s="122"/>
      <c r="E664" s="119"/>
      <c r="F664" s="154"/>
    </row>
    <row r="665" spans="1:6" ht="25.5" x14ac:dyDescent="0.2">
      <c r="A665" s="115" t="s">
        <v>481</v>
      </c>
      <c r="B665" s="116" t="s">
        <v>816</v>
      </c>
      <c r="C665" s="116"/>
      <c r="D665" s="116"/>
      <c r="E665" s="119"/>
      <c r="F665" s="160"/>
    </row>
    <row r="666" spans="1:6" x14ac:dyDescent="0.2">
      <c r="A666" s="124"/>
      <c r="B666" s="161"/>
      <c r="C666" s="130"/>
      <c r="D666" s="122"/>
      <c r="E666" s="119"/>
      <c r="F666" s="123"/>
    </row>
    <row r="667" spans="1:6" x14ac:dyDescent="0.2">
      <c r="A667" s="120">
        <v>1</v>
      </c>
      <c r="B667" s="116" t="s">
        <v>815</v>
      </c>
      <c r="C667" s="121"/>
      <c r="D667" s="122"/>
      <c r="E667" s="119"/>
      <c r="F667" s="123"/>
    </row>
    <row r="668" spans="1:6" x14ac:dyDescent="0.2">
      <c r="A668" s="127">
        <v>1.1000000000000001</v>
      </c>
      <c r="B668" s="116" t="s">
        <v>670</v>
      </c>
      <c r="C668" s="121"/>
      <c r="D668" s="122"/>
      <c r="E668" s="119"/>
      <c r="F668" s="123"/>
    </row>
    <row r="669" spans="1:6" x14ac:dyDescent="0.2">
      <c r="A669" s="124" t="s">
        <v>814</v>
      </c>
      <c r="B669" s="161" t="s">
        <v>645</v>
      </c>
      <c r="C669" s="130">
        <v>397.38</v>
      </c>
      <c r="D669" s="122" t="s">
        <v>45</v>
      </c>
      <c r="E669" s="119">
        <v>119.33</v>
      </c>
      <c r="F669" s="123">
        <f>ROUND(C669*E669,2)</f>
        <v>47419.360000000001</v>
      </c>
    </row>
    <row r="670" spans="1:6" x14ac:dyDescent="0.2">
      <c r="A670" s="124"/>
      <c r="B670" s="161"/>
      <c r="C670" s="130"/>
      <c r="D670" s="122"/>
      <c r="E670" s="119"/>
      <c r="F670" s="123"/>
    </row>
    <row r="671" spans="1:6" x14ac:dyDescent="0.2">
      <c r="A671" s="127">
        <v>1.2</v>
      </c>
      <c r="B671" s="116" t="s">
        <v>669</v>
      </c>
      <c r="C671" s="121"/>
      <c r="D671" s="122"/>
      <c r="E671" s="119"/>
      <c r="F671" s="123"/>
    </row>
    <row r="672" spans="1:6" x14ac:dyDescent="0.2">
      <c r="A672" s="124" t="s">
        <v>813</v>
      </c>
      <c r="B672" s="125" t="s">
        <v>644</v>
      </c>
      <c r="C672" s="130">
        <v>397.38</v>
      </c>
      <c r="D672" s="122" t="s">
        <v>45</v>
      </c>
      <c r="E672" s="119">
        <v>76.86</v>
      </c>
      <c r="F672" s="123">
        <f>ROUND(C672*E672,2)</f>
        <v>30542.63</v>
      </c>
    </row>
    <row r="673" spans="1:6" s="2" customFormat="1" x14ac:dyDescent="0.2">
      <c r="A673" s="124"/>
      <c r="B673" s="161"/>
      <c r="C673" s="130"/>
      <c r="D673" s="122"/>
      <c r="E673" s="119"/>
      <c r="F673" s="123"/>
    </row>
    <row r="674" spans="1:6" s="2" customFormat="1" x14ac:dyDescent="0.2">
      <c r="A674" s="127">
        <v>1.3</v>
      </c>
      <c r="B674" s="116" t="s">
        <v>812</v>
      </c>
      <c r="C674" s="121"/>
      <c r="D674" s="122"/>
      <c r="E674" s="132"/>
      <c r="F674" s="123"/>
    </row>
    <row r="675" spans="1:6" s="2" customFormat="1" ht="51" x14ac:dyDescent="0.2">
      <c r="A675" s="124" t="s">
        <v>811</v>
      </c>
      <c r="B675" s="137" t="s">
        <v>661</v>
      </c>
      <c r="C675" s="130">
        <v>20</v>
      </c>
      <c r="D675" s="122" t="s">
        <v>33</v>
      </c>
      <c r="E675" s="119">
        <v>48613.16</v>
      </c>
      <c r="F675" s="123">
        <f t="shared" ref="F675:F683" si="44">ROUND(C675*E675,2)</f>
        <v>972263.2</v>
      </c>
    </row>
    <row r="676" spans="1:6" s="2" customFormat="1" x14ac:dyDescent="0.2">
      <c r="A676" s="124" t="s">
        <v>810</v>
      </c>
      <c r="B676" s="161" t="s">
        <v>660</v>
      </c>
      <c r="C676" s="130">
        <v>6556</v>
      </c>
      <c r="D676" s="122" t="s">
        <v>640</v>
      </c>
      <c r="E676" s="119">
        <v>37.659999999999997</v>
      </c>
      <c r="F676" s="123">
        <f t="shared" si="44"/>
        <v>246898.96</v>
      </c>
    </row>
    <row r="677" spans="1:6" s="2" customFormat="1" x14ac:dyDescent="0.2">
      <c r="A677" s="124" t="s">
        <v>809</v>
      </c>
      <c r="B677" s="161" t="s">
        <v>659</v>
      </c>
      <c r="C677" s="130">
        <v>7</v>
      </c>
      <c r="D677" s="122" t="s">
        <v>33</v>
      </c>
      <c r="E677" s="119">
        <v>4029.73</v>
      </c>
      <c r="F677" s="123">
        <f t="shared" si="44"/>
        <v>28208.11</v>
      </c>
    </row>
    <row r="678" spans="1:6" s="2" customFormat="1" x14ac:dyDescent="0.2">
      <c r="A678" s="124" t="s">
        <v>808</v>
      </c>
      <c r="B678" s="161" t="s">
        <v>658</v>
      </c>
      <c r="C678" s="130">
        <v>11</v>
      </c>
      <c r="D678" s="122" t="s">
        <v>33</v>
      </c>
      <c r="E678" s="119">
        <v>6882.02</v>
      </c>
      <c r="F678" s="123">
        <f t="shared" si="44"/>
        <v>75702.22</v>
      </c>
    </row>
    <row r="679" spans="1:6" s="2" customFormat="1" x14ac:dyDescent="0.2">
      <c r="A679" s="135" t="s">
        <v>807</v>
      </c>
      <c r="B679" s="161" t="s">
        <v>806</v>
      </c>
      <c r="C679" s="130">
        <v>1</v>
      </c>
      <c r="D679" s="122" t="s">
        <v>33</v>
      </c>
      <c r="E679" s="119">
        <v>3915.63</v>
      </c>
      <c r="F679" s="123">
        <f t="shared" si="44"/>
        <v>3915.63</v>
      </c>
    </row>
    <row r="680" spans="1:6" s="2" customFormat="1" x14ac:dyDescent="0.2">
      <c r="A680" s="124" t="s">
        <v>805</v>
      </c>
      <c r="B680" s="161" t="s">
        <v>656</v>
      </c>
      <c r="C680" s="130">
        <v>1</v>
      </c>
      <c r="D680" s="122" t="s">
        <v>33</v>
      </c>
      <c r="E680" s="119">
        <v>71364.600000000006</v>
      </c>
      <c r="F680" s="123">
        <f t="shared" si="44"/>
        <v>71364.600000000006</v>
      </c>
    </row>
    <row r="681" spans="1:6" s="2" customFormat="1" x14ac:dyDescent="0.2">
      <c r="A681" s="124" t="s">
        <v>804</v>
      </c>
      <c r="B681" s="161" t="s">
        <v>655</v>
      </c>
      <c r="C681" s="130">
        <v>1</v>
      </c>
      <c r="D681" s="122" t="s">
        <v>33</v>
      </c>
      <c r="E681" s="119">
        <v>11258.61</v>
      </c>
      <c r="F681" s="123">
        <f t="shared" si="44"/>
        <v>11258.61</v>
      </c>
    </row>
    <row r="682" spans="1:6" s="2" customFormat="1" x14ac:dyDescent="0.2">
      <c r="A682" s="124" t="s">
        <v>803</v>
      </c>
      <c r="B682" s="125" t="s">
        <v>654</v>
      </c>
      <c r="C682" s="130">
        <v>15</v>
      </c>
      <c r="D682" s="122" t="s">
        <v>33</v>
      </c>
      <c r="E682" s="119">
        <v>5670.37</v>
      </c>
      <c r="F682" s="123">
        <f t="shared" si="44"/>
        <v>85055.55</v>
      </c>
    </row>
    <row r="683" spans="1:6" s="2" customFormat="1" x14ac:dyDescent="0.2">
      <c r="A683" s="124" t="s">
        <v>802</v>
      </c>
      <c r="B683" s="161" t="s">
        <v>653</v>
      </c>
      <c r="C683" s="130">
        <v>10</v>
      </c>
      <c r="D683" s="122" t="s">
        <v>33</v>
      </c>
      <c r="E683" s="119">
        <v>5617.89</v>
      </c>
      <c r="F683" s="123">
        <f t="shared" si="44"/>
        <v>56178.9</v>
      </c>
    </row>
    <row r="684" spans="1:6" s="2" customFormat="1" x14ac:dyDescent="0.2">
      <c r="A684" s="124"/>
      <c r="B684" s="137"/>
      <c r="C684" s="130"/>
      <c r="D684" s="122"/>
      <c r="E684" s="119"/>
      <c r="F684" s="123"/>
    </row>
    <row r="685" spans="1:6" s="2" customFormat="1" ht="25.5" x14ac:dyDescent="0.2">
      <c r="A685" s="127">
        <v>1.4</v>
      </c>
      <c r="B685" s="116" t="s">
        <v>767</v>
      </c>
      <c r="C685" s="121"/>
      <c r="D685" s="122"/>
      <c r="E685" s="132"/>
      <c r="F685" s="123"/>
    </row>
    <row r="686" spans="1:6" s="2" customFormat="1" ht="63.75" x14ac:dyDescent="0.2">
      <c r="A686" s="124" t="s">
        <v>801</v>
      </c>
      <c r="B686" s="137" t="s">
        <v>652</v>
      </c>
      <c r="C686" s="130">
        <v>49.5</v>
      </c>
      <c r="D686" s="122" t="s">
        <v>640</v>
      </c>
      <c r="E686" s="119">
        <v>639.86</v>
      </c>
      <c r="F686" s="123">
        <f>ROUND(C686*E686,2)</f>
        <v>31673.07</v>
      </c>
    </row>
    <row r="687" spans="1:6" s="2" customFormat="1" ht="51" x14ac:dyDescent="0.2">
      <c r="A687" s="124" t="s">
        <v>800</v>
      </c>
      <c r="B687" s="137" t="s">
        <v>641</v>
      </c>
      <c r="C687" s="130">
        <v>132</v>
      </c>
      <c r="D687" s="122" t="s">
        <v>640</v>
      </c>
      <c r="E687" s="119">
        <v>90.75</v>
      </c>
      <c r="F687" s="123">
        <f>ROUND(C687*E687,2)</f>
        <v>11979</v>
      </c>
    </row>
    <row r="688" spans="1:6" s="2" customFormat="1" ht="25.5" x14ac:dyDescent="0.2">
      <c r="A688" s="124" t="s">
        <v>799</v>
      </c>
      <c r="B688" s="137" t="s">
        <v>651</v>
      </c>
      <c r="C688" s="130">
        <v>31.68</v>
      </c>
      <c r="D688" s="122" t="s">
        <v>41</v>
      </c>
      <c r="E688" s="119">
        <v>581.87</v>
      </c>
      <c r="F688" s="123">
        <f>ROUND(C688*E688,2)</f>
        <v>18433.64</v>
      </c>
    </row>
    <row r="689" spans="1:6" s="2" customFormat="1" x14ac:dyDescent="0.2">
      <c r="A689" s="135" t="s">
        <v>798</v>
      </c>
      <c r="B689" s="161" t="s">
        <v>638</v>
      </c>
      <c r="C689" s="130">
        <v>4</v>
      </c>
      <c r="D689" s="122" t="s">
        <v>33</v>
      </c>
      <c r="E689" s="119">
        <v>13928.37</v>
      </c>
      <c r="F689" s="123">
        <f>ROUND(C689*E689,2)</f>
        <v>55713.48</v>
      </c>
    </row>
    <row r="690" spans="1:6" s="2" customFormat="1" ht="25.5" x14ac:dyDescent="0.2">
      <c r="A690" s="124" t="s">
        <v>797</v>
      </c>
      <c r="B690" s="137" t="s">
        <v>637</v>
      </c>
      <c r="C690" s="130">
        <v>3</v>
      </c>
      <c r="D690" s="122" t="s">
        <v>33</v>
      </c>
      <c r="E690" s="119">
        <v>41767.629999999997</v>
      </c>
      <c r="F690" s="123">
        <f>ROUND(C690*E690,2)</f>
        <v>125302.89</v>
      </c>
    </row>
    <row r="691" spans="1:6" s="2" customFormat="1" ht="6" customHeight="1" x14ac:dyDescent="0.2">
      <c r="A691" s="124"/>
      <c r="B691" s="125"/>
      <c r="C691" s="130"/>
      <c r="D691" s="122"/>
      <c r="E691" s="119"/>
      <c r="F691" s="123"/>
    </row>
    <row r="692" spans="1:6" s="2" customFormat="1" x14ac:dyDescent="0.2">
      <c r="A692" s="120">
        <v>2</v>
      </c>
      <c r="B692" s="116" t="s">
        <v>796</v>
      </c>
      <c r="C692" s="121"/>
      <c r="D692" s="122"/>
      <c r="E692" s="119"/>
      <c r="F692" s="123"/>
    </row>
    <row r="693" spans="1:6" s="2" customFormat="1" x14ac:dyDescent="0.2">
      <c r="A693" s="127">
        <v>2.1</v>
      </c>
      <c r="B693" s="116" t="s">
        <v>670</v>
      </c>
      <c r="C693" s="121"/>
      <c r="D693" s="122"/>
      <c r="E693" s="119"/>
      <c r="F693" s="123"/>
    </row>
    <row r="694" spans="1:6" s="2" customFormat="1" x14ac:dyDescent="0.2">
      <c r="A694" s="124" t="s">
        <v>593</v>
      </c>
      <c r="B694" s="137" t="s">
        <v>645</v>
      </c>
      <c r="C694" s="130">
        <v>317.60000000000002</v>
      </c>
      <c r="D694" s="122" t="s">
        <v>45</v>
      </c>
      <c r="E694" s="119">
        <v>119.33</v>
      </c>
      <c r="F694" s="123">
        <f>ROUND(C694*E694,2)</f>
        <v>37899.21</v>
      </c>
    </row>
    <row r="695" spans="1:6" s="2" customFormat="1" ht="6" customHeight="1" x14ac:dyDescent="0.2">
      <c r="A695" s="124"/>
      <c r="B695" s="161"/>
      <c r="C695" s="130"/>
      <c r="D695" s="122"/>
      <c r="E695" s="119"/>
      <c r="F695" s="123"/>
    </row>
    <row r="696" spans="1:6" s="2" customFormat="1" x14ac:dyDescent="0.2">
      <c r="A696" s="127">
        <v>2.2000000000000002</v>
      </c>
      <c r="B696" s="116" t="s">
        <v>669</v>
      </c>
      <c r="C696" s="121"/>
      <c r="D696" s="122"/>
      <c r="E696" s="119"/>
      <c r="F696" s="123"/>
    </row>
    <row r="697" spans="1:6" s="2" customFormat="1" ht="25.5" x14ac:dyDescent="0.2">
      <c r="A697" s="124" t="s">
        <v>795</v>
      </c>
      <c r="B697" s="137" t="s">
        <v>713</v>
      </c>
      <c r="C697" s="130">
        <v>3</v>
      </c>
      <c r="D697" s="122" t="s">
        <v>33</v>
      </c>
      <c r="E697" s="119">
        <v>12268.36</v>
      </c>
      <c r="F697" s="123">
        <f>ROUND(C697*E697,2)</f>
        <v>36805.08</v>
      </c>
    </row>
    <row r="698" spans="1:6" s="2" customFormat="1" x14ac:dyDescent="0.2">
      <c r="A698" s="124" t="s">
        <v>794</v>
      </c>
      <c r="B698" s="137" t="s">
        <v>644</v>
      </c>
      <c r="C698" s="130">
        <v>317.60000000000002</v>
      </c>
      <c r="D698" s="122" t="s">
        <v>45</v>
      </c>
      <c r="E698" s="119">
        <v>76.86</v>
      </c>
      <c r="F698" s="123">
        <f>ROUND(C698*E698,2)</f>
        <v>24410.74</v>
      </c>
    </row>
    <row r="699" spans="1:6" s="2" customFormat="1" ht="6" customHeight="1" x14ac:dyDescent="0.2">
      <c r="A699" s="124"/>
      <c r="B699" s="161"/>
      <c r="C699" s="130"/>
      <c r="D699" s="122"/>
      <c r="E699" s="119"/>
      <c r="F699" s="123"/>
    </row>
    <row r="700" spans="1:6" s="2" customFormat="1" x14ac:dyDescent="0.2">
      <c r="A700" s="127">
        <v>2.2999999999999998</v>
      </c>
      <c r="B700" s="116" t="s">
        <v>666</v>
      </c>
      <c r="C700" s="121"/>
      <c r="D700" s="122"/>
      <c r="E700" s="119"/>
      <c r="F700" s="123"/>
    </row>
    <row r="701" spans="1:6" s="2" customFormat="1" x14ac:dyDescent="0.2">
      <c r="A701" s="124" t="s">
        <v>793</v>
      </c>
      <c r="B701" s="161" t="s">
        <v>665</v>
      </c>
      <c r="C701" s="130">
        <v>81.62</v>
      </c>
      <c r="D701" s="122" t="s">
        <v>57</v>
      </c>
      <c r="E701" s="119">
        <v>383.2</v>
      </c>
      <c r="F701" s="123">
        <f>ROUND(C701*E701,2)</f>
        <v>31276.78</v>
      </c>
    </row>
    <row r="702" spans="1:6" s="2" customFormat="1" ht="25.5" x14ac:dyDescent="0.2">
      <c r="A702" s="124" t="s">
        <v>792</v>
      </c>
      <c r="B702" s="137" t="s">
        <v>664</v>
      </c>
      <c r="C702" s="130">
        <v>75.02</v>
      </c>
      <c r="D702" s="122" t="s">
        <v>57</v>
      </c>
      <c r="E702" s="119">
        <v>3679.33</v>
      </c>
      <c r="F702" s="123">
        <f>ROUND(C702*E702,2)</f>
        <v>276023.34000000003</v>
      </c>
    </row>
    <row r="703" spans="1:6" s="2" customFormat="1" x14ac:dyDescent="0.2">
      <c r="A703" s="124" t="s">
        <v>791</v>
      </c>
      <c r="B703" s="161" t="s">
        <v>663</v>
      </c>
      <c r="C703" s="130">
        <v>1</v>
      </c>
      <c r="D703" s="122" t="s">
        <v>33</v>
      </c>
      <c r="E703" s="119">
        <v>31700.62</v>
      </c>
      <c r="F703" s="123">
        <f>ROUND(C703*E703,2)</f>
        <v>31700.62</v>
      </c>
    </row>
    <row r="704" spans="1:6" s="2" customFormat="1" x14ac:dyDescent="0.2">
      <c r="A704" s="124"/>
      <c r="B704" s="161"/>
      <c r="C704" s="130"/>
      <c r="D704" s="122"/>
      <c r="E704" s="119"/>
      <c r="F704" s="123"/>
    </row>
    <row r="705" spans="1:6" s="2" customFormat="1" x14ac:dyDescent="0.2">
      <c r="A705" s="127">
        <v>2.4</v>
      </c>
      <c r="B705" s="116" t="s">
        <v>662</v>
      </c>
      <c r="C705" s="121"/>
      <c r="D705" s="122"/>
      <c r="E705" s="119"/>
      <c r="F705" s="123"/>
    </row>
    <row r="706" spans="1:6" s="2" customFormat="1" ht="51" x14ac:dyDescent="0.2">
      <c r="A706" s="124" t="s">
        <v>790</v>
      </c>
      <c r="B706" s="137" t="s">
        <v>661</v>
      </c>
      <c r="C706" s="130">
        <v>1</v>
      </c>
      <c r="D706" s="122" t="s">
        <v>33</v>
      </c>
      <c r="E706" s="119">
        <v>48613.16</v>
      </c>
      <c r="F706" s="123">
        <f t="shared" ref="F706:F711" si="45">ROUND(C706*E706,2)</f>
        <v>48613.16</v>
      </c>
    </row>
    <row r="707" spans="1:6" s="2" customFormat="1" x14ac:dyDescent="0.2">
      <c r="A707" s="135" t="s">
        <v>789</v>
      </c>
      <c r="B707" s="161" t="s">
        <v>660</v>
      </c>
      <c r="C707" s="130">
        <v>286</v>
      </c>
      <c r="D707" s="122" t="s">
        <v>640</v>
      </c>
      <c r="E707" s="119">
        <v>37.659999999999997</v>
      </c>
      <c r="F707" s="123">
        <f t="shared" si="45"/>
        <v>10770.76</v>
      </c>
    </row>
    <row r="708" spans="1:6" s="2" customFormat="1" x14ac:dyDescent="0.2">
      <c r="A708" s="124" t="s">
        <v>788</v>
      </c>
      <c r="B708" s="161" t="s">
        <v>787</v>
      </c>
      <c r="C708" s="130">
        <v>1</v>
      </c>
      <c r="D708" s="122" t="s">
        <v>33</v>
      </c>
      <c r="E708" s="119">
        <v>71364.600000000006</v>
      </c>
      <c r="F708" s="123">
        <f t="shared" si="45"/>
        <v>71364.600000000006</v>
      </c>
    </row>
    <row r="709" spans="1:6" s="2" customFormat="1" x14ac:dyDescent="0.2">
      <c r="A709" s="124" t="s">
        <v>786</v>
      </c>
      <c r="B709" s="125" t="s">
        <v>680</v>
      </c>
      <c r="C709" s="130">
        <v>1</v>
      </c>
      <c r="D709" s="122" t="s">
        <v>33</v>
      </c>
      <c r="E709" s="119">
        <v>4508.93</v>
      </c>
      <c r="F709" s="123">
        <f t="shared" si="45"/>
        <v>4508.93</v>
      </c>
    </row>
    <row r="710" spans="1:6" s="2" customFormat="1" x14ac:dyDescent="0.2">
      <c r="A710" s="124" t="s">
        <v>785</v>
      </c>
      <c r="B710" s="125" t="s">
        <v>654</v>
      </c>
      <c r="C710" s="130">
        <v>2</v>
      </c>
      <c r="D710" s="122" t="s">
        <v>33</v>
      </c>
      <c r="E710" s="119">
        <v>5670.37</v>
      </c>
      <c r="F710" s="123">
        <f t="shared" si="45"/>
        <v>11340.74</v>
      </c>
    </row>
    <row r="711" spans="1:6" s="2" customFormat="1" x14ac:dyDescent="0.2">
      <c r="A711" s="124" t="s">
        <v>784</v>
      </c>
      <c r="B711" s="161" t="s">
        <v>653</v>
      </c>
      <c r="C711" s="130">
        <v>2</v>
      </c>
      <c r="D711" s="122" t="s">
        <v>33</v>
      </c>
      <c r="E711" s="119">
        <v>5617.89</v>
      </c>
      <c r="F711" s="123">
        <f t="shared" si="45"/>
        <v>11235.78</v>
      </c>
    </row>
    <row r="712" spans="1:6" s="2" customFormat="1" x14ac:dyDescent="0.2">
      <c r="A712" s="124"/>
      <c r="B712" s="137"/>
      <c r="C712" s="130"/>
      <c r="D712" s="122"/>
      <c r="E712" s="132"/>
      <c r="F712" s="123"/>
    </row>
    <row r="713" spans="1:6" s="2" customFormat="1" ht="25.5" x14ac:dyDescent="0.2">
      <c r="A713" s="127">
        <v>2.5</v>
      </c>
      <c r="B713" s="116" t="s">
        <v>767</v>
      </c>
      <c r="C713" s="121"/>
      <c r="D713" s="122"/>
      <c r="E713" s="132"/>
      <c r="F713" s="123"/>
    </row>
    <row r="714" spans="1:6" s="2" customFormat="1" ht="63.75" x14ac:dyDescent="0.2">
      <c r="A714" s="124" t="s">
        <v>783</v>
      </c>
      <c r="B714" s="137" t="s">
        <v>652</v>
      </c>
      <c r="C714" s="130">
        <v>50</v>
      </c>
      <c r="D714" s="122" t="s">
        <v>640</v>
      </c>
      <c r="E714" s="119">
        <v>639.86</v>
      </c>
      <c r="F714" s="123">
        <f>ROUND(C714*E714,2)</f>
        <v>31993</v>
      </c>
    </row>
    <row r="715" spans="1:6" s="2" customFormat="1" ht="51" x14ac:dyDescent="0.2">
      <c r="A715" s="124" t="s">
        <v>782</v>
      </c>
      <c r="B715" s="137" t="s">
        <v>641</v>
      </c>
      <c r="C715" s="130">
        <v>198</v>
      </c>
      <c r="D715" s="122" t="s">
        <v>640</v>
      </c>
      <c r="E715" s="119">
        <v>90.75</v>
      </c>
      <c r="F715" s="123">
        <f>ROUND(C715*E715,2)</f>
        <v>17968.5</v>
      </c>
    </row>
    <row r="716" spans="1:6" s="2" customFormat="1" ht="25.5" x14ac:dyDescent="0.2">
      <c r="A716" s="124" t="s">
        <v>781</v>
      </c>
      <c r="B716" s="137" t="s">
        <v>699</v>
      </c>
      <c r="C716" s="130">
        <v>48</v>
      </c>
      <c r="D716" s="122" t="s">
        <v>41</v>
      </c>
      <c r="E716" s="119">
        <v>581.87</v>
      </c>
      <c r="F716" s="123">
        <f>ROUND(C716*E716,2)</f>
        <v>27929.759999999998</v>
      </c>
    </row>
    <row r="717" spans="1:6" s="2" customFormat="1" x14ac:dyDescent="0.2">
      <c r="A717" s="124" t="s">
        <v>780</v>
      </c>
      <c r="B717" s="137" t="s">
        <v>638</v>
      </c>
      <c r="C717" s="130">
        <v>4</v>
      </c>
      <c r="D717" s="122" t="s">
        <v>33</v>
      </c>
      <c r="E717" s="119">
        <v>13928.37</v>
      </c>
      <c r="F717" s="123">
        <f>ROUND(C717*E717,2)</f>
        <v>55713.48</v>
      </c>
    </row>
    <row r="718" spans="1:6" s="2" customFormat="1" ht="25.5" x14ac:dyDescent="0.2">
      <c r="A718" s="124" t="s">
        <v>779</v>
      </c>
      <c r="B718" s="137" t="s">
        <v>637</v>
      </c>
      <c r="C718" s="130">
        <v>3</v>
      </c>
      <c r="D718" s="122" t="s">
        <v>33</v>
      </c>
      <c r="E718" s="119">
        <v>41767.629999999997</v>
      </c>
      <c r="F718" s="123">
        <f>ROUND(C718*E718,2)</f>
        <v>125302.89</v>
      </c>
    </row>
    <row r="719" spans="1:6" s="2" customFormat="1" x14ac:dyDescent="0.2">
      <c r="A719" s="124"/>
      <c r="B719" s="125"/>
      <c r="C719" s="130"/>
      <c r="D719" s="122"/>
      <c r="E719" s="119"/>
      <c r="F719" s="123"/>
    </row>
    <row r="720" spans="1:6" s="2" customFormat="1" x14ac:dyDescent="0.2">
      <c r="A720" s="120">
        <v>3</v>
      </c>
      <c r="B720" s="116" t="s">
        <v>778</v>
      </c>
      <c r="C720" s="121"/>
      <c r="D720" s="122"/>
      <c r="E720" s="119"/>
      <c r="F720" s="123"/>
    </row>
    <row r="721" spans="1:6" s="2" customFormat="1" x14ac:dyDescent="0.2">
      <c r="A721" s="127">
        <v>3.1</v>
      </c>
      <c r="B721" s="116" t="s">
        <v>670</v>
      </c>
      <c r="C721" s="121"/>
      <c r="D721" s="122"/>
      <c r="E721" s="119"/>
      <c r="F721" s="123"/>
    </row>
    <row r="722" spans="1:6" s="2" customFormat="1" x14ac:dyDescent="0.2">
      <c r="A722" s="124" t="s">
        <v>777</v>
      </c>
      <c r="B722" s="137" t="s">
        <v>776</v>
      </c>
      <c r="C722" s="130">
        <v>543.62</v>
      </c>
      <c r="D722" s="122" t="s">
        <v>45</v>
      </c>
      <c r="E722" s="119">
        <v>119.33</v>
      </c>
      <c r="F722" s="123">
        <f>ROUND(C722*E722,2)</f>
        <v>64870.17</v>
      </c>
    </row>
    <row r="723" spans="1:6" s="2" customFormat="1" x14ac:dyDescent="0.2">
      <c r="A723" s="124"/>
      <c r="B723" s="161"/>
      <c r="C723" s="130"/>
      <c r="D723" s="122"/>
      <c r="E723" s="119"/>
      <c r="F723" s="123"/>
    </row>
    <row r="724" spans="1:6" s="2" customFormat="1" x14ac:dyDescent="0.2">
      <c r="A724" s="127">
        <v>3.2</v>
      </c>
      <c r="B724" s="116" t="s">
        <v>669</v>
      </c>
      <c r="C724" s="121"/>
      <c r="D724" s="122"/>
      <c r="E724" s="119"/>
      <c r="F724" s="123"/>
    </row>
    <row r="725" spans="1:6" s="2" customFormat="1" x14ac:dyDescent="0.2">
      <c r="A725" s="124" t="s">
        <v>775</v>
      </c>
      <c r="B725" s="161" t="s">
        <v>774</v>
      </c>
      <c r="C725" s="130">
        <v>220</v>
      </c>
      <c r="D725" s="122" t="s">
        <v>45</v>
      </c>
      <c r="E725" s="119">
        <v>76.86</v>
      </c>
      <c r="F725" s="123">
        <f>ROUND(C725*E725,2)</f>
        <v>16909.2</v>
      </c>
    </row>
    <row r="726" spans="1:6" s="2" customFormat="1" x14ac:dyDescent="0.2">
      <c r="A726" s="124"/>
      <c r="B726" s="125"/>
      <c r="C726" s="130"/>
      <c r="D726" s="122"/>
      <c r="E726" s="119"/>
      <c r="F726" s="123"/>
    </row>
    <row r="727" spans="1:6" s="2" customFormat="1" x14ac:dyDescent="0.2">
      <c r="A727" s="127">
        <v>3.3</v>
      </c>
      <c r="B727" s="116" t="s">
        <v>752</v>
      </c>
      <c r="C727" s="121"/>
      <c r="D727" s="122"/>
      <c r="E727" s="119"/>
      <c r="F727" s="123"/>
    </row>
    <row r="728" spans="1:6" s="2" customFormat="1" ht="51" x14ac:dyDescent="0.2">
      <c r="A728" s="124" t="s">
        <v>773</v>
      </c>
      <c r="B728" s="137" t="s">
        <v>711</v>
      </c>
      <c r="C728" s="130">
        <v>2</v>
      </c>
      <c r="D728" s="122" t="s">
        <v>33</v>
      </c>
      <c r="E728" s="119">
        <v>48613.16</v>
      </c>
      <c r="F728" s="123">
        <f t="shared" ref="F728:F733" si="46">ROUND(C728*E728,2)</f>
        <v>97226.32</v>
      </c>
    </row>
    <row r="729" spans="1:6" s="2" customFormat="1" x14ac:dyDescent="0.2">
      <c r="A729" s="124" t="s">
        <v>772</v>
      </c>
      <c r="B729" s="137" t="s">
        <v>660</v>
      </c>
      <c r="C729" s="130">
        <v>220</v>
      </c>
      <c r="D729" s="122" t="s">
        <v>640</v>
      </c>
      <c r="E729" s="119">
        <v>37.659999999999997</v>
      </c>
      <c r="F729" s="123">
        <f t="shared" si="46"/>
        <v>8285.2000000000007</v>
      </c>
    </row>
    <row r="730" spans="1:6" s="2" customFormat="1" x14ac:dyDescent="0.2">
      <c r="A730" s="124" t="s">
        <v>771</v>
      </c>
      <c r="B730" s="161" t="s">
        <v>656</v>
      </c>
      <c r="C730" s="130">
        <v>1</v>
      </c>
      <c r="D730" s="122" t="s">
        <v>33</v>
      </c>
      <c r="E730" s="119">
        <v>71364.600000000006</v>
      </c>
      <c r="F730" s="123">
        <f t="shared" si="46"/>
        <v>71364.600000000006</v>
      </c>
    </row>
    <row r="731" spans="1:6" s="2" customFormat="1" x14ac:dyDescent="0.2">
      <c r="A731" s="124" t="s">
        <v>770</v>
      </c>
      <c r="B731" s="161" t="s">
        <v>680</v>
      </c>
      <c r="C731" s="130">
        <v>2</v>
      </c>
      <c r="D731" s="122" t="s">
        <v>33</v>
      </c>
      <c r="E731" s="119">
        <v>4508.93</v>
      </c>
      <c r="F731" s="123">
        <f t="shared" si="46"/>
        <v>9017.86</v>
      </c>
    </row>
    <row r="732" spans="1:6" s="2" customFormat="1" x14ac:dyDescent="0.2">
      <c r="A732" s="124" t="s">
        <v>769</v>
      </c>
      <c r="B732" s="161" t="s">
        <v>654</v>
      </c>
      <c r="C732" s="130">
        <v>2</v>
      </c>
      <c r="D732" s="122" t="s">
        <v>33</v>
      </c>
      <c r="E732" s="119">
        <v>5670.37</v>
      </c>
      <c r="F732" s="123">
        <f t="shared" si="46"/>
        <v>11340.74</v>
      </c>
    </row>
    <row r="733" spans="1:6" s="2" customFormat="1" x14ac:dyDescent="0.2">
      <c r="A733" s="124" t="s">
        <v>768</v>
      </c>
      <c r="B733" s="161" t="s">
        <v>653</v>
      </c>
      <c r="C733" s="130">
        <v>2</v>
      </c>
      <c r="D733" s="122" t="s">
        <v>33</v>
      </c>
      <c r="E733" s="119">
        <v>5617.89</v>
      </c>
      <c r="F733" s="123">
        <f t="shared" si="46"/>
        <v>11235.78</v>
      </c>
    </row>
    <row r="734" spans="1:6" s="2" customFormat="1" x14ac:dyDescent="0.2">
      <c r="A734" s="124"/>
      <c r="B734" s="161"/>
      <c r="C734" s="130"/>
      <c r="D734" s="122"/>
      <c r="E734" s="132"/>
      <c r="F734" s="123"/>
    </row>
    <row r="735" spans="1:6" s="2" customFormat="1" ht="25.5" x14ac:dyDescent="0.2">
      <c r="A735" s="127">
        <v>3.4</v>
      </c>
      <c r="B735" s="116" t="s">
        <v>767</v>
      </c>
      <c r="C735" s="121"/>
      <c r="D735" s="122"/>
      <c r="E735" s="132"/>
      <c r="F735" s="123"/>
    </row>
    <row r="736" spans="1:6" s="2" customFormat="1" ht="63.75" x14ac:dyDescent="0.2">
      <c r="A736" s="124" t="s">
        <v>766</v>
      </c>
      <c r="B736" s="125" t="s">
        <v>652</v>
      </c>
      <c r="C736" s="130">
        <v>49.5</v>
      </c>
      <c r="D736" s="122" t="s">
        <v>640</v>
      </c>
      <c r="E736" s="119">
        <v>639.86</v>
      </c>
      <c r="F736" s="123">
        <f>ROUND(C736*E736,2)</f>
        <v>31673.07</v>
      </c>
    </row>
    <row r="737" spans="1:6" s="2" customFormat="1" ht="51" x14ac:dyDescent="0.2">
      <c r="A737" s="124" t="s">
        <v>765</v>
      </c>
      <c r="B737" s="125" t="s">
        <v>641</v>
      </c>
      <c r="C737" s="130">
        <v>242</v>
      </c>
      <c r="D737" s="122" t="s">
        <v>640</v>
      </c>
      <c r="E737" s="119">
        <v>90.75</v>
      </c>
      <c r="F737" s="123">
        <f>ROUND(C737*E737,2)</f>
        <v>21961.5</v>
      </c>
    </row>
    <row r="738" spans="1:6" s="2" customFormat="1" x14ac:dyDescent="0.2">
      <c r="A738" s="124" t="s">
        <v>764</v>
      </c>
      <c r="B738" s="161" t="s">
        <v>674</v>
      </c>
      <c r="C738" s="130">
        <v>58.08</v>
      </c>
      <c r="D738" s="122" t="s">
        <v>41</v>
      </c>
      <c r="E738" s="119">
        <v>581.87</v>
      </c>
      <c r="F738" s="123">
        <f>ROUND(C738*E738,2)</f>
        <v>33795.01</v>
      </c>
    </row>
    <row r="739" spans="1:6" s="2" customFormat="1" x14ac:dyDescent="0.2">
      <c r="A739" s="124" t="s">
        <v>763</v>
      </c>
      <c r="B739" s="137" t="s">
        <v>638</v>
      </c>
      <c r="C739" s="130">
        <v>6</v>
      </c>
      <c r="D739" s="122" t="s">
        <v>33</v>
      </c>
      <c r="E739" s="119">
        <v>13928.37</v>
      </c>
      <c r="F739" s="123">
        <f>ROUND(C739*E739,2)</f>
        <v>83570.22</v>
      </c>
    </row>
    <row r="740" spans="1:6" s="2" customFormat="1" ht="25.5" x14ac:dyDescent="0.2">
      <c r="A740" s="124" t="s">
        <v>762</v>
      </c>
      <c r="B740" s="137" t="s">
        <v>637</v>
      </c>
      <c r="C740" s="130">
        <v>5</v>
      </c>
      <c r="D740" s="122" t="s">
        <v>33</v>
      </c>
      <c r="E740" s="119">
        <v>41767.629999999997</v>
      </c>
      <c r="F740" s="123">
        <f>ROUND(C740*E740,2)</f>
        <v>208838.15</v>
      </c>
    </row>
    <row r="741" spans="1:6" s="2" customFormat="1" x14ac:dyDescent="0.2">
      <c r="A741" s="124"/>
      <c r="B741" s="161"/>
      <c r="C741" s="130"/>
      <c r="D741" s="122"/>
      <c r="E741" s="119"/>
      <c r="F741" s="123"/>
    </row>
    <row r="742" spans="1:6" s="2" customFormat="1" x14ac:dyDescent="0.2">
      <c r="A742" s="120">
        <v>4</v>
      </c>
      <c r="B742" s="116" t="s">
        <v>761</v>
      </c>
      <c r="C742" s="121"/>
      <c r="D742" s="122"/>
      <c r="E742" s="119"/>
      <c r="F742" s="123"/>
    </row>
    <row r="743" spans="1:6" s="2" customFormat="1" x14ac:dyDescent="0.2">
      <c r="A743" s="127">
        <v>4.0999999999999996</v>
      </c>
      <c r="B743" s="116" t="s">
        <v>670</v>
      </c>
      <c r="C743" s="121"/>
      <c r="D743" s="122"/>
      <c r="E743" s="119"/>
      <c r="F743" s="123"/>
    </row>
    <row r="744" spans="1:6" s="2" customFormat="1" x14ac:dyDescent="0.2">
      <c r="A744" s="135" t="s">
        <v>760</v>
      </c>
      <c r="B744" s="161" t="s">
        <v>645</v>
      </c>
      <c r="C744" s="130">
        <v>254.32</v>
      </c>
      <c r="D744" s="122" t="s">
        <v>45</v>
      </c>
      <c r="E744" s="119">
        <v>119.33</v>
      </c>
      <c r="F744" s="123">
        <f>ROUND(C744*E744,2)</f>
        <v>30348.01</v>
      </c>
    </row>
    <row r="745" spans="1:6" s="2" customFormat="1" x14ac:dyDescent="0.2">
      <c r="A745" s="124"/>
      <c r="B745" s="161"/>
      <c r="C745" s="130"/>
      <c r="D745" s="122"/>
      <c r="E745" s="119"/>
      <c r="F745" s="123"/>
    </row>
    <row r="746" spans="1:6" s="2" customFormat="1" x14ac:dyDescent="0.2">
      <c r="A746" s="127">
        <v>4.2</v>
      </c>
      <c r="B746" s="116" t="s">
        <v>759</v>
      </c>
      <c r="C746" s="121"/>
      <c r="D746" s="122"/>
      <c r="E746" s="119"/>
      <c r="F746" s="123"/>
    </row>
    <row r="747" spans="1:6" s="2" customFormat="1" ht="25.5" x14ac:dyDescent="0.2">
      <c r="A747" s="124" t="s">
        <v>758</v>
      </c>
      <c r="B747" s="137" t="s">
        <v>734</v>
      </c>
      <c r="C747" s="130">
        <v>6.03</v>
      </c>
      <c r="D747" s="122" t="s">
        <v>57</v>
      </c>
      <c r="E747" s="119">
        <v>3296.22</v>
      </c>
      <c r="F747" s="123">
        <f>ROUND(C747*E747,2)</f>
        <v>19876.21</v>
      </c>
    </row>
    <row r="748" spans="1:6" s="2" customFormat="1" ht="25.5" x14ac:dyDescent="0.2">
      <c r="A748" s="124" t="s">
        <v>757</v>
      </c>
      <c r="B748" s="137" t="s">
        <v>756</v>
      </c>
      <c r="C748" s="130">
        <v>1</v>
      </c>
      <c r="D748" s="122" t="s">
        <v>33</v>
      </c>
      <c r="E748" s="119">
        <v>6509.23</v>
      </c>
      <c r="F748" s="123">
        <f>ROUND(C748*E748,2)</f>
        <v>6509.23</v>
      </c>
    </row>
    <row r="749" spans="1:6" s="2" customFormat="1" ht="25.5" x14ac:dyDescent="0.2">
      <c r="A749" s="124" t="s">
        <v>755</v>
      </c>
      <c r="B749" s="137" t="s">
        <v>754</v>
      </c>
      <c r="C749" s="130">
        <v>1</v>
      </c>
      <c r="D749" s="122" t="s">
        <v>33</v>
      </c>
      <c r="E749" s="119">
        <v>13676.69</v>
      </c>
      <c r="F749" s="123">
        <f>ROUND(C749*E749,2)</f>
        <v>13676.69</v>
      </c>
    </row>
    <row r="750" spans="1:6" s="2" customFormat="1" x14ac:dyDescent="0.2">
      <c r="A750" s="124" t="s">
        <v>753</v>
      </c>
      <c r="B750" s="137" t="s">
        <v>644</v>
      </c>
      <c r="C750" s="130">
        <v>254.32</v>
      </c>
      <c r="D750" s="122" t="s">
        <v>45</v>
      </c>
      <c r="E750" s="119">
        <v>76.86</v>
      </c>
      <c r="F750" s="123">
        <f>ROUND(C750*E750,2)</f>
        <v>19547.04</v>
      </c>
    </row>
    <row r="751" spans="1:6" s="2" customFormat="1" x14ac:dyDescent="0.2">
      <c r="A751" s="124"/>
      <c r="B751" s="137"/>
      <c r="C751" s="130"/>
      <c r="D751" s="122"/>
      <c r="E751" s="119"/>
      <c r="F751" s="123"/>
    </row>
    <row r="752" spans="1:6" s="2" customFormat="1" x14ac:dyDescent="0.2">
      <c r="A752" s="127">
        <v>4.3</v>
      </c>
      <c r="B752" s="116" t="s">
        <v>752</v>
      </c>
      <c r="C752" s="121"/>
      <c r="D752" s="122"/>
      <c r="E752" s="119"/>
      <c r="F752" s="123"/>
    </row>
    <row r="753" spans="1:6" s="2" customFormat="1" ht="51" x14ac:dyDescent="0.2">
      <c r="A753" s="124" t="s">
        <v>751</v>
      </c>
      <c r="B753" s="137" t="s">
        <v>661</v>
      </c>
      <c r="C753" s="130">
        <v>1</v>
      </c>
      <c r="D753" s="122" t="s">
        <v>33</v>
      </c>
      <c r="E753" s="119">
        <v>48613.16</v>
      </c>
      <c r="F753" s="123">
        <f t="shared" ref="F753:F758" si="47">ROUND(C753*E753,2)</f>
        <v>48613.16</v>
      </c>
    </row>
    <row r="754" spans="1:6" s="2" customFormat="1" x14ac:dyDescent="0.2">
      <c r="A754" s="124" t="s">
        <v>750</v>
      </c>
      <c r="B754" s="125" t="s">
        <v>660</v>
      </c>
      <c r="C754" s="130">
        <v>286</v>
      </c>
      <c r="D754" s="122" t="s">
        <v>640</v>
      </c>
      <c r="E754" s="119">
        <v>37.659999999999997</v>
      </c>
      <c r="F754" s="123">
        <f t="shared" si="47"/>
        <v>10770.76</v>
      </c>
    </row>
    <row r="755" spans="1:6" s="2" customFormat="1" x14ac:dyDescent="0.2">
      <c r="A755" s="124" t="s">
        <v>749</v>
      </c>
      <c r="B755" s="125" t="s">
        <v>656</v>
      </c>
      <c r="C755" s="130">
        <v>1</v>
      </c>
      <c r="D755" s="122" t="s">
        <v>33</v>
      </c>
      <c r="E755" s="119">
        <v>71364.600000000006</v>
      </c>
      <c r="F755" s="123">
        <f t="shared" si="47"/>
        <v>71364.600000000006</v>
      </c>
    </row>
    <row r="756" spans="1:6" s="2" customFormat="1" x14ac:dyDescent="0.2">
      <c r="A756" s="124" t="s">
        <v>748</v>
      </c>
      <c r="B756" s="161" t="s">
        <v>680</v>
      </c>
      <c r="C756" s="130">
        <v>1</v>
      </c>
      <c r="D756" s="122" t="s">
        <v>33</v>
      </c>
      <c r="E756" s="119">
        <v>4508.93</v>
      </c>
      <c r="F756" s="123">
        <f t="shared" si="47"/>
        <v>4508.93</v>
      </c>
    </row>
    <row r="757" spans="1:6" s="2" customFormat="1" x14ac:dyDescent="0.2">
      <c r="A757" s="124" t="s">
        <v>747</v>
      </c>
      <c r="B757" s="137" t="s">
        <v>654</v>
      </c>
      <c r="C757" s="130">
        <v>2</v>
      </c>
      <c r="D757" s="122" t="s">
        <v>33</v>
      </c>
      <c r="E757" s="119">
        <v>5670.37</v>
      </c>
      <c r="F757" s="123">
        <f t="shared" si="47"/>
        <v>11340.74</v>
      </c>
    </row>
    <row r="758" spans="1:6" s="2" customFormat="1" x14ac:dyDescent="0.2">
      <c r="A758" s="124" t="s">
        <v>746</v>
      </c>
      <c r="B758" s="161" t="s">
        <v>653</v>
      </c>
      <c r="C758" s="130">
        <v>2</v>
      </c>
      <c r="D758" s="122" t="s">
        <v>33</v>
      </c>
      <c r="E758" s="119">
        <v>5617.89</v>
      </c>
      <c r="F758" s="123">
        <f t="shared" si="47"/>
        <v>11235.78</v>
      </c>
    </row>
    <row r="759" spans="1:6" s="2" customFormat="1" x14ac:dyDescent="0.2">
      <c r="A759" s="124"/>
      <c r="B759" s="161"/>
      <c r="C759" s="130"/>
      <c r="D759" s="122"/>
      <c r="E759" s="119"/>
      <c r="F759" s="123"/>
    </row>
    <row r="760" spans="1:6" s="2" customFormat="1" x14ac:dyDescent="0.2">
      <c r="A760" s="127">
        <v>4.4000000000000004</v>
      </c>
      <c r="B760" s="162" t="s">
        <v>745</v>
      </c>
      <c r="C760" s="130"/>
      <c r="D760" s="122"/>
      <c r="E760" s="119"/>
      <c r="F760" s="123"/>
    </row>
    <row r="761" spans="1:6" s="2" customFormat="1" ht="63.75" x14ac:dyDescent="0.2">
      <c r="A761" s="124" t="s">
        <v>744</v>
      </c>
      <c r="B761" s="137" t="s">
        <v>652</v>
      </c>
      <c r="C761" s="130">
        <v>49.5</v>
      </c>
      <c r="D761" s="122" t="s">
        <v>640</v>
      </c>
      <c r="E761" s="119">
        <v>639.86</v>
      </c>
      <c r="F761" s="123">
        <f>ROUND(C761*E761,2)</f>
        <v>31673.07</v>
      </c>
    </row>
    <row r="762" spans="1:6" s="2" customFormat="1" ht="51" x14ac:dyDescent="0.2">
      <c r="A762" s="135" t="s">
        <v>743</v>
      </c>
      <c r="B762" s="137" t="s">
        <v>641</v>
      </c>
      <c r="C762" s="130">
        <v>55</v>
      </c>
      <c r="D762" s="122" t="s">
        <v>640</v>
      </c>
      <c r="E762" s="119">
        <v>90.75</v>
      </c>
      <c r="F762" s="123">
        <f>ROUND(C762*E762,2)</f>
        <v>4991.25</v>
      </c>
    </row>
    <row r="763" spans="1:6" s="2" customFormat="1" ht="25.5" x14ac:dyDescent="0.2">
      <c r="A763" s="135" t="s">
        <v>742</v>
      </c>
      <c r="B763" s="137" t="s">
        <v>741</v>
      </c>
      <c r="C763" s="130">
        <v>10.56</v>
      </c>
      <c r="D763" s="122" t="s">
        <v>41</v>
      </c>
      <c r="E763" s="119">
        <v>581.87</v>
      </c>
      <c r="F763" s="123">
        <f>ROUND(C763*E763,2)</f>
        <v>6144.55</v>
      </c>
    </row>
    <row r="764" spans="1:6" s="2" customFormat="1" x14ac:dyDescent="0.2">
      <c r="A764" s="135" t="s">
        <v>740</v>
      </c>
      <c r="B764" s="137" t="s">
        <v>638</v>
      </c>
      <c r="C764" s="130">
        <v>2</v>
      </c>
      <c r="D764" s="122" t="s">
        <v>33</v>
      </c>
      <c r="E764" s="119">
        <v>13928.37</v>
      </c>
      <c r="F764" s="123">
        <f>ROUND(C764*E764,2)</f>
        <v>27856.74</v>
      </c>
    </row>
    <row r="765" spans="1:6" s="2" customFormat="1" ht="25.5" x14ac:dyDescent="0.2">
      <c r="A765" s="124" t="s">
        <v>739</v>
      </c>
      <c r="B765" s="125" t="s">
        <v>738</v>
      </c>
      <c r="C765" s="141">
        <v>1</v>
      </c>
      <c r="D765" s="122" t="s">
        <v>33</v>
      </c>
      <c r="E765" s="119">
        <v>41767.629999999997</v>
      </c>
      <c r="F765" s="123">
        <f>ROUND(C765*E765,2)</f>
        <v>41767.629999999997</v>
      </c>
    </row>
    <row r="766" spans="1:6" s="2" customFormat="1" x14ac:dyDescent="0.2">
      <c r="A766" s="124"/>
      <c r="B766" s="161"/>
      <c r="C766" s="130"/>
      <c r="D766" s="122"/>
      <c r="E766" s="132"/>
      <c r="F766" s="123"/>
    </row>
    <row r="767" spans="1:6" s="2" customFormat="1" x14ac:dyDescent="0.2">
      <c r="A767" s="120">
        <v>5</v>
      </c>
      <c r="B767" s="116" t="s">
        <v>737</v>
      </c>
      <c r="C767" s="121"/>
      <c r="D767" s="122"/>
      <c r="E767" s="132"/>
      <c r="F767" s="123"/>
    </row>
    <row r="768" spans="1:6" s="2" customFormat="1" x14ac:dyDescent="0.2">
      <c r="A768" s="127">
        <v>5.0999999999999996</v>
      </c>
      <c r="B768" s="116" t="s">
        <v>670</v>
      </c>
      <c r="C768" s="121"/>
      <c r="D768" s="122"/>
      <c r="E768" s="132"/>
      <c r="F768" s="123"/>
    </row>
    <row r="769" spans="1:6" s="2" customFormat="1" x14ac:dyDescent="0.2">
      <c r="A769" s="124" t="s">
        <v>736</v>
      </c>
      <c r="B769" s="161" t="s">
        <v>645</v>
      </c>
      <c r="C769" s="130">
        <v>315.83</v>
      </c>
      <c r="D769" s="122" t="s">
        <v>45</v>
      </c>
      <c r="E769" s="119">
        <v>119.33</v>
      </c>
      <c r="F769" s="123">
        <f>ROUND(C769*E769,2)</f>
        <v>37687.99</v>
      </c>
    </row>
    <row r="770" spans="1:6" s="2" customFormat="1" x14ac:dyDescent="0.2">
      <c r="A770" s="124"/>
      <c r="B770" s="161"/>
      <c r="C770" s="130"/>
      <c r="D770" s="122"/>
      <c r="E770" s="119"/>
      <c r="F770" s="123"/>
    </row>
    <row r="771" spans="1:6" s="2" customFormat="1" x14ac:dyDescent="0.2">
      <c r="A771" s="127">
        <v>5.2</v>
      </c>
      <c r="B771" s="116" t="s">
        <v>669</v>
      </c>
      <c r="C771" s="121"/>
      <c r="D771" s="122"/>
      <c r="E771" s="119"/>
      <c r="F771" s="123"/>
    </row>
    <row r="772" spans="1:6" s="2" customFormat="1" x14ac:dyDescent="0.2">
      <c r="A772" s="124" t="s">
        <v>735</v>
      </c>
      <c r="B772" s="161" t="s">
        <v>734</v>
      </c>
      <c r="C772" s="130">
        <v>14.3</v>
      </c>
      <c r="D772" s="122" t="s">
        <v>57</v>
      </c>
      <c r="E772" s="119">
        <v>3296.22</v>
      </c>
      <c r="F772" s="123">
        <f>ROUND(C772*E772,2)</f>
        <v>47135.95</v>
      </c>
    </row>
    <row r="773" spans="1:6" s="2" customFormat="1" ht="25.5" x14ac:dyDescent="0.2">
      <c r="A773" s="124" t="s">
        <v>733</v>
      </c>
      <c r="B773" s="125" t="s">
        <v>732</v>
      </c>
      <c r="C773" s="130">
        <v>1</v>
      </c>
      <c r="D773" s="122" t="s">
        <v>33</v>
      </c>
      <c r="E773" s="119">
        <v>8410.2999999999993</v>
      </c>
      <c r="F773" s="123">
        <f>ROUND(C773*E773,2)</f>
        <v>8410.2999999999993</v>
      </c>
    </row>
    <row r="774" spans="1:6" s="2" customFormat="1" x14ac:dyDescent="0.2">
      <c r="A774" s="124" t="s">
        <v>731</v>
      </c>
      <c r="B774" s="125" t="s">
        <v>644</v>
      </c>
      <c r="C774" s="130">
        <v>315.83</v>
      </c>
      <c r="D774" s="122" t="s">
        <v>45</v>
      </c>
      <c r="E774" s="119">
        <v>76.86</v>
      </c>
      <c r="F774" s="123">
        <f>ROUND(C774*E774,2)</f>
        <v>24274.69</v>
      </c>
    </row>
    <row r="775" spans="1:6" s="2" customFormat="1" x14ac:dyDescent="0.2">
      <c r="A775" s="126"/>
      <c r="B775" s="160"/>
      <c r="C775" s="130"/>
      <c r="D775" s="122"/>
      <c r="E775" s="119"/>
      <c r="F775" s="123"/>
    </row>
    <row r="776" spans="1:6" s="2" customFormat="1" x14ac:dyDescent="0.2">
      <c r="A776" s="127">
        <v>5.3</v>
      </c>
      <c r="B776" s="116" t="s">
        <v>666</v>
      </c>
      <c r="C776" s="121"/>
      <c r="D776" s="122"/>
      <c r="E776" s="119"/>
      <c r="F776" s="123"/>
    </row>
    <row r="777" spans="1:6" s="2" customFormat="1" x14ac:dyDescent="0.2">
      <c r="A777" s="124" t="s">
        <v>730</v>
      </c>
      <c r="B777" s="161" t="s">
        <v>665</v>
      </c>
      <c r="C777" s="130">
        <v>83.82</v>
      </c>
      <c r="D777" s="122" t="s">
        <v>57</v>
      </c>
      <c r="E777" s="119">
        <v>383.2</v>
      </c>
      <c r="F777" s="123">
        <f>ROUND(C777*E777,2)</f>
        <v>32119.82</v>
      </c>
    </row>
    <row r="778" spans="1:6" s="2" customFormat="1" ht="25.5" x14ac:dyDescent="0.2">
      <c r="A778" s="124" t="s">
        <v>729</v>
      </c>
      <c r="B778" s="137" t="s">
        <v>664</v>
      </c>
      <c r="C778" s="130">
        <v>77.22</v>
      </c>
      <c r="D778" s="122" t="s">
        <v>57</v>
      </c>
      <c r="E778" s="119">
        <v>3679.33</v>
      </c>
      <c r="F778" s="123">
        <f>ROUND(C778*E778,2)</f>
        <v>284117.86</v>
      </c>
    </row>
    <row r="779" spans="1:6" s="2" customFormat="1" x14ac:dyDescent="0.2">
      <c r="A779" s="124" t="s">
        <v>728</v>
      </c>
      <c r="B779" s="161" t="s">
        <v>663</v>
      </c>
      <c r="C779" s="130">
        <v>1</v>
      </c>
      <c r="D779" s="122" t="s">
        <v>33</v>
      </c>
      <c r="E779" s="119">
        <v>31624.73</v>
      </c>
      <c r="F779" s="123">
        <f>ROUND(C779*E779,2)</f>
        <v>31624.73</v>
      </c>
    </row>
    <row r="780" spans="1:6" s="2" customFormat="1" x14ac:dyDescent="0.2">
      <c r="A780" s="135"/>
      <c r="B780" s="161"/>
      <c r="C780" s="130"/>
      <c r="D780" s="122"/>
      <c r="E780" s="119"/>
      <c r="F780" s="123"/>
    </row>
    <row r="781" spans="1:6" s="2" customFormat="1" ht="25.5" x14ac:dyDescent="0.2">
      <c r="A781" s="127">
        <v>5.4</v>
      </c>
      <c r="B781" s="116" t="s">
        <v>643</v>
      </c>
      <c r="C781" s="121"/>
      <c r="D781" s="122"/>
      <c r="E781" s="119"/>
      <c r="F781" s="123"/>
    </row>
    <row r="782" spans="1:6" s="2" customFormat="1" ht="76.5" x14ac:dyDescent="0.2">
      <c r="A782" s="124" t="s">
        <v>727</v>
      </c>
      <c r="B782" s="125" t="s">
        <v>726</v>
      </c>
      <c r="C782" s="130">
        <v>33</v>
      </c>
      <c r="D782" s="122" t="s">
        <v>640</v>
      </c>
      <c r="E782" s="119">
        <v>639.63</v>
      </c>
      <c r="F782" s="123">
        <f t="shared" ref="F782:F787" si="48">ROUND(C782*E782,2)</f>
        <v>21107.79</v>
      </c>
    </row>
    <row r="783" spans="1:6" s="2" customFormat="1" ht="51" x14ac:dyDescent="0.2">
      <c r="A783" s="124" t="s">
        <v>725</v>
      </c>
      <c r="B783" s="125" t="s">
        <v>641</v>
      </c>
      <c r="C783" s="130">
        <v>165</v>
      </c>
      <c r="D783" s="122" t="s">
        <v>640</v>
      </c>
      <c r="E783" s="119">
        <v>90.75</v>
      </c>
      <c r="F783" s="123">
        <f t="shared" si="48"/>
        <v>14973.75</v>
      </c>
    </row>
    <row r="784" spans="1:6" s="2" customFormat="1" ht="25.5" x14ac:dyDescent="0.2">
      <c r="A784" s="124" t="s">
        <v>724</v>
      </c>
      <c r="B784" s="137" t="s">
        <v>639</v>
      </c>
      <c r="C784" s="130">
        <v>39.6</v>
      </c>
      <c r="D784" s="122" t="s">
        <v>41</v>
      </c>
      <c r="E784" s="119">
        <v>581.87</v>
      </c>
      <c r="F784" s="123">
        <f t="shared" si="48"/>
        <v>23042.05</v>
      </c>
    </row>
    <row r="785" spans="1:6" s="2" customFormat="1" x14ac:dyDescent="0.2">
      <c r="A785" s="124" t="s">
        <v>723</v>
      </c>
      <c r="B785" s="137" t="s">
        <v>638</v>
      </c>
      <c r="C785" s="130">
        <v>9</v>
      </c>
      <c r="D785" s="122" t="s">
        <v>33</v>
      </c>
      <c r="E785" s="119">
        <v>13928.37</v>
      </c>
      <c r="F785" s="123">
        <f t="shared" si="48"/>
        <v>125355.33</v>
      </c>
    </row>
    <row r="786" spans="1:6" s="2" customFormat="1" ht="25.5" x14ac:dyDescent="0.2">
      <c r="A786" s="124" t="s">
        <v>722</v>
      </c>
      <c r="B786" s="137" t="s">
        <v>637</v>
      </c>
      <c r="C786" s="130">
        <v>7</v>
      </c>
      <c r="D786" s="122" t="s">
        <v>33</v>
      </c>
      <c r="E786" s="119">
        <v>41767.629999999997</v>
      </c>
      <c r="F786" s="123">
        <f t="shared" si="48"/>
        <v>292373.40999999997</v>
      </c>
    </row>
    <row r="787" spans="1:6" s="2" customFormat="1" x14ac:dyDescent="0.2">
      <c r="A787" s="124" t="s">
        <v>721</v>
      </c>
      <c r="B787" s="161" t="s">
        <v>720</v>
      </c>
      <c r="C787" s="130">
        <v>1</v>
      </c>
      <c r="D787" s="122" t="s">
        <v>33</v>
      </c>
      <c r="E787" s="119">
        <v>36509.47</v>
      </c>
      <c r="F787" s="123">
        <f t="shared" si="48"/>
        <v>36509.47</v>
      </c>
    </row>
    <row r="788" spans="1:6" s="2" customFormat="1" x14ac:dyDescent="0.2">
      <c r="A788" s="124"/>
      <c r="B788" s="161"/>
      <c r="C788" s="130"/>
      <c r="D788" s="122"/>
      <c r="E788" s="119"/>
      <c r="F788" s="123"/>
    </row>
    <row r="789" spans="1:6" s="2" customFormat="1" x14ac:dyDescent="0.2">
      <c r="A789" s="120">
        <v>6</v>
      </c>
      <c r="B789" s="116" t="s">
        <v>719</v>
      </c>
      <c r="C789" s="121"/>
      <c r="D789" s="122"/>
      <c r="E789" s="119"/>
      <c r="F789" s="123"/>
    </row>
    <row r="790" spans="1:6" s="2" customFormat="1" x14ac:dyDescent="0.2">
      <c r="A790" s="163">
        <v>6.1</v>
      </c>
      <c r="B790" s="116" t="s">
        <v>670</v>
      </c>
      <c r="C790" s="121"/>
      <c r="D790" s="122"/>
      <c r="E790" s="119"/>
      <c r="F790" s="123"/>
    </row>
    <row r="791" spans="1:6" s="2" customFormat="1" x14ac:dyDescent="0.2">
      <c r="A791" s="124" t="s">
        <v>718</v>
      </c>
      <c r="B791" s="161" t="s">
        <v>645</v>
      </c>
      <c r="C791" s="130">
        <v>260.33999999999997</v>
      </c>
      <c r="D791" s="122" t="s">
        <v>45</v>
      </c>
      <c r="E791" s="119">
        <v>119.33</v>
      </c>
      <c r="F791" s="123">
        <f>ROUND(C791*E791,2)</f>
        <v>31066.37</v>
      </c>
    </row>
    <row r="792" spans="1:6" s="2" customFormat="1" x14ac:dyDescent="0.2">
      <c r="A792" s="124"/>
      <c r="B792" s="125"/>
      <c r="C792" s="130"/>
      <c r="D792" s="122"/>
      <c r="E792" s="119"/>
      <c r="F792" s="123"/>
    </row>
    <row r="793" spans="1:6" s="2" customFormat="1" x14ac:dyDescent="0.2">
      <c r="A793" s="127">
        <v>6.2</v>
      </c>
      <c r="B793" s="116" t="s">
        <v>669</v>
      </c>
      <c r="C793" s="121"/>
      <c r="D793" s="122"/>
      <c r="E793" s="119"/>
      <c r="F793" s="123"/>
    </row>
    <row r="794" spans="1:6" s="2" customFormat="1" ht="25.5" x14ac:dyDescent="0.2">
      <c r="A794" s="124" t="s">
        <v>717</v>
      </c>
      <c r="B794" s="137" t="s">
        <v>716</v>
      </c>
      <c r="C794" s="130">
        <v>12.1</v>
      </c>
      <c r="D794" s="122" t="s">
        <v>57</v>
      </c>
      <c r="E794" s="119">
        <v>3296.22</v>
      </c>
      <c r="F794" s="123">
        <f>ROUND(C794*E794,2)</f>
        <v>39884.26</v>
      </c>
    </row>
    <row r="795" spans="1:6" s="2" customFormat="1" x14ac:dyDescent="0.2">
      <c r="A795" s="124" t="s">
        <v>715</v>
      </c>
      <c r="B795" s="137" t="s">
        <v>644</v>
      </c>
      <c r="C795" s="130">
        <v>260.33999999999997</v>
      </c>
      <c r="D795" s="122" t="s">
        <v>45</v>
      </c>
      <c r="E795" s="119">
        <v>76.86</v>
      </c>
      <c r="F795" s="123">
        <f>ROUND(C795*E795,2)</f>
        <v>20009.73</v>
      </c>
    </row>
    <row r="796" spans="1:6" s="2" customFormat="1" ht="25.5" x14ac:dyDescent="0.2">
      <c r="A796" s="124" t="s">
        <v>714</v>
      </c>
      <c r="B796" s="137" t="s">
        <v>713</v>
      </c>
      <c r="C796" s="130">
        <v>3</v>
      </c>
      <c r="D796" s="122" t="s">
        <v>33</v>
      </c>
      <c r="E796" s="119">
        <v>12268.36</v>
      </c>
      <c r="F796" s="123">
        <f>ROUND(C796*E796,2)</f>
        <v>36805.08</v>
      </c>
    </row>
    <row r="797" spans="1:6" s="2" customFormat="1" x14ac:dyDescent="0.2">
      <c r="A797" s="124"/>
      <c r="B797" s="161"/>
      <c r="C797" s="130"/>
      <c r="D797" s="122"/>
      <c r="E797" s="132"/>
      <c r="F797" s="123"/>
    </row>
    <row r="798" spans="1:6" s="2" customFormat="1" x14ac:dyDescent="0.2">
      <c r="A798" s="127">
        <v>6.3</v>
      </c>
      <c r="B798" s="116" t="s">
        <v>662</v>
      </c>
      <c r="C798" s="121"/>
      <c r="D798" s="122"/>
      <c r="E798" s="132"/>
      <c r="F798" s="123"/>
    </row>
    <row r="799" spans="1:6" s="2" customFormat="1" ht="51" x14ac:dyDescent="0.2">
      <c r="A799" s="124" t="s">
        <v>712</v>
      </c>
      <c r="B799" s="137" t="s">
        <v>711</v>
      </c>
      <c r="C799" s="130">
        <v>5</v>
      </c>
      <c r="D799" s="122" t="s">
        <v>33</v>
      </c>
      <c r="E799" s="119">
        <v>48613.16</v>
      </c>
      <c r="F799" s="123">
        <f t="shared" ref="F799:F806" si="49">ROUND(C799*E799,2)</f>
        <v>243065.8</v>
      </c>
    </row>
    <row r="800" spans="1:6" s="2" customFormat="1" x14ac:dyDescent="0.2">
      <c r="A800" s="124" t="s">
        <v>710</v>
      </c>
      <c r="B800" s="125" t="s">
        <v>660</v>
      </c>
      <c r="C800" s="130">
        <v>1265</v>
      </c>
      <c r="D800" s="122" t="s">
        <v>640</v>
      </c>
      <c r="E800" s="119">
        <v>37.659999999999997</v>
      </c>
      <c r="F800" s="123">
        <f t="shared" si="49"/>
        <v>47639.9</v>
      </c>
    </row>
    <row r="801" spans="1:6" s="2" customFormat="1" x14ac:dyDescent="0.2">
      <c r="A801" s="124" t="s">
        <v>709</v>
      </c>
      <c r="B801" s="125" t="s">
        <v>659</v>
      </c>
      <c r="C801" s="130">
        <v>1</v>
      </c>
      <c r="D801" s="122" t="s">
        <v>33</v>
      </c>
      <c r="E801" s="119">
        <v>4029.73</v>
      </c>
      <c r="F801" s="123">
        <f t="shared" si="49"/>
        <v>4029.73</v>
      </c>
    </row>
    <row r="802" spans="1:6" s="2" customFormat="1" x14ac:dyDescent="0.2">
      <c r="A802" s="124" t="s">
        <v>708</v>
      </c>
      <c r="B802" s="161" t="s">
        <v>655</v>
      </c>
      <c r="C802" s="130">
        <v>1</v>
      </c>
      <c r="D802" s="122" t="s">
        <v>33</v>
      </c>
      <c r="E802" s="119">
        <v>11258.61</v>
      </c>
      <c r="F802" s="123">
        <f t="shared" si="49"/>
        <v>11258.61</v>
      </c>
    </row>
    <row r="803" spans="1:6" s="2" customFormat="1" x14ac:dyDescent="0.2">
      <c r="A803" s="124" t="s">
        <v>707</v>
      </c>
      <c r="B803" s="137" t="s">
        <v>706</v>
      </c>
      <c r="C803" s="130">
        <v>1</v>
      </c>
      <c r="D803" s="122" t="s">
        <v>33</v>
      </c>
      <c r="E803" s="119">
        <v>71364.600000000006</v>
      </c>
      <c r="F803" s="123">
        <f t="shared" si="49"/>
        <v>71364.600000000006</v>
      </c>
    </row>
    <row r="804" spans="1:6" s="2" customFormat="1" x14ac:dyDescent="0.2">
      <c r="A804" s="124" t="s">
        <v>705</v>
      </c>
      <c r="B804" s="161" t="s">
        <v>680</v>
      </c>
      <c r="C804" s="130">
        <v>4</v>
      </c>
      <c r="D804" s="122" t="s">
        <v>33</v>
      </c>
      <c r="E804" s="119">
        <v>4508.93</v>
      </c>
      <c r="F804" s="123">
        <f t="shared" si="49"/>
        <v>18035.72</v>
      </c>
    </row>
    <row r="805" spans="1:6" s="2" customFormat="1" x14ac:dyDescent="0.2">
      <c r="A805" s="124" t="s">
        <v>704</v>
      </c>
      <c r="B805" s="161" t="s">
        <v>654</v>
      </c>
      <c r="C805" s="130">
        <v>5</v>
      </c>
      <c r="D805" s="122" t="s">
        <v>33</v>
      </c>
      <c r="E805" s="119">
        <v>5670.37</v>
      </c>
      <c r="F805" s="123">
        <f t="shared" si="49"/>
        <v>28351.85</v>
      </c>
    </row>
    <row r="806" spans="1:6" s="2" customFormat="1" x14ac:dyDescent="0.2">
      <c r="A806" s="124" t="s">
        <v>703</v>
      </c>
      <c r="B806" s="161" t="s">
        <v>653</v>
      </c>
      <c r="C806" s="130">
        <v>4</v>
      </c>
      <c r="D806" s="122" t="s">
        <v>33</v>
      </c>
      <c r="E806" s="119">
        <v>5617.89</v>
      </c>
      <c r="F806" s="123">
        <f t="shared" si="49"/>
        <v>22471.56</v>
      </c>
    </row>
    <row r="807" spans="1:6" s="2" customFormat="1" x14ac:dyDescent="0.2">
      <c r="A807" s="124"/>
      <c r="B807" s="161"/>
      <c r="C807" s="130"/>
      <c r="D807" s="122"/>
      <c r="E807" s="119"/>
      <c r="F807" s="123"/>
    </row>
    <row r="808" spans="1:6" s="2" customFormat="1" ht="25.5" x14ac:dyDescent="0.2">
      <c r="A808" s="127">
        <v>6.4</v>
      </c>
      <c r="B808" s="116" t="s">
        <v>643</v>
      </c>
      <c r="C808" s="121"/>
      <c r="D808" s="122"/>
      <c r="E808" s="119"/>
      <c r="F808" s="123"/>
    </row>
    <row r="809" spans="1:6" s="2" customFormat="1" ht="63.75" x14ac:dyDescent="0.2">
      <c r="A809" s="124" t="s">
        <v>702</v>
      </c>
      <c r="B809" s="137" t="s">
        <v>652</v>
      </c>
      <c r="C809" s="130">
        <v>49.5</v>
      </c>
      <c r="D809" s="122" t="s">
        <v>640</v>
      </c>
      <c r="E809" s="119">
        <v>639.63</v>
      </c>
      <c r="F809" s="123">
        <f>ROUND(C809*E809,2)</f>
        <v>31661.69</v>
      </c>
    </row>
    <row r="810" spans="1:6" s="2" customFormat="1" ht="51" x14ac:dyDescent="0.2">
      <c r="A810" s="124" t="s">
        <v>701</v>
      </c>
      <c r="B810" s="125" t="s">
        <v>641</v>
      </c>
      <c r="C810" s="130">
        <v>242</v>
      </c>
      <c r="D810" s="122" t="s">
        <v>640</v>
      </c>
      <c r="E810" s="119">
        <v>90.75</v>
      </c>
      <c r="F810" s="123">
        <f>ROUND(C810*E810,2)</f>
        <v>21961.5</v>
      </c>
    </row>
    <row r="811" spans="1:6" s="2" customFormat="1" ht="25.5" x14ac:dyDescent="0.2">
      <c r="A811" s="124" t="s">
        <v>700</v>
      </c>
      <c r="B811" s="125" t="s">
        <v>699</v>
      </c>
      <c r="C811" s="130">
        <v>47.52</v>
      </c>
      <c r="D811" s="122" t="s">
        <v>41</v>
      </c>
      <c r="E811" s="119">
        <v>581.87</v>
      </c>
      <c r="F811" s="123">
        <f>ROUND(C811*E811,2)</f>
        <v>27650.46</v>
      </c>
    </row>
    <row r="812" spans="1:6" s="2" customFormat="1" x14ac:dyDescent="0.2">
      <c r="A812" s="124" t="s">
        <v>698</v>
      </c>
      <c r="B812" s="161" t="s">
        <v>638</v>
      </c>
      <c r="C812" s="130">
        <v>4</v>
      </c>
      <c r="D812" s="122" t="s">
        <v>33</v>
      </c>
      <c r="E812" s="119">
        <v>13928.37</v>
      </c>
      <c r="F812" s="123">
        <f>ROUND(C812*E812,2)</f>
        <v>55713.48</v>
      </c>
    </row>
    <row r="813" spans="1:6" s="2" customFormat="1" ht="25.5" x14ac:dyDescent="0.2">
      <c r="A813" s="124" t="s">
        <v>697</v>
      </c>
      <c r="B813" s="137" t="s">
        <v>637</v>
      </c>
      <c r="C813" s="130">
        <v>4</v>
      </c>
      <c r="D813" s="122" t="s">
        <v>33</v>
      </c>
      <c r="E813" s="119">
        <v>41767.629999999997</v>
      </c>
      <c r="F813" s="123">
        <f>ROUND(C813*E813,2)</f>
        <v>167070.51999999999</v>
      </c>
    </row>
    <row r="814" spans="1:6" s="2" customFormat="1" ht="3" customHeight="1" x14ac:dyDescent="0.2">
      <c r="A814" s="124"/>
      <c r="B814" s="161"/>
      <c r="C814" s="130"/>
      <c r="D814" s="122"/>
      <c r="E814" s="132"/>
      <c r="F814" s="123"/>
    </row>
    <row r="815" spans="1:6" s="2" customFormat="1" x14ac:dyDescent="0.2">
      <c r="A815" s="120">
        <v>7</v>
      </c>
      <c r="B815" s="116" t="s">
        <v>696</v>
      </c>
      <c r="C815" s="130"/>
      <c r="D815" s="122"/>
      <c r="E815" s="132"/>
      <c r="F815" s="123"/>
    </row>
    <row r="816" spans="1:6" s="2" customFormat="1" x14ac:dyDescent="0.2">
      <c r="A816" s="127">
        <v>7.1</v>
      </c>
      <c r="B816" s="116" t="s">
        <v>670</v>
      </c>
      <c r="C816" s="130"/>
      <c r="D816" s="122"/>
      <c r="E816" s="132"/>
      <c r="F816" s="123"/>
    </row>
    <row r="817" spans="1:6" s="2" customFormat="1" x14ac:dyDescent="0.2">
      <c r="A817" s="124" t="s">
        <v>695</v>
      </c>
      <c r="B817" s="161" t="s">
        <v>645</v>
      </c>
      <c r="C817" s="130">
        <v>1121.02</v>
      </c>
      <c r="D817" s="122" t="s">
        <v>45</v>
      </c>
      <c r="E817" s="119">
        <v>119.33</v>
      </c>
      <c r="F817" s="123">
        <f>ROUND(C817*E817,2)</f>
        <v>133771.32</v>
      </c>
    </row>
    <row r="818" spans="1:6" s="2" customFormat="1" ht="4.5" customHeight="1" x14ac:dyDescent="0.2">
      <c r="A818" s="135"/>
      <c r="B818" s="161"/>
      <c r="C818" s="130"/>
      <c r="D818" s="122"/>
      <c r="E818" s="119"/>
      <c r="F818" s="123"/>
    </row>
    <row r="819" spans="1:6" s="2" customFormat="1" x14ac:dyDescent="0.2">
      <c r="A819" s="127">
        <v>7.2</v>
      </c>
      <c r="B819" s="116" t="s">
        <v>669</v>
      </c>
      <c r="C819" s="130"/>
      <c r="D819" s="122"/>
      <c r="E819" s="119"/>
      <c r="F819" s="123"/>
    </row>
    <row r="820" spans="1:6" s="2" customFormat="1" ht="25.5" x14ac:dyDescent="0.2">
      <c r="A820" s="124" t="s">
        <v>693</v>
      </c>
      <c r="B820" s="125" t="s">
        <v>692</v>
      </c>
      <c r="C820" s="130">
        <v>42.2</v>
      </c>
      <c r="D820" s="122" t="s">
        <v>57</v>
      </c>
      <c r="E820" s="119">
        <v>7486.1</v>
      </c>
      <c r="F820" s="123">
        <f>ROUND(C820*E820,2)</f>
        <v>315913.42</v>
      </c>
    </row>
    <row r="821" spans="1:6" s="2" customFormat="1" ht="25.5" x14ac:dyDescent="0.2">
      <c r="A821" s="124" t="s">
        <v>691</v>
      </c>
      <c r="B821" s="137" t="s">
        <v>690</v>
      </c>
      <c r="C821" s="130">
        <v>1</v>
      </c>
      <c r="D821" s="122" t="s">
        <v>33</v>
      </c>
      <c r="E821" s="119">
        <v>15385.35</v>
      </c>
      <c r="F821" s="123">
        <f>ROUND(C821*E821,2)</f>
        <v>15385.35</v>
      </c>
    </row>
    <row r="822" spans="1:6" s="2" customFormat="1" ht="25.5" x14ac:dyDescent="0.2">
      <c r="A822" s="124" t="s">
        <v>689</v>
      </c>
      <c r="B822" s="137" t="s">
        <v>688</v>
      </c>
      <c r="C822" s="130">
        <v>1</v>
      </c>
      <c r="D822" s="122" t="s">
        <v>33</v>
      </c>
      <c r="E822" s="119">
        <v>13230.16</v>
      </c>
      <c r="F822" s="123">
        <f>ROUND(C822*E822,2)</f>
        <v>13230.16</v>
      </c>
    </row>
    <row r="823" spans="1:6" s="2" customFormat="1" x14ac:dyDescent="0.2">
      <c r="A823" s="124" t="s">
        <v>687</v>
      </c>
      <c r="B823" s="161" t="s">
        <v>204</v>
      </c>
      <c r="C823" s="130">
        <v>1</v>
      </c>
      <c r="D823" s="122" t="s">
        <v>33</v>
      </c>
      <c r="E823" s="119">
        <v>24370.93</v>
      </c>
      <c r="F823" s="123">
        <f>ROUND(C823*E823,2)</f>
        <v>24370.93</v>
      </c>
    </row>
    <row r="824" spans="1:6" s="2" customFormat="1" x14ac:dyDescent="0.2">
      <c r="A824" s="124" t="s">
        <v>686</v>
      </c>
      <c r="B824" s="161" t="s">
        <v>644</v>
      </c>
      <c r="C824" s="130">
        <v>1121.02</v>
      </c>
      <c r="D824" s="122" t="s">
        <v>45</v>
      </c>
      <c r="E824" s="119">
        <v>76.86</v>
      </c>
      <c r="F824" s="123">
        <f>ROUND(C824*E824,2)</f>
        <v>86161.600000000006</v>
      </c>
    </row>
    <row r="825" spans="1:6" s="2" customFormat="1" ht="7.5" customHeight="1" x14ac:dyDescent="0.2">
      <c r="A825" s="136"/>
      <c r="B825" s="161"/>
      <c r="C825" s="130"/>
      <c r="D825" s="122"/>
      <c r="E825" s="119"/>
      <c r="F825" s="123"/>
    </row>
    <row r="826" spans="1:6" s="2" customFormat="1" x14ac:dyDescent="0.2">
      <c r="A826" s="127">
        <v>7.3</v>
      </c>
      <c r="B826" s="116" t="s">
        <v>662</v>
      </c>
      <c r="C826" s="130"/>
      <c r="D826" s="122"/>
      <c r="E826" s="119"/>
      <c r="F826" s="123"/>
    </row>
    <row r="827" spans="1:6" s="2" customFormat="1" ht="51" x14ac:dyDescent="0.2">
      <c r="A827" s="124" t="s">
        <v>685</v>
      </c>
      <c r="B827" s="137" t="s">
        <v>661</v>
      </c>
      <c r="C827" s="130">
        <v>4</v>
      </c>
      <c r="D827" s="122" t="s">
        <v>33</v>
      </c>
      <c r="E827" s="119">
        <v>48613.16</v>
      </c>
      <c r="F827" s="123">
        <f t="shared" ref="F827:F833" si="50">ROUND(C827*E827,2)</f>
        <v>194452.64</v>
      </c>
    </row>
    <row r="828" spans="1:6" s="2" customFormat="1" x14ac:dyDescent="0.2">
      <c r="A828" s="124" t="s">
        <v>684</v>
      </c>
      <c r="B828" s="125" t="s">
        <v>660</v>
      </c>
      <c r="C828" s="130">
        <v>1265</v>
      </c>
      <c r="D828" s="122" t="s">
        <v>640</v>
      </c>
      <c r="E828" s="119">
        <v>37.659999999999997</v>
      </c>
      <c r="F828" s="123">
        <f t="shared" si="50"/>
        <v>47639.9</v>
      </c>
    </row>
    <row r="829" spans="1:6" s="2" customFormat="1" x14ac:dyDescent="0.2">
      <c r="A829" s="124" t="s">
        <v>683</v>
      </c>
      <c r="B829" s="125" t="s">
        <v>659</v>
      </c>
      <c r="C829" s="130">
        <v>2</v>
      </c>
      <c r="D829" s="122" t="s">
        <v>33</v>
      </c>
      <c r="E829" s="119">
        <v>4029.73</v>
      </c>
      <c r="F829" s="123">
        <f t="shared" si="50"/>
        <v>8059.46</v>
      </c>
    </row>
    <row r="830" spans="1:6" s="2" customFormat="1" x14ac:dyDescent="0.2">
      <c r="A830" s="124" t="s">
        <v>682</v>
      </c>
      <c r="B830" s="161" t="s">
        <v>656</v>
      </c>
      <c r="C830" s="130">
        <v>1</v>
      </c>
      <c r="D830" s="122" t="s">
        <v>33</v>
      </c>
      <c r="E830" s="119">
        <v>71364.600000000006</v>
      </c>
      <c r="F830" s="123">
        <f t="shared" si="50"/>
        <v>71364.600000000006</v>
      </c>
    </row>
    <row r="831" spans="1:6" s="2" customFormat="1" x14ac:dyDescent="0.2">
      <c r="A831" s="124" t="s">
        <v>681</v>
      </c>
      <c r="B831" s="137" t="s">
        <v>680</v>
      </c>
      <c r="C831" s="130">
        <v>1</v>
      </c>
      <c r="D831" s="122" t="s">
        <v>33</v>
      </c>
      <c r="E831" s="119">
        <v>4508.93</v>
      </c>
      <c r="F831" s="123">
        <f t="shared" si="50"/>
        <v>4508.93</v>
      </c>
    </row>
    <row r="832" spans="1:6" s="2" customFormat="1" x14ac:dyDescent="0.2">
      <c r="A832" s="124" t="s">
        <v>679</v>
      </c>
      <c r="B832" s="137" t="s">
        <v>654</v>
      </c>
      <c r="C832" s="130">
        <v>4</v>
      </c>
      <c r="D832" s="122" t="s">
        <v>33</v>
      </c>
      <c r="E832" s="119">
        <v>5670.37</v>
      </c>
      <c r="F832" s="123">
        <f t="shared" si="50"/>
        <v>22681.48</v>
      </c>
    </row>
    <row r="833" spans="1:6" s="2" customFormat="1" x14ac:dyDescent="0.2">
      <c r="A833" s="124" t="s">
        <v>678</v>
      </c>
      <c r="B833" s="161" t="s">
        <v>653</v>
      </c>
      <c r="C833" s="130">
        <v>4</v>
      </c>
      <c r="D833" s="122" t="s">
        <v>33</v>
      </c>
      <c r="E833" s="119">
        <v>5617.89</v>
      </c>
      <c r="F833" s="123">
        <f t="shared" si="50"/>
        <v>22471.56</v>
      </c>
    </row>
    <row r="834" spans="1:6" s="2" customFormat="1" x14ac:dyDescent="0.2">
      <c r="A834" s="124"/>
      <c r="B834" s="161"/>
      <c r="C834" s="130"/>
      <c r="D834" s="122"/>
      <c r="E834" s="119"/>
      <c r="F834" s="123"/>
    </row>
    <row r="835" spans="1:6" s="2" customFormat="1" ht="25.5" x14ac:dyDescent="0.2">
      <c r="A835" s="127">
        <v>7.4</v>
      </c>
      <c r="B835" s="116" t="s">
        <v>643</v>
      </c>
      <c r="C835" s="121"/>
      <c r="D835" s="122"/>
      <c r="E835" s="119"/>
      <c r="F835" s="123"/>
    </row>
    <row r="836" spans="1:6" s="2" customFormat="1" ht="63.75" x14ac:dyDescent="0.2">
      <c r="A836" s="135" t="s">
        <v>677</v>
      </c>
      <c r="B836" s="137" t="s">
        <v>652</v>
      </c>
      <c r="C836" s="130">
        <v>49.5</v>
      </c>
      <c r="D836" s="122" t="s">
        <v>640</v>
      </c>
      <c r="E836" s="119">
        <v>639.63</v>
      </c>
      <c r="F836" s="123">
        <f>ROUND(C836*E836,2)</f>
        <v>31661.69</v>
      </c>
    </row>
    <row r="837" spans="1:6" s="2" customFormat="1" ht="51" x14ac:dyDescent="0.2">
      <c r="A837" s="124" t="s">
        <v>676</v>
      </c>
      <c r="B837" s="137" t="s">
        <v>641</v>
      </c>
      <c r="C837" s="130">
        <v>242</v>
      </c>
      <c r="D837" s="122" t="s">
        <v>640</v>
      </c>
      <c r="E837" s="119">
        <v>90.75</v>
      </c>
      <c r="F837" s="123">
        <f>ROUND(C837*E837,2)</f>
        <v>21961.5</v>
      </c>
    </row>
    <row r="838" spans="1:6" s="2" customFormat="1" ht="25.5" x14ac:dyDescent="0.2">
      <c r="A838" s="124" t="s">
        <v>675</v>
      </c>
      <c r="B838" s="125" t="s">
        <v>674</v>
      </c>
      <c r="C838" s="130">
        <v>58.08</v>
      </c>
      <c r="D838" s="121" t="s">
        <v>41</v>
      </c>
      <c r="E838" s="119">
        <v>581.87</v>
      </c>
      <c r="F838" s="123">
        <f>ROUND(C838*E838,2)</f>
        <v>33795.01</v>
      </c>
    </row>
    <row r="839" spans="1:6" s="2" customFormat="1" x14ac:dyDescent="0.2">
      <c r="A839" s="124" t="s">
        <v>673</v>
      </c>
      <c r="B839" s="125" t="s">
        <v>638</v>
      </c>
      <c r="C839" s="130">
        <v>7</v>
      </c>
      <c r="D839" s="122" t="s">
        <v>33</v>
      </c>
      <c r="E839" s="119">
        <v>13928.37</v>
      </c>
      <c r="F839" s="123">
        <f>ROUND(C839*E839,2)</f>
        <v>97498.59</v>
      </c>
    </row>
    <row r="840" spans="1:6" s="2" customFormat="1" ht="25.5" x14ac:dyDescent="0.2">
      <c r="A840" s="124" t="s">
        <v>672</v>
      </c>
      <c r="B840" s="125" t="s">
        <v>637</v>
      </c>
      <c r="C840" s="130">
        <v>5</v>
      </c>
      <c r="D840" s="121" t="s">
        <v>33</v>
      </c>
      <c r="E840" s="119">
        <v>41767.629999999997</v>
      </c>
      <c r="F840" s="123">
        <f>ROUND(C840*E840,2)</f>
        <v>208838.15</v>
      </c>
    </row>
    <row r="841" spans="1:6" s="2" customFormat="1" x14ac:dyDescent="0.2">
      <c r="A841" s="124"/>
      <c r="B841" s="137"/>
      <c r="C841" s="130"/>
      <c r="D841" s="122"/>
      <c r="E841" s="119"/>
      <c r="F841" s="123"/>
    </row>
    <row r="842" spans="1:6" s="2" customFormat="1" x14ac:dyDescent="0.2">
      <c r="A842" s="120">
        <v>8</v>
      </c>
      <c r="B842" s="116" t="s">
        <v>671</v>
      </c>
      <c r="C842" s="121"/>
      <c r="D842" s="122"/>
      <c r="E842" s="119"/>
      <c r="F842" s="123"/>
    </row>
    <row r="843" spans="1:6" s="2" customFormat="1" x14ac:dyDescent="0.2">
      <c r="A843" s="127">
        <v>8.1</v>
      </c>
      <c r="B843" s="116" t="s">
        <v>670</v>
      </c>
      <c r="C843" s="121"/>
      <c r="D843" s="122"/>
      <c r="E843" s="119"/>
      <c r="F843" s="123"/>
    </row>
    <row r="844" spans="1:6" s="2" customFormat="1" x14ac:dyDescent="0.2">
      <c r="A844" s="124" t="s">
        <v>148</v>
      </c>
      <c r="B844" s="161" t="s">
        <v>645</v>
      </c>
      <c r="C844" s="130">
        <v>393.8</v>
      </c>
      <c r="D844" s="122" t="s">
        <v>45</v>
      </c>
      <c r="E844" s="119">
        <v>119.33</v>
      </c>
      <c r="F844" s="123">
        <f>ROUND(C844*E844,2)</f>
        <v>46992.15</v>
      </c>
    </row>
    <row r="845" spans="1:6" s="2" customFormat="1" x14ac:dyDescent="0.2">
      <c r="A845" s="124"/>
      <c r="B845" s="161"/>
      <c r="C845" s="130"/>
      <c r="D845" s="122"/>
      <c r="E845" s="119"/>
      <c r="F845" s="123"/>
    </row>
    <row r="846" spans="1:6" s="2" customFormat="1" x14ac:dyDescent="0.2">
      <c r="A846" s="127">
        <v>8.1999999999999993</v>
      </c>
      <c r="B846" s="116" t="s">
        <v>669</v>
      </c>
      <c r="C846" s="121"/>
      <c r="D846" s="122"/>
      <c r="E846" s="119"/>
      <c r="F846" s="123"/>
    </row>
    <row r="847" spans="1:6" s="2" customFormat="1" ht="25.5" x14ac:dyDescent="0.2">
      <c r="A847" s="124" t="s">
        <v>101</v>
      </c>
      <c r="B847" s="125" t="s">
        <v>668</v>
      </c>
      <c r="C847" s="130">
        <v>1</v>
      </c>
      <c r="D847" s="122" t="s">
        <v>33</v>
      </c>
      <c r="E847" s="119">
        <v>8410.2999999999993</v>
      </c>
      <c r="F847" s="123">
        <f>ROUND(C847*E847,2)</f>
        <v>8410.2999999999993</v>
      </c>
    </row>
    <row r="848" spans="1:6" s="2" customFormat="1" ht="25.5" x14ac:dyDescent="0.2">
      <c r="A848" s="124" t="s">
        <v>334</v>
      </c>
      <c r="B848" s="125" t="s">
        <v>667</v>
      </c>
      <c r="C848" s="130">
        <v>2</v>
      </c>
      <c r="D848" s="122" t="s">
        <v>33</v>
      </c>
      <c r="E848" s="119">
        <v>6509.23</v>
      </c>
      <c r="F848" s="123">
        <f>ROUND(C848*E848,2)</f>
        <v>13018.46</v>
      </c>
    </row>
    <row r="849" spans="1:6" s="2" customFormat="1" x14ac:dyDescent="0.2">
      <c r="A849" s="124" t="s">
        <v>332</v>
      </c>
      <c r="B849" s="137" t="s">
        <v>644</v>
      </c>
      <c r="C849" s="130">
        <v>393.8</v>
      </c>
      <c r="D849" s="122" t="s">
        <v>45</v>
      </c>
      <c r="E849" s="119">
        <v>76.86</v>
      </c>
      <c r="F849" s="123">
        <f>ROUND(C849*E849,2)</f>
        <v>30267.47</v>
      </c>
    </row>
    <row r="850" spans="1:6" s="2" customFormat="1" x14ac:dyDescent="0.2">
      <c r="A850" s="124"/>
      <c r="B850" s="161"/>
      <c r="C850" s="130"/>
      <c r="D850" s="122"/>
      <c r="E850" s="132"/>
      <c r="F850" s="123"/>
    </row>
    <row r="851" spans="1:6" s="2" customFormat="1" x14ac:dyDescent="0.2">
      <c r="A851" s="127">
        <v>8.3000000000000007</v>
      </c>
      <c r="B851" s="116" t="s">
        <v>666</v>
      </c>
      <c r="C851" s="121"/>
      <c r="D851" s="122"/>
      <c r="E851" s="132"/>
      <c r="F851" s="123"/>
    </row>
    <row r="852" spans="1:6" s="2" customFormat="1" x14ac:dyDescent="0.2">
      <c r="A852" s="124" t="s">
        <v>98</v>
      </c>
      <c r="B852" s="161" t="s">
        <v>665</v>
      </c>
      <c r="C852" s="130">
        <v>94.16</v>
      </c>
      <c r="D852" s="122" t="s">
        <v>57</v>
      </c>
      <c r="E852" s="119">
        <v>383.2</v>
      </c>
      <c r="F852" s="123">
        <f>ROUND(C852*E852,2)</f>
        <v>36082.11</v>
      </c>
    </row>
    <row r="853" spans="1:6" s="2" customFormat="1" ht="25.5" x14ac:dyDescent="0.2">
      <c r="A853" s="124" t="s">
        <v>96</v>
      </c>
      <c r="B853" s="137" t="s">
        <v>664</v>
      </c>
      <c r="C853" s="130">
        <v>94.16</v>
      </c>
      <c r="D853" s="122" t="s">
        <v>57</v>
      </c>
      <c r="E853" s="119">
        <v>3679.33</v>
      </c>
      <c r="F853" s="123">
        <f>ROUND(C853*E853,2)</f>
        <v>346445.71</v>
      </c>
    </row>
    <row r="854" spans="1:6" s="2" customFormat="1" x14ac:dyDescent="0.2">
      <c r="A854" s="135" t="s">
        <v>353</v>
      </c>
      <c r="B854" s="161" t="s">
        <v>663</v>
      </c>
      <c r="C854" s="130">
        <v>1</v>
      </c>
      <c r="D854" s="122" t="s">
        <v>33</v>
      </c>
      <c r="E854" s="119">
        <v>31624.73</v>
      </c>
      <c r="F854" s="123">
        <f>ROUND(C854*E854,2)</f>
        <v>31624.73</v>
      </c>
    </row>
    <row r="855" spans="1:6" s="2" customFormat="1" x14ac:dyDescent="0.2">
      <c r="A855" s="135"/>
      <c r="B855" s="161"/>
      <c r="C855" s="130"/>
      <c r="D855" s="122"/>
      <c r="E855" s="119"/>
      <c r="F855" s="123"/>
    </row>
    <row r="856" spans="1:6" s="2" customFormat="1" x14ac:dyDescent="0.2">
      <c r="A856" s="127">
        <v>8.4</v>
      </c>
      <c r="B856" s="116" t="s">
        <v>662</v>
      </c>
      <c r="C856" s="121"/>
      <c r="D856" s="122"/>
      <c r="E856" s="119"/>
      <c r="F856" s="123"/>
    </row>
    <row r="857" spans="1:6" s="2" customFormat="1" ht="51" x14ac:dyDescent="0.2">
      <c r="A857" s="124" t="s">
        <v>153</v>
      </c>
      <c r="B857" s="125" t="s">
        <v>661</v>
      </c>
      <c r="C857" s="130">
        <v>10</v>
      </c>
      <c r="D857" s="122" t="s">
        <v>33</v>
      </c>
      <c r="E857" s="119">
        <v>48613.16</v>
      </c>
      <c r="F857" s="155">
        <f t="shared" ref="F857:F865" si="51">ROUND(C857*E857,2)</f>
        <v>486131.6</v>
      </c>
    </row>
    <row r="858" spans="1:6" s="2" customFormat="1" x14ac:dyDescent="0.2">
      <c r="A858" s="124" t="s">
        <v>218</v>
      </c>
      <c r="B858" s="164" t="s">
        <v>660</v>
      </c>
      <c r="C858" s="130">
        <v>3960</v>
      </c>
      <c r="D858" s="122" t="s">
        <v>640</v>
      </c>
      <c r="E858" s="119">
        <v>37.659999999999997</v>
      </c>
      <c r="F858" s="155">
        <f t="shared" si="51"/>
        <v>149133.6</v>
      </c>
    </row>
    <row r="859" spans="1:6" s="2" customFormat="1" x14ac:dyDescent="0.2">
      <c r="A859" s="124" t="s">
        <v>216</v>
      </c>
      <c r="B859" s="125" t="s">
        <v>659</v>
      </c>
      <c r="C859" s="130">
        <v>4</v>
      </c>
      <c r="D859" s="122" t="s">
        <v>33</v>
      </c>
      <c r="E859" s="119">
        <v>4029.73</v>
      </c>
      <c r="F859" s="155">
        <f t="shared" si="51"/>
        <v>16118.92</v>
      </c>
    </row>
    <row r="860" spans="1:6" s="2" customFormat="1" x14ac:dyDescent="0.2">
      <c r="A860" s="124" t="s">
        <v>214</v>
      </c>
      <c r="B860" s="164" t="s">
        <v>658</v>
      </c>
      <c r="C860" s="130">
        <v>2</v>
      </c>
      <c r="D860" s="122" t="s">
        <v>33</v>
      </c>
      <c r="E860" s="119">
        <v>6882.02</v>
      </c>
      <c r="F860" s="155">
        <f t="shared" si="51"/>
        <v>13764.04</v>
      </c>
    </row>
    <row r="861" spans="1:6" s="2" customFormat="1" x14ac:dyDescent="0.2">
      <c r="A861" s="124" t="s">
        <v>212</v>
      </c>
      <c r="B861" s="164" t="s">
        <v>657</v>
      </c>
      <c r="C861" s="130">
        <v>2</v>
      </c>
      <c r="D861" s="122" t="s">
        <v>33</v>
      </c>
      <c r="E861" s="119">
        <v>9017.83</v>
      </c>
      <c r="F861" s="155">
        <f t="shared" si="51"/>
        <v>18035.66</v>
      </c>
    </row>
    <row r="862" spans="1:6" s="2" customFormat="1" x14ac:dyDescent="0.2">
      <c r="A862" s="124" t="s">
        <v>210</v>
      </c>
      <c r="B862" s="164" t="s">
        <v>656</v>
      </c>
      <c r="C862" s="130">
        <v>1</v>
      </c>
      <c r="D862" s="122" t="s">
        <v>33</v>
      </c>
      <c r="E862" s="119">
        <v>71364.600000000006</v>
      </c>
      <c r="F862" s="155">
        <f t="shared" si="51"/>
        <v>71364.600000000006</v>
      </c>
    </row>
    <row r="863" spans="1:6" s="2" customFormat="1" x14ac:dyDescent="0.2">
      <c r="A863" s="124" t="s">
        <v>208</v>
      </c>
      <c r="B863" s="164" t="s">
        <v>655</v>
      </c>
      <c r="C863" s="130">
        <v>1</v>
      </c>
      <c r="D863" s="122" t="s">
        <v>33</v>
      </c>
      <c r="E863" s="119">
        <v>11258.61</v>
      </c>
      <c r="F863" s="155">
        <f t="shared" si="51"/>
        <v>11258.61</v>
      </c>
    </row>
    <row r="864" spans="1:6" s="2" customFormat="1" x14ac:dyDescent="0.2">
      <c r="A864" s="135" t="s">
        <v>206</v>
      </c>
      <c r="B864" s="164" t="s">
        <v>654</v>
      </c>
      <c r="C864" s="130">
        <v>11</v>
      </c>
      <c r="D864" s="122" t="s">
        <v>33</v>
      </c>
      <c r="E864" s="119">
        <v>5156.96</v>
      </c>
      <c r="F864" s="155">
        <f t="shared" si="51"/>
        <v>56726.559999999998</v>
      </c>
    </row>
    <row r="865" spans="1:6" s="2" customFormat="1" x14ac:dyDescent="0.2">
      <c r="A865" s="124" t="s">
        <v>152</v>
      </c>
      <c r="B865" s="164" t="s">
        <v>653</v>
      </c>
      <c r="C865" s="130">
        <v>5</v>
      </c>
      <c r="D865" s="122" t="s">
        <v>33</v>
      </c>
      <c r="E865" s="119">
        <v>5617.89</v>
      </c>
      <c r="F865" s="155">
        <f t="shared" si="51"/>
        <v>28089.45</v>
      </c>
    </row>
    <row r="866" spans="1:6" s="2" customFormat="1" ht="10.5" customHeight="1" x14ac:dyDescent="0.2">
      <c r="A866" s="124"/>
      <c r="B866" s="125"/>
      <c r="C866" s="130"/>
      <c r="D866" s="122"/>
      <c r="E866" s="119"/>
      <c r="F866" s="123"/>
    </row>
    <row r="867" spans="1:6" s="2" customFormat="1" ht="25.5" x14ac:dyDescent="0.2">
      <c r="A867" s="127">
        <v>8.5</v>
      </c>
      <c r="B867" s="116" t="s">
        <v>643</v>
      </c>
      <c r="C867" s="121"/>
      <c r="D867" s="122"/>
      <c r="E867" s="132"/>
      <c r="F867" s="123"/>
    </row>
    <row r="868" spans="1:6" s="2" customFormat="1" ht="63.75" x14ac:dyDescent="0.2">
      <c r="A868" s="124" t="s">
        <v>140</v>
      </c>
      <c r="B868" s="137" t="s">
        <v>652</v>
      </c>
      <c r="C868" s="130">
        <v>49.5</v>
      </c>
      <c r="D868" s="122" t="s">
        <v>640</v>
      </c>
      <c r="E868" s="119">
        <v>639.63</v>
      </c>
      <c r="F868" s="123">
        <f>ROUND(C868*E868,2)</f>
        <v>31661.69</v>
      </c>
    </row>
    <row r="869" spans="1:6" s="2" customFormat="1" ht="51" x14ac:dyDescent="0.2">
      <c r="A869" s="124" t="s">
        <v>254</v>
      </c>
      <c r="B869" s="137" t="s">
        <v>641</v>
      </c>
      <c r="C869" s="130">
        <v>132</v>
      </c>
      <c r="D869" s="122" t="s">
        <v>640</v>
      </c>
      <c r="E869" s="119">
        <v>90.75</v>
      </c>
      <c r="F869" s="123">
        <f>ROUND(C869*E869,2)</f>
        <v>11979</v>
      </c>
    </row>
    <row r="870" spans="1:6" s="2" customFormat="1" ht="25.5" x14ac:dyDescent="0.2">
      <c r="A870" s="124" t="s">
        <v>348</v>
      </c>
      <c r="B870" s="137" t="s">
        <v>651</v>
      </c>
      <c r="C870" s="130">
        <v>31.68</v>
      </c>
      <c r="D870" s="122" t="s">
        <v>41</v>
      </c>
      <c r="E870" s="119">
        <v>581.87</v>
      </c>
      <c r="F870" s="123">
        <f>ROUND(C870*E870,2)</f>
        <v>18433.64</v>
      </c>
    </row>
    <row r="871" spans="1:6" s="2" customFormat="1" x14ac:dyDescent="0.2">
      <c r="A871" s="124" t="s">
        <v>252</v>
      </c>
      <c r="B871" s="161" t="s">
        <v>638</v>
      </c>
      <c r="C871" s="130">
        <v>4</v>
      </c>
      <c r="D871" s="122" t="s">
        <v>33</v>
      </c>
      <c r="E871" s="119">
        <v>13928.37</v>
      </c>
      <c r="F871" s="123">
        <f>ROUND(C871*E871,2)</f>
        <v>55713.48</v>
      </c>
    </row>
    <row r="872" spans="1:6" s="2" customFormat="1" ht="25.5" x14ac:dyDescent="0.2">
      <c r="A872" s="124" t="s">
        <v>326</v>
      </c>
      <c r="B872" s="137" t="s">
        <v>637</v>
      </c>
      <c r="C872" s="130">
        <v>3</v>
      </c>
      <c r="D872" s="122" t="s">
        <v>33</v>
      </c>
      <c r="E872" s="119">
        <v>41767.629999999997</v>
      </c>
      <c r="F872" s="123">
        <f>ROUND(C872*E872,2)</f>
        <v>125302.89</v>
      </c>
    </row>
    <row r="873" spans="1:6" s="2" customFormat="1" x14ac:dyDescent="0.2">
      <c r="A873" s="124"/>
      <c r="B873" s="161"/>
      <c r="C873" s="130"/>
      <c r="D873" s="122"/>
      <c r="E873" s="119"/>
      <c r="F873" s="123"/>
    </row>
    <row r="874" spans="1:6" s="2" customFormat="1" x14ac:dyDescent="0.2">
      <c r="A874" s="120">
        <v>9</v>
      </c>
      <c r="B874" s="116" t="s">
        <v>650</v>
      </c>
      <c r="C874" s="130"/>
      <c r="D874" s="122"/>
      <c r="E874" s="119"/>
      <c r="F874" s="123"/>
    </row>
    <row r="875" spans="1:6" s="2" customFormat="1" x14ac:dyDescent="0.2">
      <c r="A875" s="124"/>
      <c r="B875" s="161"/>
      <c r="C875" s="130"/>
      <c r="D875" s="122"/>
      <c r="E875" s="119"/>
      <c r="F875" s="123"/>
    </row>
    <row r="876" spans="1:6" s="2" customFormat="1" ht="25.5" x14ac:dyDescent="0.2">
      <c r="A876" s="127">
        <v>9.1</v>
      </c>
      <c r="B876" s="116" t="s">
        <v>649</v>
      </c>
      <c r="C876" s="130"/>
      <c r="D876" s="122"/>
      <c r="E876" s="119"/>
      <c r="F876" s="123"/>
    </row>
    <row r="877" spans="1:6" s="2" customFormat="1" ht="25.5" x14ac:dyDescent="0.2">
      <c r="A877" s="124" t="s">
        <v>403</v>
      </c>
      <c r="B877" s="137" t="s">
        <v>648</v>
      </c>
      <c r="C877" s="130">
        <v>54.25</v>
      </c>
      <c r="D877" s="122" t="s">
        <v>57</v>
      </c>
      <c r="E877" s="119">
        <v>4418.75</v>
      </c>
      <c r="F877" s="123">
        <f>ROUND(C877*E877,2)</f>
        <v>239717.19</v>
      </c>
    </row>
    <row r="878" spans="1:6" s="2" customFormat="1" ht="25.5" x14ac:dyDescent="0.2">
      <c r="A878" s="124" t="s">
        <v>401</v>
      </c>
      <c r="B878" s="137" t="s">
        <v>647</v>
      </c>
      <c r="C878" s="130">
        <v>1</v>
      </c>
      <c r="D878" s="122" t="s">
        <v>33</v>
      </c>
      <c r="E878" s="119">
        <v>9703.0300000000007</v>
      </c>
      <c r="F878" s="123">
        <f>ROUND(C878*E878,2)</f>
        <v>9703.0300000000007</v>
      </c>
    </row>
    <row r="879" spans="1:6" s="2" customFormat="1" x14ac:dyDescent="0.2">
      <c r="A879" s="124"/>
      <c r="B879" s="161"/>
      <c r="C879" s="130"/>
      <c r="D879" s="122"/>
      <c r="E879" s="119"/>
      <c r="F879" s="123"/>
    </row>
    <row r="880" spans="1:6" s="2" customFormat="1" x14ac:dyDescent="0.2">
      <c r="A880" s="127">
        <v>9.1999999999999993</v>
      </c>
      <c r="B880" s="116" t="s">
        <v>646</v>
      </c>
      <c r="C880" s="130"/>
      <c r="D880" s="122"/>
      <c r="E880" s="119"/>
      <c r="F880" s="123"/>
    </row>
    <row r="881" spans="1:6" x14ac:dyDescent="0.2">
      <c r="A881" s="135" t="s">
        <v>560</v>
      </c>
      <c r="B881" s="161" t="s">
        <v>645</v>
      </c>
      <c r="C881" s="130">
        <v>495.77</v>
      </c>
      <c r="D881" s="122" t="s">
        <v>45</v>
      </c>
      <c r="E881" s="119">
        <v>119.33</v>
      </c>
      <c r="F881" s="123">
        <f>ROUND(C881*E881,2)</f>
        <v>59160.23</v>
      </c>
    </row>
    <row r="882" spans="1:6" x14ac:dyDescent="0.2">
      <c r="A882" s="124" t="s">
        <v>559</v>
      </c>
      <c r="B882" s="137" t="s">
        <v>644</v>
      </c>
      <c r="C882" s="130">
        <v>495.77</v>
      </c>
      <c r="D882" s="122" t="s">
        <v>45</v>
      </c>
      <c r="E882" s="119">
        <v>76.86</v>
      </c>
      <c r="F882" s="123">
        <f>ROUND(C882*E882,2)</f>
        <v>38104.879999999997</v>
      </c>
    </row>
    <row r="883" spans="1:6" x14ac:dyDescent="0.2">
      <c r="A883" s="124"/>
      <c r="B883" s="125"/>
      <c r="C883" s="130"/>
      <c r="D883" s="122"/>
      <c r="E883" s="119"/>
      <c r="F883" s="123"/>
    </row>
    <row r="884" spans="1:6" ht="25.5" x14ac:dyDescent="0.2">
      <c r="A884" s="127">
        <v>9.3000000000000007</v>
      </c>
      <c r="B884" s="116" t="s">
        <v>643</v>
      </c>
      <c r="C884" s="130"/>
      <c r="D884" s="122"/>
      <c r="E884" s="119"/>
      <c r="F884" s="123"/>
    </row>
    <row r="885" spans="1:6" ht="63.75" x14ac:dyDescent="0.2">
      <c r="A885" s="124" t="s">
        <v>551</v>
      </c>
      <c r="B885" s="137" t="s">
        <v>642</v>
      </c>
      <c r="C885" s="130">
        <v>539</v>
      </c>
      <c r="D885" s="122" t="s">
        <v>640</v>
      </c>
      <c r="E885" s="119">
        <v>168.84</v>
      </c>
      <c r="F885" s="123">
        <f>ROUND(C885*E885,2)</f>
        <v>91004.76</v>
      </c>
    </row>
    <row r="886" spans="1:6" ht="51" x14ac:dyDescent="0.2">
      <c r="A886" s="124" t="s">
        <v>550</v>
      </c>
      <c r="B886" s="137" t="s">
        <v>641</v>
      </c>
      <c r="C886" s="130">
        <v>165</v>
      </c>
      <c r="D886" s="122" t="s">
        <v>640</v>
      </c>
      <c r="E886" s="119">
        <v>90.75</v>
      </c>
      <c r="F886" s="123">
        <f>ROUND(C886*E886,2)</f>
        <v>14973.75</v>
      </c>
    </row>
    <row r="887" spans="1:6" ht="25.5" x14ac:dyDescent="0.2">
      <c r="A887" s="124" t="s">
        <v>549</v>
      </c>
      <c r="B887" s="137" t="s">
        <v>639</v>
      </c>
      <c r="C887" s="130">
        <v>39.6</v>
      </c>
      <c r="D887" s="122" t="s">
        <v>41</v>
      </c>
      <c r="E887" s="119">
        <v>581.87</v>
      </c>
      <c r="F887" s="123">
        <f>ROUND(C887*E887,2)</f>
        <v>23042.05</v>
      </c>
    </row>
    <row r="888" spans="1:6" x14ac:dyDescent="0.2">
      <c r="A888" s="124" t="s">
        <v>548</v>
      </c>
      <c r="B888" s="161" t="s">
        <v>638</v>
      </c>
      <c r="C888" s="130">
        <v>9</v>
      </c>
      <c r="D888" s="122" t="s">
        <v>33</v>
      </c>
      <c r="E888" s="119">
        <v>13928.37</v>
      </c>
      <c r="F888" s="123">
        <f>ROUND(C888*E888,2)</f>
        <v>125355.33</v>
      </c>
    </row>
    <row r="889" spans="1:6" ht="25.5" x14ac:dyDescent="0.2">
      <c r="A889" s="124" t="s">
        <v>547</v>
      </c>
      <c r="B889" s="137" t="s">
        <v>637</v>
      </c>
      <c r="C889" s="130">
        <v>4</v>
      </c>
      <c r="D889" s="122" t="s">
        <v>33</v>
      </c>
      <c r="E889" s="119">
        <v>41767.629999999997</v>
      </c>
      <c r="F889" s="123">
        <f>ROUND(C889*E889,2)</f>
        <v>167070.51999999999</v>
      </c>
    </row>
    <row r="890" spans="1:6" s="97" customFormat="1" x14ac:dyDescent="0.2">
      <c r="A890" s="165"/>
      <c r="B890" s="166" t="s">
        <v>832</v>
      </c>
      <c r="C890" s="166"/>
      <c r="D890" s="167"/>
      <c r="E890" s="168"/>
      <c r="F890" s="169">
        <f>SUBTOTAL(9,F669:F889)</f>
        <v>9342306.1300000008</v>
      </c>
    </row>
    <row r="891" spans="1:6" x14ac:dyDescent="0.2">
      <c r="A891" s="135"/>
      <c r="B891" s="118"/>
      <c r="C891" s="152"/>
      <c r="D891" s="122"/>
      <c r="E891" s="153"/>
      <c r="F891" s="154"/>
    </row>
    <row r="892" spans="1:6" x14ac:dyDescent="0.2">
      <c r="A892" s="126" t="s">
        <v>31</v>
      </c>
      <c r="B892" s="116" t="s">
        <v>30</v>
      </c>
      <c r="C892" s="121"/>
      <c r="D892" s="122"/>
      <c r="E892" s="132"/>
      <c r="F892" s="123"/>
    </row>
    <row r="893" spans="1:6" ht="51" x14ac:dyDescent="0.2">
      <c r="A893" s="170">
        <v>1</v>
      </c>
      <c r="B893" s="143" t="s">
        <v>634</v>
      </c>
      <c r="C893" s="130">
        <v>9</v>
      </c>
      <c r="D893" s="122" t="s">
        <v>33</v>
      </c>
      <c r="E893" s="119">
        <v>81918.66</v>
      </c>
      <c r="F893" s="123">
        <f>ROUND(C893*E893,2)</f>
        <v>737267.94</v>
      </c>
    </row>
    <row r="894" spans="1:6" ht="25.5" x14ac:dyDescent="0.2">
      <c r="A894" s="128">
        <v>2</v>
      </c>
      <c r="B894" s="171" t="s">
        <v>29</v>
      </c>
      <c r="C894" s="130">
        <v>38</v>
      </c>
      <c r="D894" s="172" t="s">
        <v>28</v>
      </c>
      <c r="E894" s="119">
        <v>211370.36</v>
      </c>
      <c r="F894" s="123">
        <f>ROUND(E894*C894,2)</f>
        <v>8032073.6799999997</v>
      </c>
    </row>
    <row r="895" spans="1:6" s="97" customFormat="1" x14ac:dyDescent="0.2">
      <c r="A895" s="165"/>
      <c r="B895" s="166" t="s">
        <v>831</v>
      </c>
      <c r="C895" s="166"/>
      <c r="D895" s="167"/>
      <c r="E895" s="168"/>
      <c r="F895" s="169">
        <f>SUBTOTAL(9,F893:F894)</f>
        <v>8769341.6199999992</v>
      </c>
    </row>
    <row r="896" spans="1:6" x14ac:dyDescent="0.2">
      <c r="A896" s="135"/>
      <c r="B896" s="118"/>
      <c r="C896" s="152"/>
      <c r="D896" s="122"/>
      <c r="E896" s="173"/>
      <c r="F896" s="154" t="s">
        <v>830</v>
      </c>
    </row>
    <row r="897" spans="1:6" s="97" customFormat="1" x14ac:dyDescent="0.2">
      <c r="A897" s="165"/>
      <c r="B897" s="166" t="s">
        <v>829</v>
      </c>
      <c r="C897" s="166"/>
      <c r="D897" s="167"/>
      <c r="E897" s="168"/>
      <c r="F897" s="169">
        <f>SUBTOTAL(9,F15:F895)</f>
        <v>199661029.15000004</v>
      </c>
    </row>
    <row r="898" spans="1:6" ht="9.75" customHeight="1" x14ac:dyDescent="0.2">
      <c r="A898" s="135"/>
      <c r="B898" s="118"/>
      <c r="C898" s="152"/>
      <c r="D898" s="122"/>
      <c r="E898" s="153"/>
      <c r="F898" s="154"/>
    </row>
    <row r="899" spans="1:6" x14ac:dyDescent="0.2">
      <c r="A899" s="126"/>
      <c r="B899" s="287" t="s">
        <v>828</v>
      </c>
      <c r="C899" s="121"/>
      <c r="D899" s="122"/>
      <c r="E899" s="132"/>
      <c r="F899" s="123"/>
    </row>
    <row r="900" spans="1:6" x14ac:dyDescent="0.2">
      <c r="A900" s="126"/>
      <c r="B900" s="116"/>
      <c r="C900" s="121"/>
      <c r="D900" s="122"/>
      <c r="E900" s="132"/>
      <c r="F900" s="123"/>
    </row>
    <row r="901" spans="1:6" x14ac:dyDescent="0.2">
      <c r="A901" s="126"/>
      <c r="B901" s="409" t="s">
        <v>627</v>
      </c>
      <c r="C901" s="121"/>
      <c r="D901" s="122"/>
      <c r="E901" s="132"/>
      <c r="F901" s="123"/>
    </row>
    <row r="902" spans="1:6" x14ac:dyDescent="0.2">
      <c r="A902" s="126"/>
      <c r="B902" s="116"/>
      <c r="C902" s="121"/>
      <c r="D902" s="122"/>
      <c r="E902" s="132"/>
      <c r="F902" s="123"/>
    </row>
    <row r="903" spans="1:6" ht="13.5" customHeight="1" x14ac:dyDescent="0.2">
      <c r="A903" s="118" t="s">
        <v>125</v>
      </c>
      <c r="B903" s="116" t="s">
        <v>124</v>
      </c>
      <c r="C903" s="117"/>
      <c r="D903" s="117"/>
      <c r="E903" s="117"/>
      <c r="F903" s="118"/>
    </row>
    <row r="904" spans="1:6" ht="6" customHeight="1" x14ac:dyDescent="0.2">
      <c r="A904" s="115"/>
      <c r="B904" s="118"/>
      <c r="C904" s="118"/>
      <c r="D904" s="118"/>
      <c r="E904" s="118"/>
      <c r="F904" s="118"/>
    </row>
    <row r="905" spans="1:6" x14ac:dyDescent="0.2">
      <c r="A905" s="120">
        <v>2</v>
      </c>
      <c r="B905" s="116" t="s">
        <v>82</v>
      </c>
      <c r="C905" s="121"/>
      <c r="D905" s="122"/>
      <c r="E905" s="132"/>
      <c r="F905" s="123"/>
    </row>
    <row r="906" spans="1:6" ht="8.25" customHeight="1" x14ac:dyDescent="0.2">
      <c r="A906" s="126"/>
      <c r="B906" s="116"/>
      <c r="C906" s="121"/>
      <c r="D906" s="122"/>
      <c r="E906" s="132"/>
      <c r="F906" s="123"/>
    </row>
    <row r="907" spans="1:6" x14ac:dyDescent="0.2">
      <c r="A907" s="127">
        <v>2.1</v>
      </c>
      <c r="B907" s="116" t="s">
        <v>112</v>
      </c>
      <c r="C907" s="121"/>
      <c r="D907" s="122"/>
      <c r="E907" s="132"/>
      <c r="F907" s="123"/>
    </row>
    <row r="908" spans="1:6" x14ac:dyDescent="0.2">
      <c r="A908" s="124" t="s">
        <v>593</v>
      </c>
      <c r="B908" s="125" t="s">
        <v>592</v>
      </c>
      <c r="C908" s="174">
        <v>-2725.43</v>
      </c>
      <c r="D908" s="122" t="s">
        <v>41</v>
      </c>
      <c r="E908" s="119">
        <v>976.63</v>
      </c>
      <c r="F908" s="175">
        <f>ROUND(C908*E908,2)</f>
        <v>-2661736.7000000002</v>
      </c>
    </row>
    <row r="909" spans="1:6" x14ac:dyDescent="0.2">
      <c r="A909" s="128">
        <v>2.4</v>
      </c>
      <c r="B909" s="125" t="s">
        <v>309</v>
      </c>
      <c r="C909" s="174">
        <v>-1802.22</v>
      </c>
      <c r="D909" s="122" t="s">
        <v>41</v>
      </c>
      <c r="E909" s="119">
        <v>779.11</v>
      </c>
      <c r="F909" s="175">
        <f>ROUND(C909*E909,2)</f>
        <v>-1404127.62</v>
      </c>
    </row>
    <row r="910" spans="1:6" x14ac:dyDescent="0.2">
      <c r="A910" s="126"/>
      <c r="B910" s="116"/>
      <c r="C910" s="121"/>
      <c r="D910" s="122"/>
      <c r="E910" s="119"/>
      <c r="F910" s="123"/>
    </row>
    <row r="911" spans="1:6" ht="25.5" x14ac:dyDescent="0.2">
      <c r="A911" s="120">
        <v>9</v>
      </c>
      <c r="B911" s="116" t="s">
        <v>116</v>
      </c>
      <c r="C911" s="121"/>
      <c r="D911" s="122"/>
      <c r="E911" s="119"/>
      <c r="F911" s="123"/>
    </row>
    <row r="912" spans="1:6" x14ac:dyDescent="0.2">
      <c r="A912" s="139">
        <v>9.4</v>
      </c>
      <c r="B912" s="125" t="s">
        <v>822</v>
      </c>
      <c r="C912" s="174">
        <v>-2014</v>
      </c>
      <c r="D912" s="122" t="s">
        <v>33</v>
      </c>
      <c r="E912" s="119">
        <v>109.56</v>
      </c>
      <c r="F912" s="175">
        <f>ROUND(C912*E912,2)</f>
        <v>-220653.84</v>
      </c>
    </row>
    <row r="913" spans="1:6" s="2" customFormat="1" x14ac:dyDescent="0.2">
      <c r="A913" s="124"/>
      <c r="B913" s="125"/>
      <c r="C913" s="130"/>
      <c r="D913" s="122"/>
      <c r="E913" s="119"/>
      <c r="F913" s="123"/>
    </row>
    <row r="914" spans="1:6" s="2" customFormat="1" x14ac:dyDescent="0.2">
      <c r="A914" s="120">
        <v>10</v>
      </c>
      <c r="B914" s="116" t="s">
        <v>821</v>
      </c>
      <c r="C914" s="121"/>
      <c r="D914" s="122"/>
      <c r="E914" s="119"/>
      <c r="F914" s="175"/>
    </row>
    <row r="915" spans="1:6" s="2" customFormat="1" x14ac:dyDescent="0.2">
      <c r="A915" s="139">
        <v>10.1</v>
      </c>
      <c r="B915" s="125" t="s">
        <v>824</v>
      </c>
      <c r="C915" s="174">
        <v>-1369.94</v>
      </c>
      <c r="D915" s="122" t="s">
        <v>57</v>
      </c>
      <c r="E915" s="119">
        <v>153.69999999999999</v>
      </c>
      <c r="F915" s="175">
        <f>ROUND(C915*E915,2)</f>
        <v>-210559.78</v>
      </c>
    </row>
    <row r="916" spans="1:6" s="2" customFormat="1" x14ac:dyDescent="0.2">
      <c r="A916" s="139">
        <v>10.199999999999999</v>
      </c>
      <c r="B916" s="125" t="s">
        <v>819</v>
      </c>
      <c r="C916" s="174">
        <v>-3614.78</v>
      </c>
      <c r="D916" s="122" t="s">
        <v>57</v>
      </c>
      <c r="E916" s="119">
        <v>87.13</v>
      </c>
      <c r="F916" s="175">
        <f>ROUND(C916*E916,2)</f>
        <v>-314955.78000000003</v>
      </c>
    </row>
    <row r="917" spans="1:6" s="2" customFormat="1" x14ac:dyDescent="0.2">
      <c r="A917" s="139">
        <v>10.3</v>
      </c>
      <c r="B917" s="125" t="s">
        <v>818</v>
      </c>
      <c r="C917" s="174">
        <v>-3245.1</v>
      </c>
      <c r="D917" s="122" t="s">
        <v>57</v>
      </c>
      <c r="E917" s="119">
        <v>58.35</v>
      </c>
      <c r="F917" s="175">
        <f>ROUND(C917*E917,2)</f>
        <v>-189351.59</v>
      </c>
    </row>
    <row r="918" spans="1:6" s="2" customFormat="1" x14ac:dyDescent="0.2">
      <c r="A918" s="139">
        <v>10.4</v>
      </c>
      <c r="B918" s="125" t="s">
        <v>817</v>
      </c>
      <c r="C918" s="174">
        <v>-1242.43</v>
      </c>
      <c r="D918" s="122" t="s">
        <v>57</v>
      </c>
      <c r="E918" s="119">
        <v>44.43</v>
      </c>
      <c r="F918" s="175">
        <f>ROUND(C918*E918,2)</f>
        <v>-55201.16</v>
      </c>
    </row>
    <row r="919" spans="1:6" s="2" customFormat="1" x14ac:dyDescent="0.2">
      <c r="A919" s="124"/>
      <c r="B919" s="125"/>
      <c r="C919" s="130"/>
      <c r="D919" s="122"/>
      <c r="E919" s="119"/>
      <c r="F919" s="123"/>
    </row>
    <row r="920" spans="1:6" s="2" customFormat="1" x14ac:dyDescent="0.2">
      <c r="A920" s="120">
        <v>13</v>
      </c>
      <c r="B920" s="116" t="s">
        <v>56</v>
      </c>
      <c r="C920" s="121"/>
      <c r="D920" s="122"/>
      <c r="E920" s="119"/>
      <c r="F920" s="123"/>
    </row>
    <row r="921" spans="1:6" s="2" customFormat="1" x14ac:dyDescent="0.2">
      <c r="A921" s="139">
        <v>13.5</v>
      </c>
      <c r="B921" s="137" t="s">
        <v>232</v>
      </c>
      <c r="C921" s="174">
        <v>-251.9</v>
      </c>
      <c r="D921" s="122" t="s">
        <v>33</v>
      </c>
      <c r="E921" s="119">
        <v>4327.47</v>
      </c>
      <c r="F921" s="175">
        <f>ROUND(C921*E921,2)</f>
        <v>-1090089.69</v>
      </c>
    </row>
    <row r="922" spans="1:6" s="2" customFormat="1" x14ac:dyDescent="0.2">
      <c r="A922" s="139">
        <v>13.6</v>
      </c>
      <c r="B922" s="137" t="s">
        <v>313</v>
      </c>
      <c r="C922" s="174">
        <v>-33</v>
      </c>
      <c r="D922" s="122" t="s">
        <v>33</v>
      </c>
      <c r="E922" s="119">
        <v>13258.02</v>
      </c>
      <c r="F922" s="175">
        <f>ROUND(C922*E922,2)</f>
        <v>-437514.66</v>
      </c>
    </row>
    <row r="923" spans="1:6" s="2" customFormat="1" x14ac:dyDescent="0.2">
      <c r="A923" s="139">
        <v>13.7</v>
      </c>
      <c r="B923" s="137" t="s">
        <v>312</v>
      </c>
      <c r="C923" s="174">
        <v>-63.8</v>
      </c>
      <c r="D923" s="122" t="s">
        <v>33</v>
      </c>
      <c r="E923" s="119">
        <v>14436.22</v>
      </c>
      <c r="F923" s="175">
        <f>ROUND(C923*E923,2)</f>
        <v>-921030.84</v>
      </c>
    </row>
    <row r="924" spans="1:6" s="2" customFormat="1" x14ac:dyDescent="0.2">
      <c r="A924" s="124"/>
      <c r="B924" s="137"/>
      <c r="C924" s="130"/>
      <c r="D924" s="122"/>
      <c r="E924" s="119"/>
      <c r="F924" s="123"/>
    </row>
    <row r="925" spans="1:6" s="2" customFormat="1" x14ac:dyDescent="0.2">
      <c r="A925" s="118" t="s">
        <v>114</v>
      </c>
      <c r="B925" s="116" t="s">
        <v>113</v>
      </c>
      <c r="C925" s="116"/>
      <c r="D925" s="116"/>
      <c r="E925" s="119"/>
      <c r="F925" s="116"/>
    </row>
    <row r="926" spans="1:6" s="2" customFormat="1" x14ac:dyDescent="0.2">
      <c r="A926" s="115"/>
      <c r="B926" s="118"/>
      <c r="C926" s="118"/>
      <c r="D926" s="118"/>
      <c r="E926" s="118"/>
      <c r="F926" s="118"/>
    </row>
    <row r="927" spans="1:6" s="2" customFormat="1" x14ac:dyDescent="0.2">
      <c r="A927" s="120">
        <v>2</v>
      </c>
      <c r="B927" s="116" t="s">
        <v>82</v>
      </c>
      <c r="C927" s="121"/>
      <c r="D927" s="122"/>
      <c r="E927" s="132"/>
      <c r="F927" s="123"/>
    </row>
    <row r="928" spans="1:6" s="2" customFormat="1" x14ac:dyDescent="0.2">
      <c r="A928" s="127">
        <v>2.1</v>
      </c>
      <c r="B928" s="116" t="s">
        <v>112</v>
      </c>
      <c r="C928" s="121"/>
      <c r="D928" s="122"/>
      <c r="E928" s="132"/>
      <c r="F928" s="123"/>
    </row>
    <row r="929" spans="1:6" s="2" customFormat="1" x14ac:dyDescent="0.2">
      <c r="A929" s="124" t="s">
        <v>593</v>
      </c>
      <c r="B929" s="125" t="s">
        <v>592</v>
      </c>
      <c r="C929" s="174">
        <v>-1440.3</v>
      </c>
      <c r="D929" s="122" t="s">
        <v>41</v>
      </c>
      <c r="E929" s="119">
        <v>976.63</v>
      </c>
      <c r="F929" s="175">
        <f>ROUND(C929*E929,2)</f>
        <v>-1406640.19</v>
      </c>
    </row>
    <row r="930" spans="1:6" s="2" customFormat="1" x14ac:dyDescent="0.2">
      <c r="A930" s="128">
        <v>2.4</v>
      </c>
      <c r="B930" s="125" t="s">
        <v>279</v>
      </c>
      <c r="C930" s="174">
        <v>-843.37</v>
      </c>
      <c r="D930" s="122" t="s">
        <v>41</v>
      </c>
      <c r="E930" s="119">
        <v>779.11</v>
      </c>
      <c r="F930" s="175">
        <f>ROUND(C930*E930,2)</f>
        <v>-657078</v>
      </c>
    </row>
    <row r="931" spans="1:6" s="2" customFormat="1" x14ac:dyDescent="0.2">
      <c r="A931" s="124"/>
      <c r="B931" s="137"/>
      <c r="C931" s="130"/>
      <c r="D931" s="122"/>
      <c r="E931" s="119"/>
      <c r="F931" s="123"/>
    </row>
    <row r="932" spans="1:6" s="2" customFormat="1" ht="25.5" x14ac:dyDescent="0.2">
      <c r="A932" s="120">
        <v>9</v>
      </c>
      <c r="B932" s="116" t="s">
        <v>88</v>
      </c>
      <c r="C932" s="121"/>
      <c r="D932" s="122"/>
      <c r="E932" s="119"/>
      <c r="F932" s="123"/>
    </row>
    <row r="933" spans="1:6" s="2" customFormat="1" x14ac:dyDescent="0.2">
      <c r="A933" s="139">
        <v>9.4</v>
      </c>
      <c r="B933" s="125" t="s">
        <v>822</v>
      </c>
      <c r="C933" s="174">
        <v>-242</v>
      </c>
      <c r="D933" s="122" t="s">
        <v>33</v>
      </c>
      <c r="E933" s="119">
        <v>109.56</v>
      </c>
      <c r="F933" s="175">
        <f>ROUND(C933*E933,2)</f>
        <v>-26513.52</v>
      </c>
    </row>
    <row r="934" spans="1:6" s="2" customFormat="1" x14ac:dyDescent="0.2">
      <c r="A934" s="139"/>
      <c r="B934" s="125"/>
      <c r="C934" s="174"/>
      <c r="D934" s="122"/>
      <c r="E934" s="119"/>
      <c r="F934" s="175"/>
    </row>
    <row r="935" spans="1:6" s="2" customFormat="1" x14ac:dyDescent="0.2">
      <c r="A935" s="120">
        <v>10</v>
      </c>
      <c r="B935" s="116" t="s">
        <v>821</v>
      </c>
      <c r="C935" s="121"/>
      <c r="D935" s="122"/>
      <c r="E935" s="119"/>
      <c r="F935" s="123"/>
    </row>
    <row r="936" spans="1:6" s="2" customFormat="1" x14ac:dyDescent="0.2">
      <c r="A936" s="139">
        <v>10.1</v>
      </c>
      <c r="B936" s="125" t="s">
        <v>824</v>
      </c>
      <c r="C936" s="174">
        <v>-1679.17</v>
      </c>
      <c r="D936" s="122" t="s">
        <v>57</v>
      </c>
      <c r="E936" s="119">
        <v>118.74</v>
      </c>
      <c r="F936" s="175">
        <f>ROUND(C936*E936,2)</f>
        <v>-199384.65</v>
      </c>
    </row>
    <row r="937" spans="1:6" s="2" customFormat="1" x14ac:dyDescent="0.2">
      <c r="A937" s="139">
        <v>10.199999999999999</v>
      </c>
      <c r="B937" s="125" t="s">
        <v>819</v>
      </c>
      <c r="C937" s="174">
        <v>-1469.4</v>
      </c>
      <c r="D937" s="122" t="s">
        <v>57</v>
      </c>
      <c r="E937" s="119">
        <v>87.13</v>
      </c>
      <c r="F937" s="175">
        <f>ROUND(C937*E937,2)</f>
        <v>-128028.82</v>
      </c>
    </row>
    <row r="938" spans="1:6" s="2" customFormat="1" x14ac:dyDescent="0.2">
      <c r="A938" s="139">
        <v>10.3</v>
      </c>
      <c r="B938" s="125" t="s">
        <v>818</v>
      </c>
      <c r="C938" s="174">
        <v>-2005.3</v>
      </c>
      <c r="D938" s="122" t="s">
        <v>57</v>
      </c>
      <c r="E938" s="119">
        <v>58.35</v>
      </c>
      <c r="F938" s="175">
        <f>ROUND(C938*E938,2)</f>
        <v>-117009.26</v>
      </c>
    </row>
    <row r="939" spans="1:6" s="2" customFormat="1" x14ac:dyDescent="0.2">
      <c r="A939" s="139">
        <v>10.4</v>
      </c>
      <c r="B939" s="125" t="s">
        <v>817</v>
      </c>
      <c r="C939" s="174">
        <v>-1193.92</v>
      </c>
      <c r="D939" s="122" t="s">
        <v>57</v>
      </c>
      <c r="E939" s="119">
        <v>44.43</v>
      </c>
      <c r="F939" s="175">
        <f>ROUND(C939*E939,2)</f>
        <v>-53045.87</v>
      </c>
    </row>
    <row r="940" spans="1:6" s="2" customFormat="1" x14ac:dyDescent="0.2">
      <c r="A940" s="139"/>
      <c r="B940" s="125"/>
      <c r="C940" s="122"/>
      <c r="D940" s="122"/>
      <c r="E940" s="119"/>
      <c r="F940" s="123"/>
    </row>
    <row r="941" spans="1:6" s="2" customFormat="1" x14ac:dyDescent="0.2">
      <c r="A941" s="120">
        <v>13</v>
      </c>
      <c r="B941" s="116" t="s">
        <v>56</v>
      </c>
      <c r="C941" s="121"/>
      <c r="D941" s="122"/>
      <c r="E941" s="119"/>
      <c r="F941" s="123"/>
    </row>
    <row r="942" spans="1:6" s="2" customFormat="1" x14ac:dyDescent="0.2">
      <c r="A942" s="139">
        <v>13.5</v>
      </c>
      <c r="B942" s="137" t="s">
        <v>232</v>
      </c>
      <c r="C942" s="174">
        <v>-60</v>
      </c>
      <c r="D942" s="122" t="s">
        <v>33</v>
      </c>
      <c r="E942" s="119">
        <v>3461.98</v>
      </c>
      <c r="F942" s="175">
        <f>ROUND(C942*E942,2)</f>
        <v>-207718.8</v>
      </c>
    </row>
    <row r="943" spans="1:6" s="2" customFormat="1" x14ac:dyDescent="0.2">
      <c r="A943" s="139">
        <v>13.6</v>
      </c>
      <c r="B943" s="137" t="s">
        <v>313</v>
      </c>
      <c r="C943" s="174">
        <v>-8</v>
      </c>
      <c r="D943" s="122" t="s">
        <v>33</v>
      </c>
      <c r="E943" s="119">
        <v>13258.02</v>
      </c>
      <c r="F943" s="175">
        <f>ROUND(C943*E943,2)</f>
        <v>-106064.16</v>
      </c>
    </row>
    <row r="944" spans="1:6" s="2" customFormat="1" x14ac:dyDescent="0.2">
      <c r="A944" s="139">
        <v>13.7</v>
      </c>
      <c r="B944" s="137" t="s">
        <v>312</v>
      </c>
      <c r="C944" s="174">
        <v>-15</v>
      </c>
      <c r="D944" s="122" t="s">
        <v>33</v>
      </c>
      <c r="E944" s="119">
        <v>14436.22</v>
      </c>
      <c r="F944" s="175">
        <f>ROUND(C944*E944,2)</f>
        <v>-216543.3</v>
      </c>
    </row>
    <row r="945" spans="1:6" s="2" customFormat="1" x14ac:dyDescent="0.2">
      <c r="A945" s="124"/>
      <c r="B945" s="137"/>
      <c r="C945" s="130"/>
      <c r="D945" s="122"/>
      <c r="E945" s="119"/>
      <c r="F945" s="123"/>
    </row>
    <row r="946" spans="1:6" s="2" customFormat="1" ht="38.25" x14ac:dyDescent="0.2">
      <c r="A946" s="118" t="s">
        <v>84</v>
      </c>
      <c r="B946" s="116" t="s">
        <v>83</v>
      </c>
      <c r="C946" s="116"/>
      <c r="D946" s="116"/>
      <c r="E946" s="116"/>
      <c r="F946" s="116"/>
    </row>
    <row r="947" spans="1:6" s="2" customFormat="1" x14ac:dyDescent="0.2">
      <c r="A947" s="126"/>
      <c r="B947" s="116"/>
      <c r="C947" s="118"/>
      <c r="D947" s="118"/>
      <c r="E947" s="176"/>
      <c r="F947" s="123"/>
    </row>
    <row r="948" spans="1:6" s="2" customFormat="1" x14ac:dyDescent="0.2">
      <c r="A948" s="120">
        <v>2</v>
      </c>
      <c r="B948" s="116" t="s">
        <v>82</v>
      </c>
      <c r="C948" s="121"/>
      <c r="D948" s="122"/>
      <c r="E948" s="132"/>
      <c r="F948" s="123"/>
    </row>
    <row r="949" spans="1:6" s="2" customFormat="1" x14ac:dyDescent="0.2">
      <c r="A949" s="127">
        <v>2.1</v>
      </c>
      <c r="B949" s="116" t="s">
        <v>112</v>
      </c>
      <c r="C949" s="121"/>
      <c r="D949" s="122"/>
      <c r="E949" s="132"/>
      <c r="F949" s="123"/>
    </row>
    <row r="950" spans="1:6" s="2" customFormat="1" x14ac:dyDescent="0.2">
      <c r="A950" s="124" t="s">
        <v>593</v>
      </c>
      <c r="B950" s="125" t="s">
        <v>592</v>
      </c>
      <c r="C950" s="174">
        <v>-8324.91</v>
      </c>
      <c r="D950" s="122" t="s">
        <v>41</v>
      </c>
      <c r="E950" s="119">
        <v>976.63</v>
      </c>
      <c r="F950" s="175">
        <f>ROUND(C950*E950,2)</f>
        <v>-8130356.8499999996</v>
      </c>
    </row>
    <row r="951" spans="1:6" s="2" customFormat="1" x14ac:dyDescent="0.2">
      <c r="A951" s="124" t="s">
        <v>280</v>
      </c>
      <c r="B951" s="125" t="s">
        <v>279</v>
      </c>
      <c r="C951" s="174">
        <v>-6171.13</v>
      </c>
      <c r="D951" s="122" t="s">
        <v>41</v>
      </c>
      <c r="E951" s="119">
        <v>779.11</v>
      </c>
      <c r="F951" s="175">
        <f>ROUND(C951*E951,2)</f>
        <v>-4807989.09</v>
      </c>
    </row>
    <row r="952" spans="1:6" s="2" customFormat="1" x14ac:dyDescent="0.2">
      <c r="A952" s="124"/>
      <c r="B952" s="137"/>
      <c r="C952" s="130"/>
      <c r="D952" s="122"/>
      <c r="E952" s="132"/>
      <c r="F952" s="123"/>
    </row>
    <row r="953" spans="1:6" s="2" customFormat="1" x14ac:dyDescent="0.2">
      <c r="A953" s="120">
        <v>9</v>
      </c>
      <c r="B953" s="116" t="s">
        <v>827</v>
      </c>
      <c r="C953" s="121"/>
      <c r="D953" s="122"/>
      <c r="E953" s="132"/>
      <c r="F953" s="123"/>
    </row>
    <row r="954" spans="1:6" s="2" customFormat="1" ht="38.25" x14ac:dyDescent="0.2">
      <c r="A954" s="136">
        <v>9.1</v>
      </c>
      <c r="B954" s="125" t="s">
        <v>826</v>
      </c>
      <c r="C954" s="174">
        <v>-1</v>
      </c>
      <c r="D954" s="122" t="s">
        <v>33</v>
      </c>
      <c r="E954" s="119">
        <v>159397.26</v>
      </c>
      <c r="F954" s="175">
        <f>ROUND(C954*E954,2)</f>
        <v>-159397.26</v>
      </c>
    </row>
    <row r="955" spans="1:6" s="2" customFormat="1" x14ac:dyDescent="0.2">
      <c r="A955" s="124"/>
      <c r="B955" s="125"/>
      <c r="C955" s="130"/>
      <c r="D955" s="122"/>
      <c r="E955" s="119"/>
      <c r="F955" s="123"/>
    </row>
    <row r="956" spans="1:6" s="2" customFormat="1" ht="25.5" x14ac:dyDescent="0.2">
      <c r="A956" s="120">
        <v>10</v>
      </c>
      <c r="B956" s="116" t="s">
        <v>62</v>
      </c>
      <c r="C956" s="121"/>
      <c r="D956" s="122"/>
      <c r="E956" s="119"/>
      <c r="F956" s="123"/>
    </row>
    <row r="957" spans="1:6" s="2" customFormat="1" x14ac:dyDescent="0.2">
      <c r="A957" s="136">
        <v>10.4</v>
      </c>
      <c r="B957" s="125" t="s">
        <v>822</v>
      </c>
      <c r="C957" s="174">
        <v>-3424</v>
      </c>
      <c r="D957" s="122" t="s">
        <v>33</v>
      </c>
      <c r="E957" s="119">
        <v>109.56</v>
      </c>
      <c r="F957" s="175">
        <f>ROUND(C957*E957,2)</f>
        <v>-375133.44</v>
      </c>
    </row>
    <row r="958" spans="1:6" s="2" customFormat="1" x14ac:dyDescent="0.2">
      <c r="A958" s="124"/>
      <c r="B958" s="137"/>
      <c r="C958" s="130"/>
      <c r="D958" s="122"/>
      <c r="E958" s="119"/>
      <c r="F958" s="123"/>
    </row>
    <row r="959" spans="1:6" s="2" customFormat="1" x14ac:dyDescent="0.2">
      <c r="A959" s="120">
        <v>11</v>
      </c>
      <c r="B959" s="116" t="s">
        <v>821</v>
      </c>
      <c r="C959" s="121"/>
      <c r="D959" s="122"/>
      <c r="E959" s="119"/>
      <c r="F959" s="123"/>
    </row>
    <row r="960" spans="1:6" s="2" customFormat="1" x14ac:dyDescent="0.2">
      <c r="A960" s="136">
        <v>11.1</v>
      </c>
      <c r="B960" s="125" t="s">
        <v>825</v>
      </c>
      <c r="C960" s="174">
        <v>-2093.23</v>
      </c>
      <c r="D960" s="122" t="s">
        <v>57</v>
      </c>
      <c r="E960" s="119">
        <v>206.35</v>
      </c>
      <c r="F960" s="175">
        <f t="shared" ref="F960:F965" si="52">ROUND(C960*E960,2)</f>
        <v>-431938.01</v>
      </c>
    </row>
    <row r="961" spans="1:6" s="2" customFormat="1" x14ac:dyDescent="0.2">
      <c r="A961" s="136">
        <v>11.2</v>
      </c>
      <c r="B961" s="125" t="s">
        <v>824</v>
      </c>
      <c r="C961" s="174">
        <v>-1760.89</v>
      </c>
      <c r="D961" s="122" t="s">
        <v>57</v>
      </c>
      <c r="E961" s="119">
        <v>153.69999999999999</v>
      </c>
      <c r="F961" s="175">
        <f t="shared" si="52"/>
        <v>-270648.78999999998</v>
      </c>
    </row>
    <row r="962" spans="1:6" s="2" customFormat="1" ht="25.5" x14ac:dyDescent="0.2">
      <c r="A962" s="136">
        <v>11.3</v>
      </c>
      <c r="B962" s="125" t="s">
        <v>823</v>
      </c>
      <c r="C962" s="174">
        <v>-29.45</v>
      </c>
      <c r="D962" s="122" t="s">
        <v>57</v>
      </c>
      <c r="E962" s="119">
        <v>87.13</v>
      </c>
      <c r="F962" s="175">
        <f t="shared" si="52"/>
        <v>-2565.98</v>
      </c>
    </row>
    <row r="963" spans="1:6" s="2" customFormat="1" x14ac:dyDescent="0.2">
      <c r="A963" s="136">
        <v>11.4</v>
      </c>
      <c r="B963" s="125" t="s">
        <v>819</v>
      </c>
      <c r="C963" s="174">
        <v>-2702.38</v>
      </c>
      <c r="D963" s="122" t="s">
        <v>57</v>
      </c>
      <c r="E963" s="119">
        <v>87.13</v>
      </c>
      <c r="F963" s="175">
        <f t="shared" si="52"/>
        <v>-235458.37</v>
      </c>
    </row>
    <row r="964" spans="1:6" s="2" customFormat="1" x14ac:dyDescent="0.2">
      <c r="A964" s="136">
        <v>11.5</v>
      </c>
      <c r="B964" s="125" t="s">
        <v>818</v>
      </c>
      <c r="C964" s="174">
        <v>-14430.92</v>
      </c>
      <c r="D964" s="122" t="s">
        <v>57</v>
      </c>
      <c r="E964" s="119">
        <v>58.35</v>
      </c>
      <c r="F964" s="175">
        <f t="shared" si="52"/>
        <v>-842044.18</v>
      </c>
    </row>
    <row r="965" spans="1:6" s="2" customFormat="1" x14ac:dyDescent="0.2">
      <c r="A965" s="136">
        <v>11.6</v>
      </c>
      <c r="B965" s="125" t="s">
        <v>817</v>
      </c>
      <c r="C965" s="174">
        <v>-13328.56</v>
      </c>
      <c r="D965" s="122" t="s">
        <v>57</v>
      </c>
      <c r="E965" s="119">
        <v>133.29</v>
      </c>
      <c r="F965" s="175">
        <f t="shared" si="52"/>
        <v>-1776563.76</v>
      </c>
    </row>
    <row r="966" spans="1:6" s="2" customFormat="1" x14ac:dyDescent="0.2">
      <c r="A966" s="136"/>
      <c r="B966" s="125"/>
      <c r="C966" s="121"/>
      <c r="D966" s="122"/>
      <c r="E966" s="119"/>
      <c r="F966" s="123"/>
    </row>
    <row r="967" spans="1:6" s="2" customFormat="1" ht="12" customHeight="1" x14ac:dyDescent="0.2">
      <c r="A967" s="120">
        <v>14</v>
      </c>
      <c r="B967" s="116" t="s">
        <v>56</v>
      </c>
      <c r="C967" s="121"/>
      <c r="D967" s="122"/>
      <c r="E967" s="119"/>
      <c r="F967" s="123"/>
    </row>
    <row r="968" spans="1:6" s="2" customFormat="1" x14ac:dyDescent="0.2">
      <c r="A968" s="136">
        <v>14.5</v>
      </c>
      <c r="B968" s="137" t="s">
        <v>232</v>
      </c>
      <c r="C968" s="174">
        <v>-440</v>
      </c>
      <c r="D968" s="122" t="s">
        <v>33</v>
      </c>
      <c r="E968" s="119">
        <v>3461.98</v>
      </c>
      <c r="F968" s="175">
        <f>ROUND(C968*E968,2)</f>
        <v>-1523271.2</v>
      </c>
    </row>
    <row r="969" spans="1:6" s="2" customFormat="1" x14ac:dyDescent="0.2">
      <c r="A969" s="136">
        <v>14.6</v>
      </c>
      <c r="B969" s="137" t="s">
        <v>313</v>
      </c>
      <c r="C969" s="174">
        <v>-57</v>
      </c>
      <c r="D969" s="122" t="s">
        <v>33</v>
      </c>
      <c r="E969" s="119">
        <v>13258.02</v>
      </c>
      <c r="F969" s="175">
        <f>ROUND(C969*E969,2)</f>
        <v>-755707.14</v>
      </c>
    </row>
    <row r="970" spans="1:6" s="2" customFormat="1" x14ac:dyDescent="0.2">
      <c r="A970" s="136">
        <v>14.7</v>
      </c>
      <c r="B970" s="137" t="s">
        <v>312</v>
      </c>
      <c r="C970" s="174">
        <v>-111</v>
      </c>
      <c r="D970" s="122" t="s">
        <v>33</v>
      </c>
      <c r="E970" s="119">
        <v>14436.22</v>
      </c>
      <c r="F970" s="175">
        <f>ROUND(C970*E970,2)</f>
        <v>-1602420.42</v>
      </c>
    </row>
    <row r="971" spans="1:6" s="2" customFormat="1" x14ac:dyDescent="0.2">
      <c r="A971" s="124"/>
      <c r="B971" s="137"/>
      <c r="C971" s="130"/>
      <c r="D971" s="122"/>
      <c r="E971" s="119"/>
      <c r="F971" s="123"/>
    </row>
    <row r="972" spans="1:6" s="2" customFormat="1" ht="25.5" x14ac:dyDescent="0.2">
      <c r="A972" s="118" t="s">
        <v>40</v>
      </c>
      <c r="B972" s="116" t="s">
        <v>39</v>
      </c>
      <c r="C972" s="116"/>
      <c r="D972" s="116"/>
      <c r="E972" s="119"/>
      <c r="F972" s="116"/>
    </row>
    <row r="973" spans="1:6" s="2" customFormat="1" x14ac:dyDescent="0.2">
      <c r="A973" s="124"/>
      <c r="B973" s="137"/>
      <c r="C973" s="130"/>
      <c r="D973" s="122"/>
      <c r="E973" s="119"/>
      <c r="F973" s="123"/>
    </row>
    <row r="974" spans="1:6" s="2" customFormat="1" ht="25.5" x14ac:dyDescent="0.2">
      <c r="A974" s="120">
        <v>9</v>
      </c>
      <c r="B974" s="116" t="s">
        <v>38</v>
      </c>
      <c r="C974" s="121"/>
      <c r="D974" s="122"/>
      <c r="E974" s="119"/>
      <c r="F974" s="123"/>
    </row>
    <row r="975" spans="1:6" s="2" customFormat="1" x14ac:dyDescent="0.2">
      <c r="A975" s="136">
        <v>9.4</v>
      </c>
      <c r="B975" s="125" t="s">
        <v>822</v>
      </c>
      <c r="C975" s="174">
        <v>-450</v>
      </c>
      <c r="D975" s="122" t="s">
        <v>33</v>
      </c>
      <c r="E975" s="119">
        <v>109.56</v>
      </c>
      <c r="F975" s="175">
        <f>ROUND(C975*E975,2)</f>
        <v>-49302</v>
      </c>
    </row>
    <row r="976" spans="1:6" s="2" customFormat="1" x14ac:dyDescent="0.2">
      <c r="A976" s="124"/>
      <c r="B976" s="125"/>
      <c r="C976" s="130"/>
      <c r="D976" s="122"/>
      <c r="E976" s="119"/>
      <c r="F976" s="123"/>
    </row>
    <row r="977" spans="1:6" s="2" customFormat="1" x14ac:dyDescent="0.2">
      <c r="A977" s="120">
        <v>10</v>
      </c>
      <c r="B977" s="116" t="s">
        <v>821</v>
      </c>
      <c r="C977" s="121"/>
      <c r="D977" s="122"/>
      <c r="E977" s="119"/>
      <c r="F977" s="123"/>
    </row>
    <row r="978" spans="1:6" s="2" customFormat="1" x14ac:dyDescent="0.2">
      <c r="A978" s="136">
        <v>10.1</v>
      </c>
      <c r="B978" s="125" t="s">
        <v>820</v>
      </c>
      <c r="C978" s="174">
        <v>-1286.5899999999999</v>
      </c>
      <c r="D978" s="122" t="s">
        <v>57</v>
      </c>
      <c r="E978" s="119">
        <v>153.69999999999999</v>
      </c>
      <c r="F978" s="175">
        <f>ROUND(C978*E978,2)</f>
        <v>-197748.88</v>
      </c>
    </row>
    <row r="979" spans="1:6" s="2" customFormat="1" x14ac:dyDescent="0.2">
      <c r="A979" s="136">
        <v>10.199999999999999</v>
      </c>
      <c r="B979" s="125" t="s">
        <v>819</v>
      </c>
      <c r="C979" s="174">
        <v>-548.37</v>
      </c>
      <c r="D979" s="122" t="s">
        <v>57</v>
      </c>
      <c r="E979" s="119">
        <v>87.13</v>
      </c>
      <c r="F979" s="175">
        <f>ROUND(C979*E979,2)</f>
        <v>-47779.48</v>
      </c>
    </row>
    <row r="980" spans="1:6" s="2" customFormat="1" x14ac:dyDescent="0.2">
      <c r="A980" s="136">
        <v>10.3</v>
      </c>
      <c r="B980" s="125" t="s">
        <v>818</v>
      </c>
      <c r="C980" s="174">
        <v>-992.2</v>
      </c>
      <c r="D980" s="122" t="s">
        <v>57</v>
      </c>
      <c r="E980" s="119">
        <v>58.35</v>
      </c>
      <c r="F980" s="175">
        <f>ROUND(C980*E980,2)</f>
        <v>-57894.87</v>
      </c>
    </row>
    <row r="981" spans="1:6" s="2" customFormat="1" x14ac:dyDescent="0.2">
      <c r="A981" s="136">
        <v>10.4</v>
      </c>
      <c r="B981" s="125" t="s">
        <v>817</v>
      </c>
      <c r="C981" s="174">
        <v>-121</v>
      </c>
      <c r="D981" s="122" t="s">
        <v>57</v>
      </c>
      <c r="E981" s="119">
        <v>44.43</v>
      </c>
      <c r="F981" s="175">
        <f>ROUND(C981*E981,2)</f>
        <v>-5376.03</v>
      </c>
    </row>
    <row r="982" spans="1:6" s="2" customFormat="1" x14ac:dyDescent="0.2">
      <c r="A982" s="136"/>
      <c r="B982" s="125"/>
      <c r="C982" s="174"/>
      <c r="D982" s="122"/>
      <c r="E982" s="119"/>
      <c r="F982" s="175"/>
    </row>
    <row r="983" spans="1:6" s="2" customFormat="1" x14ac:dyDescent="0.2">
      <c r="A983" s="120">
        <v>13</v>
      </c>
      <c r="B983" s="116" t="s">
        <v>56</v>
      </c>
      <c r="C983" s="121"/>
      <c r="D983" s="122"/>
      <c r="E983" s="119"/>
      <c r="F983" s="123"/>
    </row>
    <row r="984" spans="1:6" s="2" customFormat="1" x14ac:dyDescent="0.2">
      <c r="A984" s="136">
        <v>13.1</v>
      </c>
      <c r="B984" s="125" t="s">
        <v>232</v>
      </c>
      <c r="C984" s="174">
        <v>-220</v>
      </c>
      <c r="D984" s="122" t="s">
        <v>33</v>
      </c>
      <c r="E984" s="119">
        <v>3461.98</v>
      </c>
      <c r="F984" s="175">
        <f>ROUND(C984*E984,2)</f>
        <v>-761635.6</v>
      </c>
    </row>
    <row r="985" spans="1:6" s="2" customFormat="1" x14ac:dyDescent="0.2">
      <c r="A985" s="136">
        <f>+A984+0.1</f>
        <v>13.2</v>
      </c>
      <c r="B985" s="125" t="s">
        <v>313</v>
      </c>
      <c r="C985" s="174">
        <v>-27</v>
      </c>
      <c r="D985" s="122" t="s">
        <v>33</v>
      </c>
      <c r="E985" s="119">
        <v>13258.02</v>
      </c>
      <c r="F985" s="175">
        <f>ROUND(C985*E985,2)</f>
        <v>-357966.54</v>
      </c>
    </row>
    <row r="986" spans="1:6" s="2" customFormat="1" x14ac:dyDescent="0.2">
      <c r="A986" s="136">
        <f>+A985+0.1</f>
        <v>13.299999999999999</v>
      </c>
      <c r="B986" s="125" t="s">
        <v>312</v>
      </c>
      <c r="C986" s="174">
        <v>-55</v>
      </c>
      <c r="D986" s="122" t="s">
        <v>33</v>
      </c>
      <c r="E986" s="119">
        <v>14436.22</v>
      </c>
      <c r="F986" s="175">
        <f>ROUND(C986*E986,2)</f>
        <v>-793992.1</v>
      </c>
    </row>
    <row r="987" spans="1:6" s="2" customFormat="1" x14ac:dyDescent="0.2">
      <c r="A987" s="124"/>
      <c r="B987" s="137"/>
      <c r="C987" s="130"/>
      <c r="D987" s="122"/>
      <c r="E987" s="119"/>
      <c r="F987" s="123"/>
    </row>
    <row r="988" spans="1:6" s="2" customFormat="1" ht="25.5" x14ac:dyDescent="0.2">
      <c r="A988" s="118" t="s">
        <v>481</v>
      </c>
      <c r="B988" s="116" t="s">
        <v>816</v>
      </c>
      <c r="C988" s="116"/>
      <c r="D988" s="116"/>
      <c r="E988" s="119"/>
      <c r="F988" s="160"/>
    </row>
    <row r="989" spans="1:6" s="2" customFormat="1" x14ac:dyDescent="0.2">
      <c r="A989" s="124"/>
      <c r="B989" s="161"/>
      <c r="C989" s="130"/>
      <c r="D989" s="122"/>
      <c r="E989" s="119"/>
      <c r="F989" s="123"/>
    </row>
    <row r="990" spans="1:6" s="2" customFormat="1" x14ac:dyDescent="0.2">
      <c r="A990" s="120">
        <v>1</v>
      </c>
      <c r="B990" s="116" t="s">
        <v>815</v>
      </c>
      <c r="C990" s="121"/>
      <c r="D990" s="122"/>
      <c r="E990" s="119"/>
      <c r="F990" s="123"/>
    </row>
    <row r="991" spans="1:6" s="2" customFormat="1" x14ac:dyDescent="0.2">
      <c r="A991" s="127">
        <v>1.1000000000000001</v>
      </c>
      <c r="B991" s="116" t="s">
        <v>670</v>
      </c>
      <c r="C991" s="121"/>
      <c r="D991" s="122"/>
      <c r="E991" s="119"/>
      <c r="F991" s="123"/>
    </row>
    <row r="992" spans="1:6" s="2" customFormat="1" x14ac:dyDescent="0.2">
      <c r="A992" s="124" t="s">
        <v>814</v>
      </c>
      <c r="B992" s="161" t="s">
        <v>645</v>
      </c>
      <c r="C992" s="174">
        <v>-397.38</v>
      </c>
      <c r="D992" s="122" t="s">
        <v>45</v>
      </c>
      <c r="E992" s="119">
        <v>119.33</v>
      </c>
      <c r="F992" s="175">
        <f>ROUND(C992*E992,2)</f>
        <v>-47419.360000000001</v>
      </c>
    </row>
    <row r="993" spans="1:6" s="2" customFormat="1" x14ac:dyDescent="0.2">
      <c r="A993" s="124"/>
      <c r="B993" s="161"/>
      <c r="C993" s="174"/>
      <c r="D993" s="122"/>
      <c r="E993" s="119"/>
      <c r="F993" s="175"/>
    </row>
    <row r="994" spans="1:6" s="2" customFormat="1" x14ac:dyDescent="0.2">
      <c r="A994" s="127">
        <v>1.2</v>
      </c>
      <c r="B994" s="116" t="s">
        <v>669</v>
      </c>
      <c r="C994" s="121"/>
      <c r="D994" s="122"/>
      <c r="E994" s="119"/>
      <c r="F994" s="123"/>
    </row>
    <row r="995" spans="1:6" s="2" customFormat="1" ht="14.25" customHeight="1" x14ac:dyDescent="0.2">
      <c r="A995" s="124" t="s">
        <v>813</v>
      </c>
      <c r="B995" s="125" t="s">
        <v>644</v>
      </c>
      <c r="C995" s="174">
        <v>-397.38</v>
      </c>
      <c r="D995" s="122" t="s">
        <v>45</v>
      </c>
      <c r="E995" s="119">
        <v>76.86</v>
      </c>
      <c r="F995" s="175">
        <f>ROUND(C995*E995,2)</f>
        <v>-30542.63</v>
      </c>
    </row>
    <row r="996" spans="1:6" s="2" customFormat="1" x14ac:dyDescent="0.2">
      <c r="A996" s="124"/>
      <c r="B996" s="161"/>
      <c r="C996" s="130"/>
      <c r="D996" s="122"/>
      <c r="E996" s="119"/>
      <c r="F996" s="123"/>
    </row>
    <row r="997" spans="1:6" s="2" customFormat="1" x14ac:dyDescent="0.2">
      <c r="A997" s="127">
        <v>1.3</v>
      </c>
      <c r="B997" s="116" t="s">
        <v>812</v>
      </c>
      <c r="C997" s="121"/>
      <c r="D997" s="122"/>
      <c r="E997" s="119"/>
      <c r="F997" s="123"/>
    </row>
    <row r="998" spans="1:6" s="2" customFormat="1" ht="51" x14ac:dyDescent="0.2">
      <c r="A998" s="124" t="s">
        <v>811</v>
      </c>
      <c r="B998" s="137" t="s">
        <v>661</v>
      </c>
      <c r="C998" s="174">
        <v>-20</v>
      </c>
      <c r="D998" s="122" t="s">
        <v>33</v>
      </c>
      <c r="E998" s="119">
        <v>48613.16</v>
      </c>
      <c r="F998" s="175">
        <f t="shared" ref="F998:F1006" si="53">ROUND(C998*E998,2)</f>
        <v>-972263.2</v>
      </c>
    </row>
    <row r="999" spans="1:6" s="2" customFormat="1" x14ac:dyDescent="0.2">
      <c r="A999" s="124" t="s">
        <v>810</v>
      </c>
      <c r="B999" s="161" t="s">
        <v>660</v>
      </c>
      <c r="C999" s="174">
        <v>-6556</v>
      </c>
      <c r="D999" s="122" t="s">
        <v>640</v>
      </c>
      <c r="E999" s="119">
        <v>37.659999999999997</v>
      </c>
      <c r="F999" s="175">
        <f t="shared" si="53"/>
        <v>-246898.96</v>
      </c>
    </row>
    <row r="1000" spans="1:6" s="2" customFormat="1" x14ac:dyDescent="0.2">
      <c r="A1000" s="124" t="s">
        <v>809</v>
      </c>
      <c r="B1000" s="161" t="s">
        <v>659</v>
      </c>
      <c r="C1000" s="174">
        <v>-7</v>
      </c>
      <c r="D1000" s="122" t="s">
        <v>33</v>
      </c>
      <c r="E1000" s="119">
        <v>4029.73</v>
      </c>
      <c r="F1000" s="175">
        <f t="shared" si="53"/>
        <v>-28208.11</v>
      </c>
    </row>
    <row r="1001" spans="1:6" s="2" customFormat="1" x14ac:dyDescent="0.2">
      <c r="A1001" s="124" t="s">
        <v>808</v>
      </c>
      <c r="B1001" s="161" t="s">
        <v>658</v>
      </c>
      <c r="C1001" s="174">
        <v>-11</v>
      </c>
      <c r="D1001" s="122" t="s">
        <v>33</v>
      </c>
      <c r="E1001" s="119">
        <v>6882.02</v>
      </c>
      <c r="F1001" s="175">
        <f t="shared" si="53"/>
        <v>-75702.22</v>
      </c>
    </row>
    <row r="1002" spans="1:6" s="2" customFormat="1" x14ac:dyDescent="0.2">
      <c r="A1002" s="177" t="s">
        <v>807</v>
      </c>
      <c r="B1002" s="161" t="s">
        <v>806</v>
      </c>
      <c r="C1002" s="174">
        <v>-1</v>
      </c>
      <c r="D1002" s="122" t="s">
        <v>33</v>
      </c>
      <c r="E1002" s="119">
        <v>3915.63</v>
      </c>
      <c r="F1002" s="175">
        <f t="shared" si="53"/>
        <v>-3915.63</v>
      </c>
    </row>
    <row r="1003" spans="1:6" s="2" customFormat="1" x14ac:dyDescent="0.2">
      <c r="A1003" s="124" t="s">
        <v>805</v>
      </c>
      <c r="B1003" s="161" t="s">
        <v>656</v>
      </c>
      <c r="C1003" s="174">
        <v>-1</v>
      </c>
      <c r="D1003" s="122" t="s">
        <v>33</v>
      </c>
      <c r="E1003" s="119">
        <v>71364.600000000006</v>
      </c>
      <c r="F1003" s="175">
        <f t="shared" si="53"/>
        <v>-71364.600000000006</v>
      </c>
    </row>
    <row r="1004" spans="1:6" s="2" customFormat="1" x14ac:dyDescent="0.2">
      <c r="A1004" s="124" t="s">
        <v>804</v>
      </c>
      <c r="B1004" s="125" t="s">
        <v>655</v>
      </c>
      <c r="C1004" s="174">
        <v>-1</v>
      </c>
      <c r="D1004" s="122" t="s">
        <v>33</v>
      </c>
      <c r="E1004" s="119">
        <v>11258.61</v>
      </c>
      <c r="F1004" s="175">
        <f t="shared" si="53"/>
        <v>-11258.61</v>
      </c>
    </row>
    <row r="1005" spans="1:6" s="2" customFormat="1" x14ac:dyDescent="0.2">
      <c r="A1005" s="124" t="s">
        <v>803</v>
      </c>
      <c r="B1005" s="125" t="s">
        <v>654</v>
      </c>
      <c r="C1005" s="174">
        <v>-15</v>
      </c>
      <c r="D1005" s="122" t="s">
        <v>33</v>
      </c>
      <c r="E1005" s="119">
        <v>5670.37</v>
      </c>
      <c r="F1005" s="175">
        <f t="shared" si="53"/>
        <v>-85055.55</v>
      </c>
    </row>
    <row r="1006" spans="1:6" s="2" customFormat="1" x14ac:dyDescent="0.2">
      <c r="A1006" s="124" t="s">
        <v>802</v>
      </c>
      <c r="B1006" s="161" t="s">
        <v>653</v>
      </c>
      <c r="C1006" s="174">
        <v>-10</v>
      </c>
      <c r="D1006" s="122" t="s">
        <v>33</v>
      </c>
      <c r="E1006" s="119">
        <v>5617.89</v>
      </c>
      <c r="F1006" s="175">
        <f t="shared" si="53"/>
        <v>-56178.9</v>
      </c>
    </row>
    <row r="1007" spans="1:6" s="2" customFormat="1" x14ac:dyDescent="0.2">
      <c r="A1007" s="124"/>
      <c r="B1007" s="137"/>
      <c r="C1007" s="130"/>
      <c r="D1007" s="122"/>
      <c r="E1007" s="119"/>
      <c r="F1007" s="123"/>
    </row>
    <row r="1008" spans="1:6" s="2" customFormat="1" ht="25.5" x14ac:dyDescent="0.2">
      <c r="A1008" s="127">
        <v>1.4</v>
      </c>
      <c r="B1008" s="116" t="s">
        <v>767</v>
      </c>
      <c r="C1008" s="121"/>
      <c r="D1008" s="122"/>
      <c r="E1008" s="119"/>
      <c r="F1008" s="123"/>
    </row>
    <row r="1009" spans="1:6" s="2" customFormat="1" ht="63.75" x14ac:dyDescent="0.2">
      <c r="A1009" s="124" t="s">
        <v>801</v>
      </c>
      <c r="B1009" s="137" t="s">
        <v>652</v>
      </c>
      <c r="C1009" s="174">
        <v>-49.5</v>
      </c>
      <c r="D1009" s="122" t="s">
        <v>640</v>
      </c>
      <c r="E1009" s="119">
        <v>639.86</v>
      </c>
      <c r="F1009" s="175">
        <f>ROUND(C1009*E1009,2)</f>
        <v>-31673.07</v>
      </c>
    </row>
    <row r="1010" spans="1:6" s="2" customFormat="1" ht="51" x14ac:dyDescent="0.2">
      <c r="A1010" s="124" t="s">
        <v>800</v>
      </c>
      <c r="B1010" s="137" t="s">
        <v>641</v>
      </c>
      <c r="C1010" s="174">
        <v>-132</v>
      </c>
      <c r="D1010" s="122" t="s">
        <v>640</v>
      </c>
      <c r="E1010" s="119">
        <v>90.75</v>
      </c>
      <c r="F1010" s="175">
        <f>ROUND(C1010*E1010,2)</f>
        <v>-11979</v>
      </c>
    </row>
    <row r="1011" spans="1:6" s="2" customFormat="1" ht="25.5" x14ac:dyDescent="0.2">
      <c r="A1011" s="124" t="s">
        <v>799</v>
      </c>
      <c r="B1011" s="137" t="s">
        <v>651</v>
      </c>
      <c r="C1011" s="174">
        <v>-31.68</v>
      </c>
      <c r="D1011" s="122" t="s">
        <v>41</v>
      </c>
      <c r="E1011" s="119">
        <v>581.87</v>
      </c>
      <c r="F1011" s="175">
        <f>ROUND(C1011*E1011,2)</f>
        <v>-18433.64</v>
      </c>
    </row>
    <row r="1012" spans="1:6" s="2" customFormat="1" x14ac:dyDescent="0.2">
      <c r="A1012" s="135" t="s">
        <v>798</v>
      </c>
      <c r="B1012" s="161" t="s">
        <v>638</v>
      </c>
      <c r="C1012" s="174">
        <v>-4</v>
      </c>
      <c r="D1012" s="122" t="s">
        <v>33</v>
      </c>
      <c r="E1012" s="119">
        <v>13928.37</v>
      </c>
      <c r="F1012" s="175">
        <f>ROUND(C1012*E1012,2)</f>
        <v>-55713.48</v>
      </c>
    </row>
    <row r="1013" spans="1:6" s="2" customFormat="1" ht="25.5" x14ac:dyDescent="0.2">
      <c r="A1013" s="124" t="s">
        <v>797</v>
      </c>
      <c r="B1013" s="137" t="s">
        <v>637</v>
      </c>
      <c r="C1013" s="174">
        <v>-3</v>
      </c>
      <c r="D1013" s="122" t="s">
        <v>33</v>
      </c>
      <c r="E1013" s="119">
        <v>41767.629999999997</v>
      </c>
      <c r="F1013" s="175">
        <f>ROUND(C1013*E1013,2)</f>
        <v>-125302.89</v>
      </c>
    </row>
    <row r="1014" spans="1:6" s="2" customFormat="1" ht="6" customHeight="1" x14ac:dyDescent="0.2">
      <c r="A1014" s="124"/>
      <c r="B1014" s="125"/>
      <c r="C1014" s="130"/>
      <c r="D1014" s="122"/>
      <c r="E1014" s="119"/>
      <c r="F1014" s="123"/>
    </row>
    <row r="1015" spans="1:6" s="2" customFormat="1" x14ac:dyDescent="0.2">
      <c r="A1015" s="120">
        <v>2</v>
      </c>
      <c r="B1015" s="116" t="s">
        <v>796</v>
      </c>
      <c r="C1015" s="121"/>
      <c r="D1015" s="122"/>
      <c r="E1015" s="119"/>
      <c r="F1015" s="123"/>
    </row>
    <row r="1016" spans="1:6" s="2" customFormat="1" x14ac:dyDescent="0.2">
      <c r="A1016" s="127">
        <v>2.1</v>
      </c>
      <c r="B1016" s="116" t="s">
        <v>670</v>
      </c>
      <c r="C1016" s="121"/>
      <c r="D1016" s="122"/>
      <c r="E1016" s="119"/>
      <c r="F1016" s="123"/>
    </row>
    <row r="1017" spans="1:6" s="2" customFormat="1" x14ac:dyDescent="0.2">
      <c r="A1017" s="124" t="s">
        <v>593</v>
      </c>
      <c r="B1017" s="137" t="s">
        <v>645</v>
      </c>
      <c r="C1017" s="174">
        <v>-317.60000000000002</v>
      </c>
      <c r="D1017" s="122" t="s">
        <v>45</v>
      </c>
      <c r="E1017" s="119">
        <v>119.33</v>
      </c>
      <c r="F1017" s="175">
        <f>ROUND(C1017*E1017,2)</f>
        <v>-37899.21</v>
      </c>
    </row>
    <row r="1018" spans="1:6" s="2" customFormat="1" ht="6" customHeight="1" x14ac:dyDescent="0.2">
      <c r="A1018" s="124"/>
      <c r="B1018" s="161"/>
      <c r="C1018" s="130"/>
      <c r="D1018" s="122"/>
      <c r="E1018" s="119"/>
      <c r="F1018" s="123"/>
    </row>
    <row r="1019" spans="1:6" s="2" customFormat="1" x14ac:dyDescent="0.2">
      <c r="A1019" s="127">
        <v>2.2000000000000002</v>
      </c>
      <c r="B1019" s="116" t="s">
        <v>669</v>
      </c>
      <c r="C1019" s="121"/>
      <c r="D1019" s="122"/>
      <c r="E1019" s="119"/>
      <c r="F1019" s="123"/>
    </row>
    <row r="1020" spans="1:6" s="2" customFormat="1" ht="25.5" x14ac:dyDescent="0.2">
      <c r="A1020" s="124" t="s">
        <v>795</v>
      </c>
      <c r="B1020" s="137" t="s">
        <v>713</v>
      </c>
      <c r="C1020" s="174">
        <v>-3</v>
      </c>
      <c r="D1020" s="122" t="s">
        <v>33</v>
      </c>
      <c r="E1020" s="119">
        <v>12268.36</v>
      </c>
      <c r="F1020" s="175">
        <f>ROUND(C1020*E1020,2)</f>
        <v>-36805.08</v>
      </c>
    </row>
    <row r="1021" spans="1:6" s="2" customFormat="1" x14ac:dyDescent="0.2">
      <c r="A1021" s="124" t="s">
        <v>794</v>
      </c>
      <c r="B1021" s="137" t="s">
        <v>644</v>
      </c>
      <c r="C1021" s="174">
        <v>-317.60000000000002</v>
      </c>
      <c r="D1021" s="122" t="s">
        <v>45</v>
      </c>
      <c r="E1021" s="119">
        <v>76.86</v>
      </c>
      <c r="F1021" s="175">
        <f>ROUND(C1021*E1021,2)</f>
        <v>-24410.74</v>
      </c>
    </row>
    <row r="1022" spans="1:6" s="2" customFormat="1" ht="6" customHeight="1" x14ac:dyDescent="0.2">
      <c r="A1022" s="124"/>
      <c r="B1022" s="137"/>
      <c r="C1022" s="174"/>
      <c r="D1022" s="122"/>
      <c r="E1022" s="119"/>
      <c r="F1022" s="175"/>
    </row>
    <row r="1023" spans="1:6" s="2" customFormat="1" x14ac:dyDescent="0.2">
      <c r="A1023" s="127">
        <v>2.2999999999999998</v>
      </c>
      <c r="B1023" s="116" t="s">
        <v>666</v>
      </c>
      <c r="C1023" s="121"/>
      <c r="D1023" s="122"/>
      <c r="E1023" s="119"/>
      <c r="F1023" s="123"/>
    </row>
    <row r="1024" spans="1:6" s="2" customFormat="1" x14ac:dyDescent="0.2">
      <c r="A1024" s="124" t="s">
        <v>793</v>
      </c>
      <c r="B1024" s="161" t="s">
        <v>665</v>
      </c>
      <c r="C1024" s="174">
        <v>-81.62</v>
      </c>
      <c r="D1024" s="122" t="s">
        <v>57</v>
      </c>
      <c r="E1024" s="119">
        <v>383.2</v>
      </c>
      <c r="F1024" s="175">
        <f>ROUND(C1024*E1024,2)</f>
        <v>-31276.78</v>
      </c>
    </row>
    <row r="1025" spans="1:6" s="2" customFormat="1" ht="25.5" x14ac:dyDescent="0.2">
      <c r="A1025" s="124" t="s">
        <v>792</v>
      </c>
      <c r="B1025" s="137" t="s">
        <v>664</v>
      </c>
      <c r="C1025" s="174">
        <v>-75.02</v>
      </c>
      <c r="D1025" s="122" t="s">
        <v>57</v>
      </c>
      <c r="E1025" s="119">
        <v>3679.33</v>
      </c>
      <c r="F1025" s="175">
        <f>ROUND(C1025*E1025,2)</f>
        <v>-276023.34000000003</v>
      </c>
    </row>
    <row r="1026" spans="1:6" s="2" customFormat="1" x14ac:dyDescent="0.2">
      <c r="A1026" s="124" t="s">
        <v>791</v>
      </c>
      <c r="B1026" s="161" t="s">
        <v>663</v>
      </c>
      <c r="C1026" s="174">
        <v>-1</v>
      </c>
      <c r="D1026" s="122" t="s">
        <v>33</v>
      </c>
      <c r="E1026" s="119">
        <v>31700.62</v>
      </c>
      <c r="F1026" s="175">
        <f>ROUND(C1026*E1026,2)</f>
        <v>-31700.62</v>
      </c>
    </row>
    <row r="1027" spans="1:6" s="2" customFormat="1" x14ac:dyDescent="0.2">
      <c r="A1027" s="124"/>
      <c r="B1027" s="161"/>
      <c r="C1027" s="130"/>
      <c r="D1027" s="122"/>
      <c r="E1027" s="119"/>
      <c r="F1027" s="123"/>
    </row>
    <row r="1028" spans="1:6" s="2" customFormat="1" x14ac:dyDescent="0.2">
      <c r="A1028" s="127">
        <v>2.4</v>
      </c>
      <c r="B1028" s="116" t="s">
        <v>662</v>
      </c>
      <c r="C1028" s="121"/>
      <c r="D1028" s="122"/>
      <c r="E1028" s="119"/>
      <c r="F1028" s="123"/>
    </row>
    <row r="1029" spans="1:6" s="2" customFormat="1" ht="51" x14ac:dyDescent="0.2">
      <c r="A1029" s="124" t="s">
        <v>790</v>
      </c>
      <c r="B1029" s="137" t="s">
        <v>661</v>
      </c>
      <c r="C1029" s="174">
        <v>-1</v>
      </c>
      <c r="D1029" s="122" t="s">
        <v>33</v>
      </c>
      <c r="E1029" s="119">
        <v>48613.16</v>
      </c>
      <c r="F1029" s="175">
        <f t="shared" ref="F1029:F1034" si="54">ROUND(C1029*E1029,2)</f>
        <v>-48613.16</v>
      </c>
    </row>
    <row r="1030" spans="1:6" s="2" customFormat="1" x14ac:dyDescent="0.2">
      <c r="A1030" s="135" t="s">
        <v>789</v>
      </c>
      <c r="B1030" s="161" t="s">
        <v>660</v>
      </c>
      <c r="C1030" s="174">
        <v>-286</v>
      </c>
      <c r="D1030" s="122" t="s">
        <v>640</v>
      </c>
      <c r="E1030" s="119">
        <v>37.659999999999997</v>
      </c>
      <c r="F1030" s="175">
        <f t="shared" si="54"/>
        <v>-10770.76</v>
      </c>
    </row>
    <row r="1031" spans="1:6" s="2" customFormat="1" x14ac:dyDescent="0.2">
      <c r="A1031" s="124" t="s">
        <v>788</v>
      </c>
      <c r="B1031" s="161" t="s">
        <v>787</v>
      </c>
      <c r="C1031" s="174">
        <v>-1</v>
      </c>
      <c r="D1031" s="122" t="s">
        <v>33</v>
      </c>
      <c r="E1031" s="119">
        <v>71364.600000000006</v>
      </c>
      <c r="F1031" s="175">
        <f t="shared" si="54"/>
        <v>-71364.600000000006</v>
      </c>
    </row>
    <row r="1032" spans="1:6" s="2" customFormat="1" x14ac:dyDescent="0.2">
      <c r="A1032" s="124" t="s">
        <v>786</v>
      </c>
      <c r="B1032" s="125" t="s">
        <v>680</v>
      </c>
      <c r="C1032" s="174">
        <v>-1</v>
      </c>
      <c r="D1032" s="122" t="s">
        <v>33</v>
      </c>
      <c r="E1032" s="119">
        <v>4508.93</v>
      </c>
      <c r="F1032" s="175">
        <f t="shared" si="54"/>
        <v>-4508.93</v>
      </c>
    </row>
    <row r="1033" spans="1:6" s="2" customFormat="1" x14ac:dyDescent="0.2">
      <c r="A1033" s="124" t="s">
        <v>785</v>
      </c>
      <c r="B1033" s="125" t="s">
        <v>654</v>
      </c>
      <c r="C1033" s="174">
        <v>-2</v>
      </c>
      <c r="D1033" s="122" t="s">
        <v>33</v>
      </c>
      <c r="E1033" s="119">
        <v>5670.37</v>
      </c>
      <c r="F1033" s="175">
        <f t="shared" si="54"/>
        <v>-11340.74</v>
      </c>
    </row>
    <row r="1034" spans="1:6" s="2" customFormat="1" x14ac:dyDescent="0.2">
      <c r="A1034" s="124" t="s">
        <v>784</v>
      </c>
      <c r="B1034" s="161" t="s">
        <v>653</v>
      </c>
      <c r="C1034" s="174">
        <v>-2</v>
      </c>
      <c r="D1034" s="122" t="s">
        <v>33</v>
      </c>
      <c r="E1034" s="119">
        <v>5617.89</v>
      </c>
      <c r="F1034" s="175">
        <f t="shared" si="54"/>
        <v>-11235.78</v>
      </c>
    </row>
    <row r="1035" spans="1:6" s="2" customFormat="1" x14ac:dyDescent="0.2">
      <c r="A1035" s="124"/>
      <c r="B1035" s="137"/>
      <c r="C1035" s="130"/>
      <c r="D1035" s="122"/>
      <c r="E1035" s="119"/>
      <c r="F1035" s="123"/>
    </row>
    <row r="1036" spans="1:6" s="2" customFormat="1" ht="25.5" x14ac:dyDescent="0.2">
      <c r="A1036" s="127">
        <v>2.5</v>
      </c>
      <c r="B1036" s="116" t="s">
        <v>767</v>
      </c>
      <c r="C1036" s="121"/>
      <c r="D1036" s="122"/>
      <c r="E1036" s="119"/>
      <c r="F1036" s="123"/>
    </row>
    <row r="1037" spans="1:6" s="2" customFormat="1" ht="63.75" x14ac:dyDescent="0.2">
      <c r="A1037" s="124" t="s">
        <v>783</v>
      </c>
      <c r="B1037" s="137" t="s">
        <v>652</v>
      </c>
      <c r="C1037" s="174">
        <v>-50</v>
      </c>
      <c r="D1037" s="122" t="s">
        <v>640</v>
      </c>
      <c r="E1037" s="119">
        <v>639.86</v>
      </c>
      <c r="F1037" s="175">
        <f>ROUND(C1037*E1037,2)</f>
        <v>-31993</v>
      </c>
    </row>
    <row r="1038" spans="1:6" s="2" customFormat="1" ht="51" x14ac:dyDescent="0.2">
      <c r="A1038" s="124" t="s">
        <v>782</v>
      </c>
      <c r="B1038" s="137" t="s">
        <v>641</v>
      </c>
      <c r="C1038" s="174">
        <v>-198</v>
      </c>
      <c r="D1038" s="122" t="s">
        <v>640</v>
      </c>
      <c r="E1038" s="119">
        <v>90.75</v>
      </c>
      <c r="F1038" s="175">
        <f>ROUND(C1038*E1038,2)</f>
        <v>-17968.5</v>
      </c>
    </row>
    <row r="1039" spans="1:6" s="2" customFormat="1" ht="25.5" x14ac:dyDescent="0.2">
      <c r="A1039" s="124" t="s">
        <v>781</v>
      </c>
      <c r="B1039" s="137" t="s">
        <v>699</v>
      </c>
      <c r="C1039" s="174">
        <v>-48</v>
      </c>
      <c r="D1039" s="122" t="s">
        <v>41</v>
      </c>
      <c r="E1039" s="119">
        <v>581.87</v>
      </c>
      <c r="F1039" s="175">
        <f>ROUND(C1039*E1039,2)</f>
        <v>-27929.759999999998</v>
      </c>
    </row>
    <row r="1040" spans="1:6" s="2" customFormat="1" x14ac:dyDescent="0.2">
      <c r="A1040" s="124" t="s">
        <v>780</v>
      </c>
      <c r="B1040" s="137" t="s">
        <v>638</v>
      </c>
      <c r="C1040" s="174">
        <v>-4</v>
      </c>
      <c r="D1040" s="122" t="s">
        <v>33</v>
      </c>
      <c r="E1040" s="119">
        <v>13928.37</v>
      </c>
      <c r="F1040" s="175">
        <f>ROUND(C1040*E1040,2)</f>
        <v>-55713.48</v>
      </c>
    </row>
    <row r="1041" spans="1:6" s="2" customFormat="1" ht="25.5" x14ac:dyDescent="0.2">
      <c r="A1041" s="124" t="s">
        <v>779</v>
      </c>
      <c r="B1041" s="137" t="s">
        <v>637</v>
      </c>
      <c r="C1041" s="174">
        <v>-3</v>
      </c>
      <c r="D1041" s="122" t="s">
        <v>33</v>
      </c>
      <c r="E1041" s="119">
        <v>41767.629999999997</v>
      </c>
      <c r="F1041" s="175">
        <f>ROUND(C1041*E1041,2)</f>
        <v>-125302.89</v>
      </c>
    </row>
    <row r="1042" spans="1:6" s="2" customFormat="1" x14ac:dyDescent="0.2">
      <c r="A1042" s="124"/>
      <c r="B1042" s="125"/>
      <c r="C1042" s="130"/>
      <c r="D1042" s="122"/>
      <c r="E1042" s="119"/>
      <c r="F1042" s="123"/>
    </row>
    <row r="1043" spans="1:6" s="2" customFormat="1" x14ac:dyDescent="0.2">
      <c r="A1043" s="120">
        <v>3</v>
      </c>
      <c r="B1043" s="116" t="s">
        <v>778</v>
      </c>
      <c r="C1043" s="121"/>
      <c r="D1043" s="122"/>
      <c r="E1043" s="119"/>
      <c r="F1043" s="123"/>
    </row>
    <row r="1044" spans="1:6" s="2" customFormat="1" x14ac:dyDescent="0.2">
      <c r="A1044" s="127">
        <v>3.1</v>
      </c>
      <c r="B1044" s="116" t="s">
        <v>670</v>
      </c>
      <c r="C1044" s="121"/>
      <c r="D1044" s="122"/>
      <c r="E1044" s="119"/>
      <c r="F1044" s="123"/>
    </row>
    <row r="1045" spans="1:6" s="2" customFormat="1" x14ac:dyDescent="0.2">
      <c r="A1045" s="124" t="s">
        <v>777</v>
      </c>
      <c r="B1045" s="137" t="s">
        <v>776</v>
      </c>
      <c r="C1045" s="174">
        <v>-543.62</v>
      </c>
      <c r="D1045" s="122" t="s">
        <v>45</v>
      </c>
      <c r="E1045" s="119">
        <v>119.33</v>
      </c>
      <c r="F1045" s="175">
        <f>ROUND(C1045*E1045,2)</f>
        <v>-64870.17</v>
      </c>
    </row>
    <row r="1046" spans="1:6" s="2" customFormat="1" x14ac:dyDescent="0.2">
      <c r="A1046" s="124"/>
      <c r="B1046" s="161"/>
      <c r="C1046" s="130"/>
      <c r="D1046" s="122"/>
      <c r="E1046" s="119"/>
      <c r="F1046" s="123"/>
    </row>
    <row r="1047" spans="1:6" s="2" customFormat="1" x14ac:dyDescent="0.2">
      <c r="A1047" s="127">
        <v>3.2</v>
      </c>
      <c r="B1047" s="116" t="s">
        <v>669</v>
      </c>
      <c r="C1047" s="121"/>
      <c r="D1047" s="122"/>
      <c r="E1047" s="119"/>
      <c r="F1047" s="123"/>
    </row>
    <row r="1048" spans="1:6" s="2" customFormat="1" x14ac:dyDescent="0.2">
      <c r="A1048" s="124" t="s">
        <v>775</v>
      </c>
      <c r="B1048" s="161" t="s">
        <v>774</v>
      </c>
      <c r="C1048" s="174">
        <v>-220</v>
      </c>
      <c r="D1048" s="122" t="s">
        <v>45</v>
      </c>
      <c r="E1048" s="119">
        <v>76.86</v>
      </c>
      <c r="F1048" s="175">
        <f>ROUND(C1048*E1048,2)</f>
        <v>-16909.2</v>
      </c>
    </row>
    <row r="1049" spans="1:6" s="2" customFormat="1" x14ac:dyDescent="0.2">
      <c r="A1049" s="124"/>
      <c r="B1049" s="125"/>
      <c r="C1049" s="130"/>
      <c r="D1049" s="122"/>
      <c r="E1049" s="119"/>
      <c r="F1049" s="123"/>
    </row>
    <row r="1050" spans="1:6" s="2" customFormat="1" x14ac:dyDescent="0.2">
      <c r="A1050" s="127">
        <v>3.3</v>
      </c>
      <c r="B1050" s="116" t="s">
        <v>752</v>
      </c>
      <c r="C1050" s="121"/>
      <c r="D1050" s="122"/>
      <c r="E1050" s="119"/>
      <c r="F1050" s="123"/>
    </row>
    <row r="1051" spans="1:6" s="2" customFormat="1" ht="51" x14ac:dyDescent="0.2">
      <c r="A1051" s="124" t="s">
        <v>773</v>
      </c>
      <c r="B1051" s="137" t="s">
        <v>711</v>
      </c>
      <c r="C1051" s="174">
        <v>-2</v>
      </c>
      <c r="D1051" s="122" t="s">
        <v>33</v>
      </c>
      <c r="E1051" s="119">
        <v>48613.16</v>
      </c>
      <c r="F1051" s="175">
        <f t="shared" ref="F1051:F1056" si="55">ROUND(C1051*E1051,2)</f>
        <v>-97226.32</v>
      </c>
    </row>
    <row r="1052" spans="1:6" s="2" customFormat="1" x14ac:dyDescent="0.2">
      <c r="A1052" s="124" t="s">
        <v>772</v>
      </c>
      <c r="B1052" s="137" t="s">
        <v>660</v>
      </c>
      <c r="C1052" s="174">
        <v>-220</v>
      </c>
      <c r="D1052" s="122" t="s">
        <v>640</v>
      </c>
      <c r="E1052" s="119">
        <v>37.659999999999997</v>
      </c>
      <c r="F1052" s="175">
        <f t="shared" si="55"/>
        <v>-8285.2000000000007</v>
      </c>
    </row>
    <row r="1053" spans="1:6" s="2" customFormat="1" x14ac:dyDescent="0.2">
      <c r="A1053" s="124" t="s">
        <v>771</v>
      </c>
      <c r="B1053" s="161" t="s">
        <v>656</v>
      </c>
      <c r="C1053" s="174">
        <v>-1</v>
      </c>
      <c r="D1053" s="122" t="s">
        <v>33</v>
      </c>
      <c r="E1053" s="119">
        <v>71364.600000000006</v>
      </c>
      <c r="F1053" s="175">
        <f t="shared" si="55"/>
        <v>-71364.600000000006</v>
      </c>
    </row>
    <row r="1054" spans="1:6" s="2" customFormat="1" x14ac:dyDescent="0.2">
      <c r="A1054" s="124" t="s">
        <v>770</v>
      </c>
      <c r="B1054" s="161" t="s">
        <v>680</v>
      </c>
      <c r="C1054" s="174">
        <v>-2</v>
      </c>
      <c r="D1054" s="122" t="s">
        <v>33</v>
      </c>
      <c r="E1054" s="119">
        <v>4508.93</v>
      </c>
      <c r="F1054" s="175">
        <f t="shared" si="55"/>
        <v>-9017.86</v>
      </c>
    </row>
    <row r="1055" spans="1:6" s="2" customFormat="1" x14ac:dyDescent="0.2">
      <c r="A1055" s="124" t="s">
        <v>769</v>
      </c>
      <c r="B1055" s="161" t="s">
        <v>654</v>
      </c>
      <c r="C1055" s="174">
        <v>-2</v>
      </c>
      <c r="D1055" s="122" t="s">
        <v>33</v>
      </c>
      <c r="E1055" s="119">
        <v>5670.37</v>
      </c>
      <c r="F1055" s="175">
        <f t="shared" si="55"/>
        <v>-11340.74</v>
      </c>
    </row>
    <row r="1056" spans="1:6" s="2" customFormat="1" x14ac:dyDescent="0.2">
      <c r="A1056" s="124" t="s">
        <v>768</v>
      </c>
      <c r="B1056" s="161" t="s">
        <v>653</v>
      </c>
      <c r="C1056" s="174">
        <v>-2</v>
      </c>
      <c r="D1056" s="122" t="s">
        <v>33</v>
      </c>
      <c r="E1056" s="119">
        <v>5617.89</v>
      </c>
      <c r="F1056" s="175">
        <f t="shared" si="55"/>
        <v>-11235.78</v>
      </c>
    </row>
    <row r="1057" spans="1:6" s="2" customFormat="1" x14ac:dyDescent="0.2">
      <c r="A1057" s="124"/>
      <c r="B1057" s="161"/>
      <c r="C1057" s="174"/>
      <c r="D1057" s="122"/>
      <c r="E1057" s="119"/>
      <c r="F1057" s="175"/>
    </row>
    <row r="1058" spans="1:6" s="2" customFormat="1" ht="25.5" x14ac:dyDescent="0.2">
      <c r="A1058" s="127">
        <v>3.4</v>
      </c>
      <c r="B1058" s="116" t="s">
        <v>767</v>
      </c>
      <c r="C1058" s="121"/>
      <c r="D1058" s="122"/>
      <c r="E1058" s="119"/>
      <c r="F1058" s="123"/>
    </row>
    <row r="1059" spans="1:6" s="2" customFormat="1" ht="63.75" x14ac:dyDescent="0.2">
      <c r="A1059" s="124" t="s">
        <v>766</v>
      </c>
      <c r="B1059" s="125" t="s">
        <v>652</v>
      </c>
      <c r="C1059" s="174">
        <v>-49.5</v>
      </c>
      <c r="D1059" s="122" t="s">
        <v>640</v>
      </c>
      <c r="E1059" s="119">
        <v>639.86</v>
      </c>
      <c r="F1059" s="175">
        <f>ROUND(C1059*E1059,2)</f>
        <v>-31673.07</v>
      </c>
    </row>
    <row r="1060" spans="1:6" s="2" customFormat="1" ht="56.25" customHeight="1" x14ac:dyDescent="0.2">
      <c r="A1060" s="124" t="s">
        <v>765</v>
      </c>
      <c r="B1060" s="125" t="s">
        <v>641</v>
      </c>
      <c r="C1060" s="174">
        <v>-242</v>
      </c>
      <c r="D1060" s="122" t="s">
        <v>640</v>
      </c>
      <c r="E1060" s="119">
        <v>90.75</v>
      </c>
      <c r="F1060" s="175">
        <f>ROUND(C1060*E1060,2)</f>
        <v>-21961.5</v>
      </c>
    </row>
    <row r="1061" spans="1:6" s="2" customFormat="1" ht="29.25" customHeight="1" x14ac:dyDescent="0.2">
      <c r="A1061" s="124" t="s">
        <v>764</v>
      </c>
      <c r="B1061" s="125" t="s">
        <v>674</v>
      </c>
      <c r="C1061" s="174">
        <v>-58.08</v>
      </c>
      <c r="D1061" s="122" t="s">
        <v>41</v>
      </c>
      <c r="E1061" s="119">
        <v>581.87</v>
      </c>
      <c r="F1061" s="175">
        <f>ROUND(C1061*E1061,2)</f>
        <v>-33795.01</v>
      </c>
    </row>
    <row r="1062" spans="1:6" s="2" customFormat="1" x14ac:dyDescent="0.2">
      <c r="A1062" s="124" t="s">
        <v>763</v>
      </c>
      <c r="B1062" s="137" t="s">
        <v>638</v>
      </c>
      <c r="C1062" s="174">
        <v>-6</v>
      </c>
      <c r="D1062" s="122" t="s">
        <v>33</v>
      </c>
      <c r="E1062" s="119">
        <v>13928.37</v>
      </c>
      <c r="F1062" s="175">
        <f>ROUND(C1062*E1062,2)</f>
        <v>-83570.22</v>
      </c>
    </row>
    <row r="1063" spans="1:6" s="2" customFormat="1" ht="25.5" x14ac:dyDescent="0.2">
      <c r="A1063" s="124" t="s">
        <v>762</v>
      </c>
      <c r="B1063" s="137" t="s">
        <v>637</v>
      </c>
      <c r="C1063" s="174">
        <v>-5</v>
      </c>
      <c r="D1063" s="122" t="s">
        <v>33</v>
      </c>
      <c r="E1063" s="119">
        <v>41767.629999999997</v>
      </c>
      <c r="F1063" s="175">
        <f>ROUND(C1063*E1063,2)</f>
        <v>-208838.15</v>
      </c>
    </row>
    <row r="1064" spans="1:6" s="2" customFormat="1" x14ac:dyDescent="0.2">
      <c r="A1064" s="124"/>
      <c r="B1064" s="161"/>
      <c r="C1064" s="130"/>
      <c r="D1064" s="122"/>
      <c r="E1064" s="119"/>
      <c r="F1064" s="123"/>
    </row>
    <row r="1065" spans="1:6" s="2" customFormat="1" x14ac:dyDescent="0.2">
      <c r="A1065" s="120">
        <v>4</v>
      </c>
      <c r="B1065" s="116" t="s">
        <v>761</v>
      </c>
      <c r="C1065" s="121"/>
      <c r="D1065" s="122"/>
      <c r="E1065" s="119"/>
      <c r="F1065" s="123"/>
    </row>
    <row r="1066" spans="1:6" s="2" customFormat="1" x14ac:dyDescent="0.2">
      <c r="A1066" s="127">
        <v>4.0999999999999996</v>
      </c>
      <c r="B1066" s="116" t="s">
        <v>670</v>
      </c>
      <c r="C1066" s="121"/>
      <c r="D1066" s="122"/>
      <c r="E1066" s="119"/>
      <c r="F1066" s="123"/>
    </row>
    <row r="1067" spans="1:6" s="2" customFormat="1" x14ac:dyDescent="0.2">
      <c r="A1067" s="135" t="s">
        <v>760</v>
      </c>
      <c r="B1067" s="161" t="s">
        <v>645</v>
      </c>
      <c r="C1067" s="174">
        <v>-254.32</v>
      </c>
      <c r="D1067" s="122" t="s">
        <v>45</v>
      </c>
      <c r="E1067" s="119">
        <v>119.33</v>
      </c>
      <c r="F1067" s="175">
        <f>ROUND(C1067*E1067,2)</f>
        <v>-30348.01</v>
      </c>
    </row>
    <row r="1068" spans="1:6" s="2" customFormat="1" x14ac:dyDescent="0.2">
      <c r="A1068" s="124"/>
      <c r="B1068" s="161"/>
      <c r="C1068" s="130"/>
      <c r="D1068" s="122"/>
      <c r="E1068" s="119"/>
      <c r="F1068" s="123"/>
    </row>
    <row r="1069" spans="1:6" s="2" customFormat="1" x14ac:dyDescent="0.2">
      <c r="A1069" s="127">
        <v>4.2</v>
      </c>
      <c r="B1069" s="116" t="s">
        <v>759</v>
      </c>
      <c r="C1069" s="121"/>
      <c r="D1069" s="122"/>
      <c r="E1069" s="119"/>
      <c r="F1069" s="123"/>
    </row>
    <row r="1070" spans="1:6" s="2" customFormat="1" ht="25.5" x14ac:dyDescent="0.2">
      <c r="A1070" s="124" t="s">
        <v>758</v>
      </c>
      <c r="B1070" s="137" t="s">
        <v>734</v>
      </c>
      <c r="C1070" s="174">
        <v>-6.03</v>
      </c>
      <c r="D1070" s="122" t="s">
        <v>57</v>
      </c>
      <c r="E1070" s="119">
        <v>3296.22</v>
      </c>
      <c r="F1070" s="175">
        <f>ROUND(C1070*E1070,2)</f>
        <v>-19876.21</v>
      </c>
    </row>
    <row r="1071" spans="1:6" s="2" customFormat="1" ht="25.5" x14ac:dyDescent="0.2">
      <c r="A1071" s="124" t="s">
        <v>757</v>
      </c>
      <c r="B1071" s="137" t="s">
        <v>756</v>
      </c>
      <c r="C1071" s="174">
        <v>-1</v>
      </c>
      <c r="D1071" s="122" t="s">
        <v>33</v>
      </c>
      <c r="E1071" s="119">
        <v>6509.23</v>
      </c>
      <c r="F1071" s="175">
        <f>ROUND(C1071*E1071,2)</f>
        <v>-6509.23</v>
      </c>
    </row>
    <row r="1072" spans="1:6" s="2" customFormat="1" ht="25.5" x14ac:dyDescent="0.2">
      <c r="A1072" s="124" t="s">
        <v>755</v>
      </c>
      <c r="B1072" s="137" t="s">
        <v>754</v>
      </c>
      <c r="C1072" s="174">
        <v>-1</v>
      </c>
      <c r="D1072" s="122" t="s">
        <v>33</v>
      </c>
      <c r="E1072" s="119">
        <v>13676.69</v>
      </c>
      <c r="F1072" s="175">
        <f>ROUND(C1072*E1072,2)</f>
        <v>-13676.69</v>
      </c>
    </row>
    <row r="1073" spans="1:6" s="2" customFormat="1" x14ac:dyDescent="0.2">
      <c r="A1073" s="124" t="s">
        <v>753</v>
      </c>
      <c r="B1073" s="137" t="s">
        <v>644</v>
      </c>
      <c r="C1073" s="174">
        <v>-254.32</v>
      </c>
      <c r="D1073" s="122" t="s">
        <v>45</v>
      </c>
      <c r="E1073" s="119">
        <v>76.86</v>
      </c>
      <c r="F1073" s="175">
        <f>ROUND(C1073*E1073,2)</f>
        <v>-19547.04</v>
      </c>
    </row>
    <row r="1074" spans="1:6" s="2" customFormat="1" x14ac:dyDescent="0.2">
      <c r="A1074" s="124"/>
      <c r="B1074" s="161"/>
      <c r="C1074" s="130"/>
      <c r="D1074" s="122"/>
      <c r="E1074" s="119"/>
      <c r="F1074" s="123"/>
    </row>
    <row r="1075" spans="1:6" s="2" customFormat="1" x14ac:dyDescent="0.2">
      <c r="A1075" s="127">
        <v>4.3</v>
      </c>
      <c r="B1075" s="116" t="s">
        <v>752</v>
      </c>
      <c r="C1075" s="121"/>
      <c r="D1075" s="122"/>
      <c r="E1075" s="119"/>
      <c r="F1075" s="123"/>
    </row>
    <row r="1076" spans="1:6" s="2" customFormat="1" ht="51" x14ac:dyDescent="0.2">
      <c r="A1076" s="124" t="s">
        <v>751</v>
      </c>
      <c r="B1076" s="137" t="s">
        <v>661</v>
      </c>
      <c r="C1076" s="174">
        <v>-1</v>
      </c>
      <c r="D1076" s="122" t="s">
        <v>33</v>
      </c>
      <c r="E1076" s="119">
        <v>48613.16</v>
      </c>
      <c r="F1076" s="175">
        <f t="shared" ref="F1076:F1081" si="56">ROUND(C1076*E1076,2)</f>
        <v>-48613.16</v>
      </c>
    </row>
    <row r="1077" spans="1:6" s="2" customFormat="1" x14ac:dyDescent="0.2">
      <c r="A1077" s="124" t="s">
        <v>750</v>
      </c>
      <c r="B1077" s="125" t="s">
        <v>660</v>
      </c>
      <c r="C1077" s="174">
        <v>-286</v>
      </c>
      <c r="D1077" s="122" t="s">
        <v>640</v>
      </c>
      <c r="E1077" s="119">
        <v>37.659999999999997</v>
      </c>
      <c r="F1077" s="175">
        <f t="shared" si="56"/>
        <v>-10770.76</v>
      </c>
    </row>
    <row r="1078" spans="1:6" s="2" customFormat="1" x14ac:dyDescent="0.2">
      <c r="A1078" s="124" t="s">
        <v>749</v>
      </c>
      <c r="B1078" s="125" t="s">
        <v>656</v>
      </c>
      <c r="C1078" s="174">
        <v>-1</v>
      </c>
      <c r="D1078" s="122" t="s">
        <v>33</v>
      </c>
      <c r="E1078" s="119">
        <v>71364.600000000006</v>
      </c>
      <c r="F1078" s="175">
        <f t="shared" si="56"/>
        <v>-71364.600000000006</v>
      </c>
    </row>
    <row r="1079" spans="1:6" s="2" customFormat="1" x14ac:dyDescent="0.2">
      <c r="A1079" s="124" t="s">
        <v>748</v>
      </c>
      <c r="B1079" s="161" t="s">
        <v>680</v>
      </c>
      <c r="C1079" s="174">
        <v>-1</v>
      </c>
      <c r="D1079" s="122" t="s">
        <v>33</v>
      </c>
      <c r="E1079" s="119">
        <v>4508.93</v>
      </c>
      <c r="F1079" s="175">
        <f t="shared" si="56"/>
        <v>-4508.93</v>
      </c>
    </row>
    <row r="1080" spans="1:6" s="2" customFormat="1" x14ac:dyDescent="0.2">
      <c r="A1080" s="124" t="s">
        <v>747</v>
      </c>
      <c r="B1080" s="137" t="s">
        <v>654</v>
      </c>
      <c r="C1080" s="174">
        <v>-2</v>
      </c>
      <c r="D1080" s="122" t="s">
        <v>33</v>
      </c>
      <c r="E1080" s="119">
        <v>5670.37</v>
      </c>
      <c r="F1080" s="175">
        <f t="shared" si="56"/>
        <v>-11340.74</v>
      </c>
    </row>
    <row r="1081" spans="1:6" s="2" customFormat="1" x14ac:dyDescent="0.2">
      <c r="A1081" s="124" t="s">
        <v>746</v>
      </c>
      <c r="B1081" s="161" t="s">
        <v>653</v>
      </c>
      <c r="C1081" s="174">
        <v>-2</v>
      </c>
      <c r="D1081" s="122" t="s">
        <v>33</v>
      </c>
      <c r="E1081" s="119">
        <v>5617.89</v>
      </c>
      <c r="F1081" s="175">
        <f t="shared" si="56"/>
        <v>-11235.78</v>
      </c>
    </row>
    <row r="1082" spans="1:6" s="2" customFormat="1" x14ac:dyDescent="0.2">
      <c r="A1082" s="124"/>
      <c r="B1082" s="161"/>
      <c r="C1082" s="130"/>
      <c r="D1082" s="122"/>
      <c r="E1082" s="119"/>
      <c r="F1082" s="123"/>
    </row>
    <row r="1083" spans="1:6" s="2" customFormat="1" x14ac:dyDescent="0.2">
      <c r="A1083" s="127">
        <v>4.4000000000000004</v>
      </c>
      <c r="B1083" s="162" t="s">
        <v>745</v>
      </c>
      <c r="C1083" s="130"/>
      <c r="D1083" s="122"/>
      <c r="E1083" s="119"/>
      <c r="F1083" s="123"/>
    </row>
    <row r="1084" spans="1:6" s="2" customFormat="1" ht="63.75" x14ac:dyDescent="0.2">
      <c r="A1084" s="124" t="s">
        <v>744</v>
      </c>
      <c r="B1084" s="137" t="s">
        <v>652</v>
      </c>
      <c r="C1084" s="174">
        <v>-49.5</v>
      </c>
      <c r="D1084" s="122" t="s">
        <v>640</v>
      </c>
      <c r="E1084" s="119">
        <v>639.86</v>
      </c>
      <c r="F1084" s="175">
        <f>ROUND(C1084*E1084,2)</f>
        <v>-31673.07</v>
      </c>
    </row>
    <row r="1085" spans="1:6" s="2" customFormat="1" ht="51" x14ac:dyDescent="0.2">
      <c r="A1085" s="135" t="s">
        <v>743</v>
      </c>
      <c r="B1085" s="137" t="s">
        <v>641</v>
      </c>
      <c r="C1085" s="174">
        <v>-55</v>
      </c>
      <c r="D1085" s="122" t="s">
        <v>640</v>
      </c>
      <c r="E1085" s="119">
        <v>90.75</v>
      </c>
      <c r="F1085" s="175">
        <f>ROUND(C1085*E1085,2)</f>
        <v>-4991.25</v>
      </c>
    </row>
    <row r="1086" spans="1:6" s="2" customFormat="1" ht="25.5" x14ac:dyDescent="0.2">
      <c r="A1086" s="135" t="s">
        <v>742</v>
      </c>
      <c r="B1086" s="137" t="s">
        <v>741</v>
      </c>
      <c r="C1086" s="174">
        <v>-10.56</v>
      </c>
      <c r="D1086" s="122" t="s">
        <v>41</v>
      </c>
      <c r="E1086" s="119">
        <v>581.87</v>
      </c>
      <c r="F1086" s="175">
        <f>ROUND(C1086*E1086,2)</f>
        <v>-6144.55</v>
      </c>
    </row>
    <row r="1087" spans="1:6" s="2" customFormat="1" x14ac:dyDescent="0.2">
      <c r="A1087" s="135" t="s">
        <v>740</v>
      </c>
      <c r="B1087" s="137" t="s">
        <v>638</v>
      </c>
      <c r="C1087" s="174">
        <v>-2</v>
      </c>
      <c r="D1087" s="122" t="s">
        <v>33</v>
      </c>
      <c r="E1087" s="119">
        <v>13928.37</v>
      </c>
      <c r="F1087" s="175">
        <f>ROUND(C1087*E1087,2)</f>
        <v>-27856.74</v>
      </c>
    </row>
    <row r="1088" spans="1:6" s="2" customFormat="1" ht="25.5" x14ac:dyDescent="0.2">
      <c r="A1088" s="124" t="s">
        <v>739</v>
      </c>
      <c r="B1088" s="125" t="s">
        <v>738</v>
      </c>
      <c r="C1088" s="174">
        <v>-1</v>
      </c>
      <c r="D1088" s="122" t="s">
        <v>33</v>
      </c>
      <c r="E1088" s="119">
        <v>41767.629999999997</v>
      </c>
      <c r="F1088" s="175">
        <f>ROUND(C1088*E1088,2)</f>
        <v>-41767.629999999997</v>
      </c>
    </row>
    <row r="1089" spans="1:6" s="2" customFormat="1" x14ac:dyDescent="0.2">
      <c r="A1089" s="124"/>
      <c r="B1089" s="161"/>
      <c r="C1089" s="130"/>
      <c r="D1089" s="122"/>
      <c r="E1089" s="119"/>
      <c r="F1089" s="123"/>
    </row>
    <row r="1090" spans="1:6" s="2" customFormat="1" x14ac:dyDescent="0.2">
      <c r="A1090" s="120">
        <v>5</v>
      </c>
      <c r="B1090" s="116" t="s">
        <v>737</v>
      </c>
      <c r="C1090" s="121"/>
      <c r="D1090" s="122"/>
      <c r="E1090" s="119"/>
      <c r="F1090" s="123"/>
    </row>
    <row r="1091" spans="1:6" s="2" customFormat="1" x14ac:dyDescent="0.2">
      <c r="A1091" s="127">
        <v>5.0999999999999996</v>
      </c>
      <c r="B1091" s="116" t="s">
        <v>670</v>
      </c>
      <c r="C1091" s="121"/>
      <c r="D1091" s="122"/>
      <c r="E1091" s="119"/>
      <c r="F1091" s="123"/>
    </row>
    <row r="1092" spans="1:6" s="2" customFormat="1" x14ac:dyDescent="0.2">
      <c r="A1092" s="124" t="s">
        <v>736</v>
      </c>
      <c r="B1092" s="161" t="s">
        <v>645</v>
      </c>
      <c r="C1092" s="174">
        <v>-315.83</v>
      </c>
      <c r="D1092" s="122" t="s">
        <v>45</v>
      </c>
      <c r="E1092" s="119">
        <v>119.33</v>
      </c>
      <c r="F1092" s="175">
        <f>ROUND(C1092*E1092,2)</f>
        <v>-37687.99</v>
      </c>
    </row>
    <row r="1093" spans="1:6" s="2" customFormat="1" x14ac:dyDescent="0.2">
      <c r="A1093" s="124"/>
      <c r="B1093" s="161"/>
      <c r="C1093" s="130"/>
      <c r="D1093" s="122"/>
      <c r="E1093" s="119"/>
      <c r="F1093" s="123"/>
    </row>
    <row r="1094" spans="1:6" s="2" customFormat="1" x14ac:dyDescent="0.2">
      <c r="A1094" s="127">
        <v>5.2</v>
      </c>
      <c r="B1094" s="116" t="s">
        <v>669</v>
      </c>
      <c r="C1094" s="121"/>
      <c r="D1094" s="122"/>
      <c r="E1094" s="119"/>
      <c r="F1094" s="123"/>
    </row>
    <row r="1095" spans="1:6" s="2" customFormat="1" x14ac:dyDescent="0.2">
      <c r="A1095" s="124" t="s">
        <v>735</v>
      </c>
      <c r="B1095" s="161" t="s">
        <v>734</v>
      </c>
      <c r="C1095" s="174">
        <v>-14.3</v>
      </c>
      <c r="D1095" s="122" t="s">
        <v>57</v>
      </c>
      <c r="E1095" s="119">
        <v>3296.22</v>
      </c>
      <c r="F1095" s="175">
        <f>ROUND(C1095*E1095,2)</f>
        <v>-47135.95</v>
      </c>
    </row>
    <row r="1096" spans="1:6" s="2" customFormat="1" ht="25.5" x14ac:dyDescent="0.2">
      <c r="A1096" s="124" t="s">
        <v>733</v>
      </c>
      <c r="B1096" s="125" t="s">
        <v>732</v>
      </c>
      <c r="C1096" s="174">
        <v>-1</v>
      </c>
      <c r="D1096" s="122" t="s">
        <v>33</v>
      </c>
      <c r="E1096" s="119">
        <v>8410.2999999999993</v>
      </c>
      <c r="F1096" s="175">
        <f>ROUND(C1096*E1096,2)</f>
        <v>-8410.2999999999993</v>
      </c>
    </row>
    <row r="1097" spans="1:6" s="2" customFormat="1" x14ac:dyDescent="0.2">
      <c r="A1097" s="124" t="s">
        <v>731</v>
      </c>
      <c r="B1097" s="125" t="s">
        <v>644</v>
      </c>
      <c r="C1097" s="174">
        <v>-315.83</v>
      </c>
      <c r="D1097" s="122" t="s">
        <v>45</v>
      </c>
      <c r="E1097" s="119">
        <v>76.86</v>
      </c>
      <c r="F1097" s="175">
        <f>ROUND(C1097*E1097,2)</f>
        <v>-24274.69</v>
      </c>
    </row>
    <row r="1098" spans="1:6" s="2" customFormat="1" x14ac:dyDescent="0.2">
      <c r="A1098" s="126"/>
      <c r="B1098" s="160"/>
      <c r="C1098" s="130"/>
      <c r="D1098" s="122"/>
      <c r="E1098" s="119"/>
      <c r="F1098" s="123"/>
    </row>
    <row r="1099" spans="1:6" s="2" customFormat="1" x14ac:dyDescent="0.2">
      <c r="A1099" s="127">
        <v>5.3</v>
      </c>
      <c r="B1099" s="116" t="s">
        <v>666</v>
      </c>
      <c r="C1099" s="121"/>
      <c r="D1099" s="122"/>
      <c r="E1099" s="119"/>
      <c r="F1099" s="123"/>
    </row>
    <row r="1100" spans="1:6" s="2" customFormat="1" x14ac:dyDescent="0.2">
      <c r="A1100" s="124" t="s">
        <v>730</v>
      </c>
      <c r="B1100" s="161" t="s">
        <v>665</v>
      </c>
      <c r="C1100" s="174">
        <v>-83.82</v>
      </c>
      <c r="D1100" s="122" t="s">
        <v>57</v>
      </c>
      <c r="E1100" s="119">
        <v>383.2</v>
      </c>
      <c r="F1100" s="175">
        <f>ROUND(C1100*E1100,2)</f>
        <v>-32119.82</v>
      </c>
    </row>
    <row r="1101" spans="1:6" s="2" customFormat="1" ht="25.5" x14ac:dyDescent="0.2">
      <c r="A1101" s="124" t="s">
        <v>729</v>
      </c>
      <c r="B1101" s="137" t="s">
        <v>664</v>
      </c>
      <c r="C1101" s="174">
        <v>-77.22</v>
      </c>
      <c r="D1101" s="122" t="s">
        <v>57</v>
      </c>
      <c r="E1101" s="119">
        <v>3679.33</v>
      </c>
      <c r="F1101" s="175">
        <f>ROUND(C1101*E1101,2)</f>
        <v>-284117.86</v>
      </c>
    </row>
    <row r="1102" spans="1:6" s="2" customFormat="1" x14ac:dyDescent="0.2">
      <c r="A1102" s="124" t="s">
        <v>728</v>
      </c>
      <c r="B1102" s="161" t="s">
        <v>663</v>
      </c>
      <c r="C1102" s="174">
        <v>-1</v>
      </c>
      <c r="D1102" s="122" t="s">
        <v>33</v>
      </c>
      <c r="E1102" s="119">
        <v>31624.73</v>
      </c>
      <c r="F1102" s="175">
        <f>ROUND(C1102*E1102,2)</f>
        <v>-31624.73</v>
      </c>
    </row>
    <row r="1103" spans="1:6" s="2" customFormat="1" x14ac:dyDescent="0.2">
      <c r="A1103" s="135"/>
      <c r="B1103" s="161"/>
      <c r="C1103" s="130"/>
      <c r="D1103" s="122"/>
      <c r="E1103" s="119"/>
      <c r="F1103" s="123"/>
    </row>
    <row r="1104" spans="1:6" s="2" customFormat="1" ht="25.5" x14ac:dyDescent="0.2">
      <c r="A1104" s="127">
        <v>5.4</v>
      </c>
      <c r="B1104" s="116" t="s">
        <v>643</v>
      </c>
      <c r="C1104" s="121"/>
      <c r="D1104" s="122"/>
      <c r="E1104" s="119"/>
      <c r="F1104" s="123"/>
    </row>
    <row r="1105" spans="1:6" s="2" customFormat="1" ht="76.5" x14ac:dyDescent="0.2">
      <c r="A1105" s="124" t="s">
        <v>727</v>
      </c>
      <c r="B1105" s="125" t="s">
        <v>726</v>
      </c>
      <c r="C1105" s="174">
        <v>-33</v>
      </c>
      <c r="D1105" s="122" t="s">
        <v>640</v>
      </c>
      <c r="E1105" s="119">
        <v>639.63</v>
      </c>
      <c r="F1105" s="175">
        <f t="shared" ref="F1105:F1110" si="57">ROUND(C1105*E1105,2)</f>
        <v>-21107.79</v>
      </c>
    </row>
    <row r="1106" spans="1:6" s="2" customFormat="1" ht="51" x14ac:dyDescent="0.2">
      <c r="A1106" s="124" t="s">
        <v>725</v>
      </c>
      <c r="B1106" s="125" t="s">
        <v>641</v>
      </c>
      <c r="C1106" s="174">
        <v>-165</v>
      </c>
      <c r="D1106" s="122" t="s">
        <v>640</v>
      </c>
      <c r="E1106" s="119">
        <v>90.75</v>
      </c>
      <c r="F1106" s="175">
        <f t="shared" si="57"/>
        <v>-14973.75</v>
      </c>
    </row>
    <row r="1107" spans="1:6" s="2" customFormat="1" ht="25.5" x14ac:dyDescent="0.2">
      <c r="A1107" s="124" t="s">
        <v>724</v>
      </c>
      <c r="B1107" s="137" t="s">
        <v>639</v>
      </c>
      <c r="C1107" s="174">
        <v>-39.6</v>
      </c>
      <c r="D1107" s="122" t="s">
        <v>41</v>
      </c>
      <c r="E1107" s="119">
        <v>581.87</v>
      </c>
      <c r="F1107" s="175">
        <f t="shared" si="57"/>
        <v>-23042.05</v>
      </c>
    </row>
    <row r="1108" spans="1:6" s="2" customFormat="1" x14ac:dyDescent="0.2">
      <c r="A1108" s="124" t="s">
        <v>723</v>
      </c>
      <c r="B1108" s="137" t="s">
        <v>638</v>
      </c>
      <c r="C1108" s="174">
        <v>-9</v>
      </c>
      <c r="D1108" s="122" t="s">
        <v>33</v>
      </c>
      <c r="E1108" s="119">
        <v>13928.37</v>
      </c>
      <c r="F1108" s="175">
        <f t="shared" si="57"/>
        <v>-125355.33</v>
      </c>
    </row>
    <row r="1109" spans="1:6" s="2" customFormat="1" ht="25.5" x14ac:dyDescent="0.2">
      <c r="A1109" s="124" t="s">
        <v>722</v>
      </c>
      <c r="B1109" s="137" t="s">
        <v>637</v>
      </c>
      <c r="C1109" s="174">
        <v>-7</v>
      </c>
      <c r="D1109" s="122" t="s">
        <v>33</v>
      </c>
      <c r="E1109" s="119">
        <v>41767.629999999997</v>
      </c>
      <c r="F1109" s="175">
        <f t="shared" si="57"/>
        <v>-292373.40999999997</v>
      </c>
    </row>
    <row r="1110" spans="1:6" s="2" customFormat="1" x14ac:dyDescent="0.2">
      <c r="A1110" s="124" t="s">
        <v>721</v>
      </c>
      <c r="B1110" s="161" t="s">
        <v>720</v>
      </c>
      <c r="C1110" s="174">
        <v>-1</v>
      </c>
      <c r="D1110" s="122" t="s">
        <v>33</v>
      </c>
      <c r="E1110" s="119">
        <v>36509.47</v>
      </c>
      <c r="F1110" s="175">
        <f t="shared" si="57"/>
        <v>-36509.47</v>
      </c>
    </row>
    <row r="1111" spans="1:6" s="2" customFormat="1" x14ac:dyDescent="0.2">
      <c r="A1111" s="124"/>
      <c r="B1111" s="161"/>
      <c r="C1111" s="130"/>
      <c r="D1111" s="122"/>
      <c r="E1111" s="119"/>
      <c r="F1111" s="123"/>
    </row>
    <row r="1112" spans="1:6" s="2" customFormat="1" x14ac:dyDescent="0.2">
      <c r="A1112" s="120">
        <v>6</v>
      </c>
      <c r="B1112" s="116" t="s">
        <v>719</v>
      </c>
      <c r="C1112" s="121"/>
      <c r="D1112" s="122"/>
      <c r="E1112" s="119"/>
      <c r="F1112" s="123"/>
    </row>
    <row r="1113" spans="1:6" s="2" customFormat="1" x14ac:dyDescent="0.2">
      <c r="A1113" s="163">
        <v>6.1</v>
      </c>
      <c r="B1113" s="116" t="s">
        <v>670</v>
      </c>
      <c r="C1113" s="121"/>
      <c r="D1113" s="122"/>
      <c r="E1113" s="119"/>
      <c r="F1113" s="123"/>
    </row>
    <row r="1114" spans="1:6" s="2" customFormat="1" x14ac:dyDescent="0.2">
      <c r="A1114" s="124" t="s">
        <v>718</v>
      </c>
      <c r="B1114" s="161" t="s">
        <v>645</v>
      </c>
      <c r="C1114" s="174">
        <v>-260.33999999999997</v>
      </c>
      <c r="D1114" s="122" t="s">
        <v>45</v>
      </c>
      <c r="E1114" s="119">
        <v>119.33</v>
      </c>
      <c r="F1114" s="175">
        <f>ROUND(C1114*E1114,2)</f>
        <v>-31066.37</v>
      </c>
    </row>
    <row r="1115" spans="1:6" s="2" customFormat="1" x14ac:dyDescent="0.2">
      <c r="A1115" s="124"/>
      <c r="B1115" s="125"/>
      <c r="C1115" s="130"/>
      <c r="D1115" s="122"/>
      <c r="E1115" s="119"/>
      <c r="F1115" s="123"/>
    </row>
    <row r="1116" spans="1:6" s="2" customFormat="1" x14ac:dyDescent="0.2">
      <c r="A1116" s="127">
        <v>6.2</v>
      </c>
      <c r="B1116" s="116" t="s">
        <v>669</v>
      </c>
      <c r="C1116" s="121"/>
      <c r="D1116" s="122"/>
      <c r="E1116" s="119"/>
      <c r="F1116" s="123"/>
    </row>
    <row r="1117" spans="1:6" s="2" customFormat="1" ht="25.5" x14ac:dyDescent="0.2">
      <c r="A1117" s="124" t="s">
        <v>717</v>
      </c>
      <c r="B1117" s="137" t="s">
        <v>716</v>
      </c>
      <c r="C1117" s="174">
        <v>-12.1</v>
      </c>
      <c r="D1117" s="122" t="s">
        <v>57</v>
      </c>
      <c r="E1117" s="119">
        <v>3296.22</v>
      </c>
      <c r="F1117" s="175">
        <f>ROUND(C1117*E1117,2)</f>
        <v>-39884.26</v>
      </c>
    </row>
    <row r="1118" spans="1:6" s="2" customFormat="1" x14ac:dyDescent="0.2">
      <c r="A1118" s="124" t="s">
        <v>715</v>
      </c>
      <c r="B1118" s="137" t="s">
        <v>644</v>
      </c>
      <c r="C1118" s="174">
        <v>-260.33999999999997</v>
      </c>
      <c r="D1118" s="122" t="s">
        <v>45</v>
      </c>
      <c r="E1118" s="119">
        <v>76.86</v>
      </c>
      <c r="F1118" s="175">
        <f>ROUND(C1118*E1118,2)</f>
        <v>-20009.73</v>
      </c>
    </row>
    <row r="1119" spans="1:6" s="2" customFormat="1" ht="25.5" x14ac:dyDescent="0.2">
      <c r="A1119" s="124" t="s">
        <v>714</v>
      </c>
      <c r="B1119" s="137" t="s">
        <v>713</v>
      </c>
      <c r="C1119" s="174">
        <v>-3</v>
      </c>
      <c r="D1119" s="122" t="s">
        <v>33</v>
      </c>
      <c r="E1119" s="119">
        <v>12268.36</v>
      </c>
      <c r="F1119" s="175">
        <f>ROUND(C1119*E1119,2)</f>
        <v>-36805.08</v>
      </c>
    </row>
    <row r="1120" spans="1:6" s="2" customFormat="1" x14ac:dyDescent="0.2">
      <c r="A1120" s="124"/>
      <c r="B1120" s="161"/>
      <c r="C1120" s="130"/>
      <c r="D1120" s="122"/>
      <c r="E1120" s="119"/>
      <c r="F1120" s="123"/>
    </row>
    <row r="1121" spans="1:6" s="2" customFormat="1" x14ac:dyDescent="0.2">
      <c r="A1121" s="127">
        <v>6.3</v>
      </c>
      <c r="B1121" s="116" t="s">
        <v>662</v>
      </c>
      <c r="C1121" s="121"/>
      <c r="D1121" s="122"/>
      <c r="E1121" s="119"/>
      <c r="F1121" s="123"/>
    </row>
    <row r="1122" spans="1:6" s="2" customFormat="1" ht="51" x14ac:dyDescent="0.2">
      <c r="A1122" s="124" t="s">
        <v>712</v>
      </c>
      <c r="B1122" s="137" t="s">
        <v>711</v>
      </c>
      <c r="C1122" s="174">
        <v>-5</v>
      </c>
      <c r="D1122" s="122" t="s">
        <v>33</v>
      </c>
      <c r="E1122" s="119">
        <v>48613.16</v>
      </c>
      <c r="F1122" s="175">
        <f t="shared" ref="F1122:F1129" si="58">ROUND(C1122*E1122,2)</f>
        <v>-243065.8</v>
      </c>
    </row>
    <row r="1123" spans="1:6" s="2" customFormat="1" x14ac:dyDescent="0.2">
      <c r="A1123" s="124" t="s">
        <v>710</v>
      </c>
      <c r="B1123" s="161" t="s">
        <v>660</v>
      </c>
      <c r="C1123" s="174">
        <v>-1265</v>
      </c>
      <c r="D1123" s="122" t="s">
        <v>640</v>
      </c>
      <c r="E1123" s="119">
        <v>37.659999999999997</v>
      </c>
      <c r="F1123" s="175">
        <f t="shared" si="58"/>
        <v>-47639.9</v>
      </c>
    </row>
    <row r="1124" spans="1:6" s="2" customFormat="1" x14ac:dyDescent="0.2">
      <c r="A1124" s="124" t="s">
        <v>709</v>
      </c>
      <c r="B1124" s="125" t="s">
        <v>659</v>
      </c>
      <c r="C1124" s="174">
        <v>-1</v>
      </c>
      <c r="D1124" s="122" t="s">
        <v>33</v>
      </c>
      <c r="E1124" s="119">
        <v>4029.73</v>
      </c>
      <c r="F1124" s="175">
        <f t="shared" si="58"/>
        <v>-4029.73</v>
      </c>
    </row>
    <row r="1125" spans="1:6" s="2" customFormat="1" x14ac:dyDescent="0.2">
      <c r="A1125" s="124" t="s">
        <v>708</v>
      </c>
      <c r="B1125" s="161" t="s">
        <v>655</v>
      </c>
      <c r="C1125" s="174">
        <v>-1</v>
      </c>
      <c r="D1125" s="122" t="s">
        <v>33</v>
      </c>
      <c r="E1125" s="119">
        <v>11258.61</v>
      </c>
      <c r="F1125" s="175">
        <f t="shared" si="58"/>
        <v>-11258.61</v>
      </c>
    </row>
    <row r="1126" spans="1:6" s="2" customFormat="1" x14ac:dyDescent="0.2">
      <c r="A1126" s="124" t="s">
        <v>707</v>
      </c>
      <c r="B1126" s="137" t="s">
        <v>706</v>
      </c>
      <c r="C1126" s="174">
        <v>-1</v>
      </c>
      <c r="D1126" s="122" t="s">
        <v>33</v>
      </c>
      <c r="E1126" s="119">
        <v>71364.600000000006</v>
      </c>
      <c r="F1126" s="175">
        <f t="shared" si="58"/>
        <v>-71364.600000000006</v>
      </c>
    </row>
    <row r="1127" spans="1:6" s="2" customFormat="1" x14ac:dyDescent="0.2">
      <c r="A1127" s="124" t="s">
        <v>705</v>
      </c>
      <c r="B1127" s="161" t="s">
        <v>680</v>
      </c>
      <c r="C1127" s="174">
        <v>-4</v>
      </c>
      <c r="D1127" s="122" t="s">
        <v>33</v>
      </c>
      <c r="E1127" s="119">
        <v>4508.93</v>
      </c>
      <c r="F1127" s="175">
        <f t="shared" si="58"/>
        <v>-18035.72</v>
      </c>
    </row>
    <row r="1128" spans="1:6" s="2" customFormat="1" x14ac:dyDescent="0.2">
      <c r="A1128" s="124" t="s">
        <v>704</v>
      </c>
      <c r="B1128" s="161" t="s">
        <v>654</v>
      </c>
      <c r="C1128" s="174">
        <v>-5</v>
      </c>
      <c r="D1128" s="122" t="s">
        <v>33</v>
      </c>
      <c r="E1128" s="119">
        <v>5670.37</v>
      </c>
      <c r="F1128" s="175">
        <f t="shared" si="58"/>
        <v>-28351.85</v>
      </c>
    </row>
    <row r="1129" spans="1:6" s="2" customFormat="1" x14ac:dyDescent="0.2">
      <c r="A1129" s="124" t="s">
        <v>703</v>
      </c>
      <c r="B1129" s="161" t="s">
        <v>653</v>
      </c>
      <c r="C1129" s="174">
        <v>-4</v>
      </c>
      <c r="D1129" s="122" t="s">
        <v>33</v>
      </c>
      <c r="E1129" s="119">
        <v>5617.89</v>
      </c>
      <c r="F1129" s="175">
        <f t="shared" si="58"/>
        <v>-22471.56</v>
      </c>
    </row>
    <row r="1130" spans="1:6" s="2" customFormat="1" x14ac:dyDescent="0.2">
      <c r="A1130" s="124"/>
      <c r="B1130" s="161"/>
      <c r="C1130" s="130"/>
      <c r="D1130" s="122"/>
      <c r="E1130" s="132"/>
      <c r="F1130" s="123"/>
    </row>
    <row r="1131" spans="1:6" s="2" customFormat="1" ht="25.5" x14ac:dyDescent="0.2">
      <c r="A1131" s="127">
        <v>6.4</v>
      </c>
      <c r="B1131" s="116" t="s">
        <v>643</v>
      </c>
      <c r="C1131" s="121"/>
      <c r="D1131" s="122"/>
      <c r="E1131" s="132"/>
      <c r="F1131" s="123"/>
    </row>
    <row r="1132" spans="1:6" s="2" customFormat="1" ht="63.75" x14ac:dyDescent="0.2">
      <c r="A1132" s="124" t="s">
        <v>702</v>
      </c>
      <c r="B1132" s="137" t="s">
        <v>652</v>
      </c>
      <c r="C1132" s="174">
        <v>-49.5</v>
      </c>
      <c r="D1132" s="122" t="s">
        <v>640</v>
      </c>
      <c r="E1132" s="119">
        <v>639.63</v>
      </c>
      <c r="F1132" s="175">
        <f>ROUND(C1132*E1132,2)</f>
        <v>-31661.69</v>
      </c>
    </row>
    <row r="1133" spans="1:6" s="2" customFormat="1" ht="51" x14ac:dyDescent="0.2">
      <c r="A1133" s="124" t="s">
        <v>701</v>
      </c>
      <c r="B1133" s="125" t="s">
        <v>641</v>
      </c>
      <c r="C1133" s="174">
        <v>-242</v>
      </c>
      <c r="D1133" s="122" t="s">
        <v>640</v>
      </c>
      <c r="E1133" s="119">
        <v>90.75</v>
      </c>
      <c r="F1133" s="175">
        <f>ROUND(C1133*E1133,2)</f>
        <v>-21961.5</v>
      </c>
    </row>
    <row r="1134" spans="1:6" s="2" customFormat="1" ht="25.5" x14ac:dyDescent="0.2">
      <c r="A1134" s="124" t="s">
        <v>700</v>
      </c>
      <c r="B1134" s="125" t="s">
        <v>699</v>
      </c>
      <c r="C1134" s="174">
        <v>-47.52</v>
      </c>
      <c r="D1134" s="122" t="s">
        <v>41</v>
      </c>
      <c r="E1134" s="119">
        <v>581.87</v>
      </c>
      <c r="F1134" s="175">
        <f>ROUND(C1134*E1134,2)</f>
        <v>-27650.46</v>
      </c>
    </row>
    <row r="1135" spans="1:6" s="2" customFormat="1" x14ac:dyDescent="0.2">
      <c r="A1135" s="124" t="s">
        <v>698</v>
      </c>
      <c r="B1135" s="161" t="s">
        <v>638</v>
      </c>
      <c r="C1135" s="174">
        <v>-4</v>
      </c>
      <c r="D1135" s="122" t="s">
        <v>33</v>
      </c>
      <c r="E1135" s="119">
        <v>13928.37</v>
      </c>
      <c r="F1135" s="175">
        <f>ROUND(C1135*E1135,2)</f>
        <v>-55713.48</v>
      </c>
    </row>
    <row r="1136" spans="1:6" s="2" customFormat="1" ht="25.5" x14ac:dyDescent="0.2">
      <c r="A1136" s="124" t="s">
        <v>697</v>
      </c>
      <c r="B1136" s="137" t="s">
        <v>637</v>
      </c>
      <c r="C1136" s="174">
        <v>-4</v>
      </c>
      <c r="D1136" s="122" t="s">
        <v>33</v>
      </c>
      <c r="E1136" s="119">
        <v>41767.629999999997</v>
      </c>
      <c r="F1136" s="175">
        <f>ROUND(C1136*E1136,2)</f>
        <v>-167070.51999999999</v>
      </c>
    </row>
    <row r="1137" spans="1:6" s="2" customFormat="1" ht="3" customHeight="1" x14ac:dyDescent="0.2">
      <c r="A1137" s="124"/>
      <c r="B1137" s="161"/>
      <c r="C1137" s="130"/>
      <c r="D1137" s="122"/>
      <c r="E1137" s="119"/>
      <c r="F1137" s="123"/>
    </row>
    <row r="1138" spans="1:6" s="2" customFormat="1" x14ac:dyDescent="0.2">
      <c r="A1138" s="120">
        <v>7</v>
      </c>
      <c r="B1138" s="116" t="s">
        <v>696</v>
      </c>
      <c r="C1138" s="121"/>
      <c r="D1138" s="122"/>
      <c r="E1138" s="119"/>
      <c r="F1138" s="123"/>
    </row>
    <row r="1139" spans="1:6" s="2" customFormat="1" x14ac:dyDescent="0.2">
      <c r="A1139" s="127">
        <v>7.1</v>
      </c>
      <c r="B1139" s="116" t="s">
        <v>670</v>
      </c>
      <c r="C1139" s="121"/>
      <c r="D1139" s="122"/>
      <c r="E1139" s="119"/>
      <c r="F1139" s="123"/>
    </row>
    <row r="1140" spans="1:6" s="2" customFormat="1" x14ac:dyDescent="0.2">
      <c r="A1140" s="124" t="s">
        <v>695</v>
      </c>
      <c r="B1140" s="161" t="s">
        <v>645</v>
      </c>
      <c r="C1140" s="174">
        <v>-1121.02</v>
      </c>
      <c r="D1140" s="122" t="s">
        <v>45</v>
      </c>
      <c r="E1140" s="119">
        <v>119.33</v>
      </c>
      <c r="F1140" s="175">
        <f>ROUND(C1140*E1140,2)</f>
        <v>-133771.32</v>
      </c>
    </row>
    <row r="1141" spans="1:6" s="2" customFormat="1" ht="4.5" customHeight="1" x14ac:dyDescent="0.2">
      <c r="A1141" s="135"/>
      <c r="B1141" s="161"/>
      <c r="C1141" s="174" t="s">
        <v>694</v>
      </c>
      <c r="D1141" s="122"/>
      <c r="E1141" s="119"/>
      <c r="F1141" s="123"/>
    </row>
    <row r="1142" spans="1:6" s="2" customFormat="1" x14ac:dyDescent="0.2">
      <c r="A1142" s="127">
        <v>7.2</v>
      </c>
      <c r="B1142" s="116" t="s">
        <v>669</v>
      </c>
      <c r="C1142" s="174"/>
      <c r="D1142" s="122"/>
      <c r="E1142" s="119"/>
      <c r="F1142" s="123"/>
    </row>
    <row r="1143" spans="1:6" s="2" customFormat="1" ht="25.5" x14ac:dyDescent="0.2">
      <c r="A1143" s="124" t="s">
        <v>693</v>
      </c>
      <c r="B1143" s="125" t="s">
        <v>692</v>
      </c>
      <c r="C1143" s="174">
        <v>-42.2</v>
      </c>
      <c r="D1143" s="122" t="s">
        <v>57</v>
      </c>
      <c r="E1143" s="119">
        <v>7486.1</v>
      </c>
      <c r="F1143" s="175">
        <f>ROUND(C1143*E1143,2)</f>
        <v>-315913.42</v>
      </c>
    </row>
    <row r="1144" spans="1:6" s="2" customFormat="1" ht="25.5" x14ac:dyDescent="0.2">
      <c r="A1144" s="124" t="s">
        <v>691</v>
      </c>
      <c r="B1144" s="137" t="s">
        <v>690</v>
      </c>
      <c r="C1144" s="174">
        <v>-1</v>
      </c>
      <c r="D1144" s="122" t="s">
        <v>33</v>
      </c>
      <c r="E1144" s="119">
        <v>15385.35</v>
      </c>
      <c r="F1144" s="175">
        <f>ROUND(C1144*E1144,2)</f>
        <v>-15385.35</v>
      </c>
    </row>
    <row r="1145" spans="1:6" s="2" customFormat="1" ht="25.5" x14ac:dyDescent="0.2">
      <c r="A1145" s="124" t="s">
        <v>689</v>
      </c>
      <c r="B1145" s="137" t="s">
        <v>688</v>
      </c>
      <c r="C1145" s="174">
        <v>-1</v>
      </c>
      <c r="D1145" s="122" t="s">
        <v>33</v>
      </c>
      <c r="E1145" s="119">
        <v>13230.16</v>
      </c>
      <c r="F1145" s="175">
        <f>ROUND(C1145*E1145,2)</f>
        <v>-13230.16</v>
      </c>
    </row>
    <row r="1146" spans="1:6" s="2" customFormat="1" x14ac:dyDescent="0.2">
      <c r="A1146" s="124" t="s">
        <v>687</v>
      </c>
      <c r="B1146" s="161" t="s">
        <v>204</v>
      </c>
      <c r="C1146" s="174">
        <v>-1</v>
      </c>
      <c r="D1146" s="122" t="s">
        <v>33</v>
      </c>
      <c r="E1146" s="119">
        <v>24370.93</v>
      </c>
      <c r="F1146" s="175">
        <f>ROUND(C1146*E1146,2)</f>
        <v>-24370.93</v>
      </c>
    </row>
    <row r="1147" spans="1:6" s="2" customFormat="1" x14ac:dyDescent="0.2">
      <c r="A1147" s="124" t="s">
        <v>686</v>
      </c>
      <c r="B1147" s="161" t="s">
        <v>644</v>
      </c>
      <c r="C1147" s="174">
        <v>-1121.02</v>
      </c>
      <c r="D1147" s="122" t="s">
        <v>45</v>
      </c>
      <c r="E1147" s="119">
        <v>76.86</v>
      </c>
      <c r="F1147" s="175">
        <f>ROUND(C1147*E1147,2)</f>
        <v>-86161.600000000006</v>
      </c>
    </row>
    <row r="1148" spans="1:6" s="2" customFormat="1" ht="7.5" customHeight="1" x14ac:dyDescent="0.2">
      <c r="A1148" s="136"/>
      <c r="B1148" s="161"/>
      <c r="C1148" s="130"/>
      <c r="D1148" s="122"/>
      <c r="E1148" s="119"/>
      <c r="F1148" s="123"/>
    </row>
    <row r="1149" spans="1:6" s="2" customFormat="1" x14ac:dyDescent="0.2">
      <c r="A1149" s="127">
        <v>7.3</v>
      </c>
      <c r="B1149" s="116" t="s">
        <v>662</v>
      </c>
      <c r="C1149" s="121"/>
      <c r="D1149" s="122"/>
      <c r="E1149" s="119"/>
      <c r="F1149" s="123"/>
    </row>
    <row r="1150" spans="1:6" s="2" customFormat="1" ht="51" x14ac:dyDescent="0.2">
      <c r="A1150" s="124" t="s">
        <v>685</v>
      </c>
      <c r="B1150" s="137" t="s">
        <v>661</v>
      </c>
      <c r="C1150" s="174">
        <v>-4</v>
      </c>
      <c r="D1150" s="122" t="s">
        <v>33</v>
      </c>
      <c r="E1150" s="119">
        <v>48613.16</v>
      </c>
      <c r="F1150" s="175">
        <f t="shared" ref="F1150:F1156" si="59">ROUND(C1150*E1150,2)</f>
        <v>-194452.64</v>
      </c>
    </row>
    <row r="1151" spans="1:6" s="2" customFormat="1" x14ac:dyDescent="0.2">
      <c r="A1151" s="124" t="s">
        <v>684</v>
      </c>
      <c r="B1151" s="125" t="s">
        <v>660</v>
      </c>
      <c r="C1151" s="174">
        <v>-1265</v>
      </c>
      <c r="D1151" s="122" t="s">
        <v>640</v>
      </c>
      <c r="E1151" s="119">
        <v>37.659999999999997</v>
      </c>
      <c r="F1151" s="175">
        <f t="shared" si="59"/>
        <v>-47639.9</v>
      </c>
    </row>
    <row r="1152" spans="1:6" s="2" customFormat="1" x14ac:dyDescent="0.2">
      <c r="A1152" s="124" t="s">
        <v>683</v>
      </c>
      <c r="B1152" s="125" t="s">
        <v>659</v>
      </c>
      <c r="C1152" s="174">
        <v>-2</v>
      </c>
      <c r="D1152" s="122" t="s">
        <v>33</v>
      </c>
      <c r="E1152" s="119">
        <v>4029.73</v>
      </c>
      <c r="F1152" s="175">
        <f t="shared" si="59"/>
        <v>-8059.46</v>
      </c>
    </row>
    <row r="1153" spans="1:6" s="2" customFormat="1" x14ac:dyDescent="0.2">
      <c r="A1153" s="124" t="s">
        <v>682</v>
      </c>
      <c r="B1153" s="161" t="s">
        <v>656</v>
      </c>
      <c r="C1153" s="174">
        <v>-1</v>
      </c>
      <c r="D1153" s="122" t="s">
        <v>33</v>
      </c>
      <c r="E1153" s="119">
        <v>71364.600000000006</v>
      </c>
      <c r="F1153" s="175">
        <f t="shared" si="59"/>
        <v>-71364.600000000006</v>
      </c>
    </row>
    <row r="1154" spans="1:6" s="2" customFormat="1" x14ac:dyDescent="0.2">
      <c r="A1154" s="124" t="s">
        <v>681</v>
      </c>
      <c r="B1154" s="137" t="s">
        <v>680</v>
      </c>
      <c r="C1154" s="174">
        <v>-1</v>
      </c>
      <c r="D1154" s="122" t="s">
        <v>33</v>
      </c>
      <c r="E1154" s="119">
        <v>4508.93</v>
      </c>
      <c r="F1154" s="175">
        <f t="shared" si="59"/>
        <v>-4508.93</v>
      </c>
    </row>
    <row r="1155" spans="1:6" s="2" customFormat="1" x14ac:dyDescent="0.2">
      <c r="A1155" s="124" t="s">
        <v>679</v>
      </c>
      <c r="B1155" s="137" t="s">
        <v>654</v>
      </c>
      <c r="C1155" s="174">
        <v>-4</v>
      </c>
      <c r="D1155" s="122" t="s">
        <v>33</v>
      </c>
      <c r="E1155" s="119">
        <v>5670.37</v>
      </c>
      <c r="F1155" s="175">
        <f t="shared" si="59"/>
        <v>-22681.48</v>
      </c>
    </row>
    <row r="1156" spans="1:6" s="2" customFormat="1" x14ac:dyDescent="0.2">
      <c r="A1156" s="124" t="s">
        <v>678</v>
      </c>
      <c r="B1156" s="161" t="s">
        <v>653</v>
      </c>
      <c r="C1156" s="174">
        <v>-4</v>
      </c>
      <c r="D1156" s="122" t="s">
        <v>33</v>
      </c>
      <c r="E1156" s="119">
        <v>5617.89</v>
      </c>
      <c r="F1156" s="175">
        <f t="shared" si="59"/>
        <v>-22471.56</v>
      </c>
    </row>
    <row r="1157" spans="1:6" s="2" customFormat="1" x14ac:dyDescent="0.2">
      <c r="A1157" s="124"/>
      <c r="B1157" s="161"/>
      <c r="C1157" s="130"/>
      <c r="D1157" s="122"/>
      <c r="E1157" s="119"/>
      <c r="F1157" s="175"/>
    </row>
    <row r="1158" spans="1:6" s="2" customFormat="1" ht="25.5" x14ac:dyDescent="0.2">
      <c r="A1158" s="127">
        <v>7.4</v>
      </c>
      <c r="B1158" s="116" t="s">
        <v>643</v>
      </c>
      <c r="C1158" s="121"/>
      <c r="D1158" s="122"/>
      <c r="E1158" s="132"/>
      <c r="F1158" s="123"/>
    </row>
    <row r="1159" spans="1:6" s="2" customFormat="1" ht="63.75" x14ac:dyDescent="0.2">
      <c r="A1159" s="124" t="s">
        <v>677</v>
      </c>
      <c r="B1159" s="137" t="s">
        <v>652</v>
      </c>
      <c r="C1159" s="174">
        <v>-49.5</v>
      </c>
      <c r="D1159" s="122" t="s">
        <v>640</v>
      </c>
      <c r="E1159" s="119">
        <v>639.63</v>
      </c>
      <c r="F1159" s="175">
        <f>ROUND(C1159*E1159,2)</f>
        <v>-31661.69</v>
      </c>
    </row>
    <row r="1160" spans="1:6" s="2" customFormat="1" ht="51" x14ac:dyDescent="0.2">
      <c r="A1160" s="124" t="s">
        <v>676</v>
      </c>
      <c r="B1160" s="137" t="s">
        <v>641</v>
      </c>
      <c r="C1160" s="174">
        <v>-242</v>
      </c>
      <c r="D1160" s="122" t="s">
        <v>640</v>
      </c>
      <c r="E1160" s="119">
        <v>90.75</v>
      </c>
      <c r="F1160" s="175">
        <f>ROUND(C1160*E1160,2)</f>
        <v>-21961.5</v>
      </c>
    </row>
    <row r="1161" spans="1:6" s="2" customFormat="1" ht="25.5" x14ac:dyDescent="0.2">
      <c r="A1161" s="124" t="s">
        <v>675</v>
      </c>
      <c r="B1161" s="125" t="s">
        <v>674</v>
      </c>
      <c r="C1161" s="174">
        <v>-58.08</v>
      </c>
      <c r="D1161" s="121" t="s">
        <v>41</v>
      </c>
      <c r="E1161" s="119">
        <v>581.87</v>
      </c>
      <c r="F1161" s="175">
        <f>ROUND(C1161*E1161,2)</f>
        <v>-33795.01</v>
      </c>
    </row>
    <row r="1162" spans="1:6" s="2" customFormat="1" x14ac:dyDescent="0.2">
      <c r="A1162" s="124" t="s">
        <v>673</v>
      </c>
      <c r="B1162" s="125" t="s">
        <v>638</v>
      </c>
      <c r="C1162" s="174">
        <v>-7</v>
      </c>
      <c r="D1162" s="122" t="s">
        <v>33</v>
      </c>
      <c r="E1162" s="119">
        <v>13928.37</v>
      </c>
      <c r="F1162" s="175">
        <f>ROUND(C1162*E1162,2)</f>
        <v>-97498.59</v>
      </c>
    </row>
    <row r="1163" spans="1:6" s="2" customFormat="1" ht="25.5" x14ac:dyDescent="0.2">
      <c r="A1163" s="124" t="s">
        <v>672</v>
      </c>
      <c r="B1163" s="125" t="s">
        <v>637</v>
      </c>
      <c r="C1163" s="174">
        <v>-5</v>
      </c>
      <c r="D1163" s="121" t="s">
        <v>33</v>
      </c>
      <c r="E1163" s="119">
        <v>41767.629999999997</v>
      </c>
      <c r="F1163" s="175">
        <f>ROUND(C1163*E1163,2)</f>
        <v>-208838.15</v>
      </c>
    </row>
    <row r="1164" spans="1:6" s="2" customFormat="1" x14ac:dyDescent="0.2">
      <c r="A1164" s="124"/>
      <c r="B1164" s="137"/>
      <c r="C1164" s="130"/>
      <c r="D1164" s="122"/>
      <c r="E1164" s="119"/>
      <c r="F1164" s="123"/>
    </row>
    <row r="1165" spans="1:6" s="2" customFormat="1" x14ac:dyDescent="0.2">
      <c r="A1165" s="120">
        <v>8</v>
      </c>
      <c r="B1165" s="116" t="s">
        <v>671</v>
      </c>
      <c r="C1165" s="121"/>
      <c r="D1165" s="122"/>
      <c r="E1165" s="119"/>
      <c r="F1165" s="123"/>
    </row>
    <row r="1166" spans="1:6" s="2" customFormat="1" x14ac:dyDescent="0.2">
      <c r="A1166" s="127">
        <v>8.1</v>
      </c>
      <c r="B1166" s="116" t="s">
        <v>670</v>
      </c>
      <c r="C1166" s="121"/>
      <c r="D1166" s="122"/>
      <c r="E1166" s="119"/>
      <c r="F1166" s="123"/>
    </row>
    <row r="1167" spans="1:6" s="2" customFormat="1" x14ac:dyDescent="0.2">
      <c r="A1167" s="124" t="s">
        <v>148</v>
      </c>
      <c r="B1167" s="161" t="s">
        <v>645</v>
      </c>
      <c r="C1167" s="174">
        <v>-393.8</v>
      </c>
      <c r="D1167" s="122" t="s">
        <v>45</v>
      </c>
      <c r="E1167" s="119">
        <v>119.33</v>
      </c>
      <c r="F1167" s="175">
        <f>ROUND(C1167*E1167,2)</f>
        <v>-46992.15</v>
      </c>
    </row>
    <row r="1168" spans="1:6" s="2" customFormat="1" x14ac:dyDescent="0.2">
      <c r="A1168" s="124"/>
      <c r="B1168" s="161"/>
      <c r="C1168" s="130"/>
      <c r="D1168" s="122"/>
      <c r="E1168" s="119"/>
      <c r="F1168" s="123"/>
    </row>
    <row r="1169" spans="1:6" s="2" customFormat="1" x14ac:dyDescent="0.2">
      <c r="A1169" s="127">
        <v>8.1999999999999993</v>
      </c>
      <c r="B1169" s="116" t="s">
        <v>669</v>
      </c>
      <c r="C1169" s="121"/>
      <c r="D1169" s="122"/>
      <c r="E1169" s="119"/>
      <c r="F1169" s="123"/>
    </row>
    <row r="1170" spans="1:6" s="2" customFormat="1" ht="25.5" x14ac:dyDescent="0.2">
      <c r="A1170" s="124" t="s">
        <v>101</v>
      </c>
      <c r="B1170" s="125" t="s">
        <v>668</v>
      </c>
      <c r="C1170" s="174">
        <v>-1</v>
      </c>
      <c r="D1170" s="122" t="s">
        <v>33</v>
      </c>
      <c r="E1170" s="119">
        <v>8410.2999999999993</v>
      </c>
      <c r="F1170" s="175">
        <f>ROUND(C1170*E1170,2)</f>
        <v>-8410.2999999999993</v>
      </c>
    </row>
    <row r="1171" spans="1:6" s="2" customFormat="1" ht="25.5" x14ac:dyDescent="0.2">
      <c r="A1171" s="124" t="s">
        <v>334</v>
      </c>
      <c r="B1171" s="125" t="s">
        <v>667</v>
      </c>
      <c r="C1171" s="174">
        <v>-2</v>
      </c>
      <c r="D1171" s="122" t="s">
        <v>33</v>
      </c>
      <c r="E1171" s="119">
        <v>6509.23</v>
      </c>
      <c r="F1171" s="175">
        <f>ROUND(C1171*E1171,2)</f>
        <v>-13018.46</v>
      </c>
    </row>
    <row r="1172" spans="1:6" s="2" customFormat="1" x14ac:dyDescent="0.2">
      <c r="A1172" s="124" t="s">
        <v>332</v>
      </c>
      <c r="B1172" s="137" t="s">
        <v>644</v>
      </c>
      <c r="C1172" s="174">
        <v>-393.8</v>
      </c>
      <c r="D1172" s="122" t="s">
        <v>45</v>
      </c>
      <c r="E1172" s="119">
        <v>76.86</v>
      </c>
      <c r="F1172" s="175">
        <f>ROUND(C1172*E1172,2)</f>
        <v>-30267.47</v>
      </c>
    </row>
    <row r="1173" spans="1:6" s="2" customFormat="1" x14ac:dyDescent="0.2">
      <c r="A1173" s="124"/>
      <c r="B1173" s="161"/>
      <c r="C1173" s="130"/>
      <c r="D1173" s="122"/>
      <c r="E1173" s="119"/>
      <c r="F1173" s="123"/>
    </row>
    <row r="1174" spans="1:6" s="2" customFormat="1" x14ac:dyDescent="0.2">
      <c r="A1174" s="127">
        <v>8.3000000000000007</v>
      </c>
      <c r="B1174" s="116" t="s">
        <v>666</v>
      </c>
      <c r="C1174" s="121"/>
      <c r="D1174" s="122"/>
      <c r="E1174" s="119"/>
      <c r="F1174" s="123"/>
    </row>
    <row r="1175" spans="1:6" s="2" customFormat="1" x14ac:dyDescent="0.2">
      <c r="A1175" s="124" t="s">
        <v>98</v>
      </c>
      <c r="B1175" s="161" t="s">
        <v>665</v>
      </c>
      <c r="C1175" s="174">
        <v>-94.16</v>
      </c>
      <c r="D1175" s="122" t="s">
        <v>57</v>
      </c>
      <c r="E1175" s="119">
        <v>383.2</v>
      </c>
      <c r="F1175" s="175">
        <f>ROUND(C1175*E1175,2)</f>
        <v>-36082.11</v>
      </c>
    </row>
    <row r="1176" spans="1:6" s="2" customFormat="1" ht="25.5" x14ac:dyDescent="0.2">
      <c r="A1176" s="124" t="s">
        <v>96</v>
      </c>
      <c r="B1176" s="137" t="s">
        <v>664</v>
      </c>
      <c r="C1176" s="174">
        <v>-94.16</v>
      </c>
      <c r="D1176" s="122" t="s">
        <v>57</v>
      </c>
      <c r="E1176" s="119">
        <v>3679.33</v>
      </c>
      <c r="F1176" s="175">
        <f>ROUND(C1176*E1176,2)</f>
        <v>-346445.71</v>
      </c>
    </row>
    <row r="1177" spans="1:6" s="2" customFormat="1" x14ac:dyDescent="0.2">
      <c r="A1177" s="135" t="s">
        <v>353</v>
      </c>
      <c r="B1177" s="161" t="s">
        <v>663</v>
      </c>
      <c r="C1177" s="174">
        <v>-1</v>
      </c>
      <c r="D1177" s="122" t="s">
        <v>33</v>
      </c>
      <c r="E1177" s="119">
        <v>31624.73</v>
      </c>
      <c r="F1177" s="175">
        <f>ROUND(C1177*E1177,2)</f>
        <v>-31624.73</v>
      </c>
    </row>
    <row r="1178" spans="1:6" s="2" customFormat="1" x14ac:dyDescent="0.2">
      <c r="A1178" s="124"/>
      <c r="B1178" s="137"/>
      <c r="C1178" s="130"/>
      <c r="D1178" s="122"/>
      <c r="E1178" s="119"/>
      <c r="F1178" s="123"/>
    </row>
    <row r="1179" spans="1:6" s="2" customFormat="1" x14ac:dyDescent="0.2">
      <c r="A1179" s="127">
        <v>8.4</v>
      </c>
      <c r="B1179" s="116" t="s">
        <v>662</v>
      </c>
      <c r="C1179" s="121"/>
      <c r="D1179" s="122"/>
      <c r="E1179" s="119"/>
      <c r="F1179" s="123"/>
    </row>
    <row r="1180" spans="1:6" s="2" customFormat="1" ht="51" x14ac:dyDescent="0.2">
      <c r="A1180" s="124" t="s">
        <v>153</v>
      </c>
      <c r="B1180" s="125" t="s">
        <v>661</v>
      </c>
      <c r="C1180" s="174">
        <v>-10</v>
      </c>
      <c r="D1180" s="122" t="s">
        <v>33</v>
      </c>
      <c r="E1180" s="119">
        <v>48613.16</v>
      </c>
      <c r="F1180" s="175">
        <f t="shared" ref="F1180:F1188" si="60">ROUND(C1180*E1180,2)</f>
        <v>-486131.6</v>
      </c>
    </row>
    <row r="1181" spans="1:6" s="2" customFormat="1" x14ac:dyDescent="0.2">
      <c r="A1181" s="124" t="s">
        <v>218</v>
      </c>
      <c r="B1181" s="164" t="s">
        <v>660</v>
      </c>
      <c r="C1181" s="174">
        <v>-3960</v>
      </c>
      <c r="D1181" s="122" t="s">
        <v>640</v>
      </c>
      <c r="E1181" s="119">
        <v>37.659999999999997</v>
      </c>
      <c r="F1181" s="175">
        <f t="shared" si="60"/>
        <v>-149133.6</v>
      </c>
    </row>
    <row r="1182" spans="1:6" s="2" customFormat="1" x14ac:dyDescent="0.2">
      <c r="A1182" s="124" t="s">
        <v>216</v>
      </c>
      <c r="B1182" s="125" t="s">
        <v>659</v>
      </c>
      <c r="C1182" s="174">
        <v>-4</v>
      </c>
      <c r="D1182" s="122" t="s">
        <v>33</v>
      </c>
      <c r="E1182" s="119">
        <v>4029.73</v>
      </c>
      <c r="F1182" s="175">
        <f t="shared" si="60"/>
        <v>-16118.92</v>
      </c>
    </row>
    <row r="1183" spans="1:6" s="2" customFormat="1" x14ac:dyDescent="0.2">
      <c r="A1183" s="124" t="s">
        <v>214</v>
      </c>
      <c r="B1183" s="164" t="s">
        <v>658</v>
      </c>
      <c r="C1183" s="174">
        <v>-2</v>
      </c>
      <c r="D1183" s="122" t="s">
        <v>33</v>
      </c>
      <c r="E1183" s="119">
        <v>6882.02</v>
      </c>
      <c r="F1183" s="175">
        <f t="shared" si="60"/>
        <v>-13764.04</v>
      </c>
    </row>
    <row r="1184" spans="1:6" s="2" customFormat="1" x14ac:dyDescent="0.2">
      <c r="A1184" s="124" t="s">
        <v>212</v>
      </c>
      <c r="B1184" s="164" t="s">
        <v>657</v>
      </c>
      <c r="C1184" s="174">
        <v>-2</v>
      </c>
      <c r="D1184" s="122" t="s">
        <v>33</v>
      </c>
      <c r="E1184" s="119">
        <v>9017.83</v>
      </c>
      <c r="F1184" s="175">
        <f t="shared" si="60"/>
        <v>-18035.66</v>
      </c>
    </row>
    <row r="1185" spans="1:6" s="2" customFormat="1" x14ac:dyDescent="0.2">
      <c r="A1185" s="124" t="s">
        <v>210</v>
      </c>
      <c r="B1185" s="164" t="s">
        <v>656</v>
      </c>
      <c r="C1185" s="174">
        <v>-1</v>
      </c>
      <c r="D1185" s="122" t="s">
        <v>33</v>
      </c>
      <c r="E1185" s="119">
        <v>71364.600000000006</v>
      </c>
      <c r="F1185" s="175">
        <f t="shared" si="60"/>
        <v>-71364.600000000006</v>
      </c>
    </row>
    <row r="1186" spans="1:6" s="2" customFormat="1" x14ac:dyDescent="0.2">
      <c r="A1186" s="124" t="s">
        <v>208</v>
      </c>
      <c r="B1186" s="164" t="s">
        <v>655</v>
      </c>
      <c r="C1186" s="174">
        <v>-1</v>
      </c>
      <c r="D1186" s="122" t="s">
        <v>33</v>
      </c>
      <c r="E1186" s="119">
        <v>11258.61</v>
      </c>
      <c r="F1186" s="175">
        <f t="shared" si="60"/>
        <v>-11258.61</v>
      </c>
    </row>
    <row r="1187" spans="1:6" s="2" customFormat="1" x14ac:dyDescent="0.2">
      <c r="A1187" s="135" t="s">
        <v>206</v>
      </c>
      <c r="B1187" s="164" t="s">
        <v>654</v>
      </c>
      <c r="C1187" s="174">
        <v>-11</v>
      </c>
      <c r="D1187" s="122" t="s">
        <v>33</v>
      </c>
      <c r="E1187" s="119">
        <v>5156.96</v>
      </c>
      <c r="F1187" s="175">
        <f t="shared" si="60"/>
        <v>-56726.559999999998</v>
      </c>
    </row>
    <row r="1188" spans="1:6" s="2" customFormat="1" x14ac:dyDescent="0.2">
      <c r="A1188" s="124" t="s">
        <v>152</v>
      </c>
      <c r="B1188" s="164" t="s">
        <v>653</v>
      </c>
      <c r="C1188" s="174">
        <v>-5</v>
      </c>
      <c r="D1188" s="122" t="s">
        <v>33</v>
      </c>
      <c r="E1188" s="119">
        <v>5617.89</v>
      </c>
      <c r="F1188" s="175">
        <f t="shared" si="60"/>
        <v>-28089.45</v>
      </c>
    </row>
    <row r="1189" spans="1:6" s="2" customFormat="1" x14ac:dyDescent="0.2">
      <c r="A1189" s="124"/>
      <c r="B1189" s="125"/>
      <c r="C1189" s="130"/>
      <c r="D1189" s="122"/>
      <c r="E1189" s="119"/>
      <c r="F1189" s="123"/>
    </row>
    <row r="1190" spans="1:6" s="2" customFormat="1" ht="25.5" x14ac:dyDescent="0.2">
      <c r="A1190" s="127">
        <v>8.5</v>
      </c>
      <c r="B1190" s="116" t="s">
        <v>643</v>
      </c>
      <c r="C1190" s="121"/>
      <c r="D1190" s="122"/>
      <c r="E1190" s="119"/>
      <c r="F1190" s="123"/>
    </row>
    <row r="1191" spans="1:6" s="2" customFormat="1" ht="63.75" x14ac:dyDescent="0.2">
      <c r="A1191" s="124" t="s">
        <v>140</v>
      </c>
      <c r="B1191" s="137" t="s">
        <v>652</v>
      </c>
      <c r="C1191" s="174">
        <v>-49.5</v>
      </c>
      <c r="D1191" s="122" t="s">
        <v>640</v>
      </c>
      <c r="E1191" s="119">
        <v>639.63</v>
      </c>
      <c r="F1191" s="175">
        <f>ROUND(C1191*E1191,2)</f>
        <v>-31661.69</v>
      </c>
    </row>
    <row r="1192" spans="1:6" s="2" customFormat="1" ht="51" x14ac:dyDescent="0.2">
      <c r="A1192" s="124" t="s">
        <v>254</v>
      </c>
      <c r="B1192" s="137" t="s">
        <v>641</v>
      </c>
      <c r="C1192" s="174">
        <v>-132</v>
      </c>
      <c r="D1192" s="122" t="s">
        <v>640</v>
      </c>
      <c r="E1192" s="119">
        <v>90.75</v>
      </c>
      <c r="F1192" s="175">
        <f>ROUND(C1192*E1192,2)</f>
        <v>-11979</v>
      </c>
    </row>
    <row r="1193" spans="1:6" s="2" customFormat="1" ht="25.5" x14ac:dyDescent="0.2">
      <c r="A1193" s="124" t="s">
        <v>348</v>
      </c>
      <c r="B1193" s="137" t="s">
        <v>651</v>
      </c>
      <c r="C1193" s="174">
        <v>-31.68</v>
      </c>
      <c r="D1193" s="122" t="s">
        <v>41</v>
      </c>
      <c r="E1193" s="119">
        <v>581.87</v>
      </c>
      <c r="F1193" s="175">
        <f>ROUND(C1193*E1193,2)</f>
        <v>-18433.64</v>
      </c>
    </row>
    <row r="1194" spans="1:6" s="2" customFormat="1" x14ac:dyDescent="0.2">
      <c r="A1194" s="124" t="s">
        <v>252</v>
      </c>
      <c r="B1194" s="137" t="s">
        <v>638</v>
      </c>
      <c r="C1194" s="174">
        <v>-4</v>
      </c>
      <c r="D1194" s="122" t="s">
        <v>33</v>
      </c>
      <c r="E1194" s="119">
        <v>13928.37</v>
      </c>
      <c r="F1194" s="175">
        <f>ROUND(C1194*E1194,2)</f>
        <v>-55713.48</v>
      </c>
    </row>
    <row r="1195" spans="1:6" s="2" customFormat="1" ht="25.5" x14ac:dyDescent="0.2">
      <c r="A1195" s="124" t="s">
        <v>326</v>
      </c>
      <c r="B1195" s="137" t="s">
        <v>637</v>
      </c>
      <c r="C1195" s="174">
        <v>-3</v>
      </c>
      <c r="D1195" s="122" t="s">
        <v>33</v>
      </c>
      <c r="E1195" s="119">
        <v>41767.629999999997</v>
      </c>
      <c r="F1195" s="175">
        <f>ROUND(C1195*E1195,2)</f>
        <v>-125302.89</v>
      </c>
    </row>
    <row r="1196" spans="1:6" s="2" customFormat="1" x14ac:dyDescent="0.2">
      <c r="A1196" s="124"/>
      <c r="B1196" s="161"/>
      <c r="C1196" s="130"/>
      <c r="D1196" s="122"/>
      <c r="E1196" s="132"/>
      <c r="F1196" s="123"/>
    </row>
    <row r="1197" spans="1:6" s="2" customFormat="1" x14ac:dyDescent="0.2">
      <c r="A1197" s="120">
        <v>9</v>
      </c>
      <c r="B1197" s="116" t="s">
        <v>650</v>
      </c>
      <c r="C1197" s="121"/>
      <c r="D1197" s="122"/>
      <c r="E1197" s="132"/>
      <c r="F1197" s="123"/>
    </row>
    <row r="1198" spans="1:6" s="2" customFormat="1" x14ac:dyDescent="0.2">
      <c r="A1198" s="124"/>
      <c r="B1198" s="161"/>
      <c r="C1198" s="130"/>
      <c r="D1198" s="122"/>
      <c r="E1198" s="132"/>
      <c r="F1198" s="123"/>
    </row>
    <row r="1199" spans="1:6" s="2" customFormat="1" ht="25.5" x14ac:dyDescent="0.2">
      <c r="A1199" s="127">
        <v>9.1</v>
      </c>
      <c r="B1199" s="116" t="s">
        <v>649</v>
      </c>
      <c r="C1199" s="121"/>
      <c r="D1199" s="122"/>
      <c r="E1199" s="132"/>
      <c r="F1199" s="123"/>
    </row>
    <row r="1200" spans="1:6" s="2" customFormat="1" ht="25.5" x14ac:dyDescent="0.2">
      <c r="A1200" s="124" t="s">
        <v>403</v>
      </c>
      <c r="B1200" s="137" t="s">
        <v>648</v>
      </c>
      <c r="C1200" s="174">
        <v>-54.25</v>
      </c>
      <c r="D1200" s="122" t="s">
        <v>57</v>
      </c>
      <c r="E1200" s="119">
        <v>4418.75</v>
      </c>
      <c r="F1200" s="175">
        <f>ROUND(C1200*E1200,2)</f>
        <v>-239717.19</v>
      </c>
    </row>
    <row r="1201" spans="1:6" s="2" customFormat="1" ht="25.5" x14ac:dyDescent="0.2">
      <c r="A1201" s="124" t="s">
        <v>401</v>
      </c>
      <c r="B1201" s="137" t="s">
        <v>647</v>
      </c>
      <c r="C1201" s="174">
        <v>-1</v>
      </c>
      <c r="D1201" s="122" t="s">
        <v>33</v>
      </c>
      <c r="E1201" s="119">
        <v>9703.0300000000007</v>
      </c>
      <c r="F1201" s="175">
        <f>ROUND(C1201*E1201,2)</f>
        <v>-9703.0300000000007</v>
      </c>
    </row>
    <row r="1202" spans="1:6" s="2" customFormat="1" x14ac:dyDescent="0.2">
      <c r="A1202" s="124"/>
      <c r="B1202" s="161"/>
      <c r="C1202" s="130"/>
      <c r="D1202" s="122"/>
      <c r="E1202" s="119"/>
      <c r="F1202" s="123"/>
    </row>
    <row r="1203" spans="1:6" s="2" customFormat="1" x14ac:dyDescent="0.2">
      <c r="A1203" s="127">
        <v>9.1999999999999993</v>
      </c>
      <c r="B1203" s="116" t="s">
        <v>646</v>
      </c>
      <c r="C1203" s="121"/>
      <c r="D1203" s="122"/>
      <c r="E1203" s="119"/>
      <c r="F1203" s="123"/>
    </row>
    <row r="1204" spans="1:6" s="2" customFormat="1" x14ac:dyDescent="0.2">
      <c r="A1204" s="135" t="s">
        <v>560</v>
      </c>
      <c r="B1204" s="161" t="s">
        <v>645</v>
      </c>
      <c r="C1204" s="174">
        <v>-495.77</v>
      </c>
      <c r="D1204" s="122" t="s">
        <v>45</v>
      </c>
      <c r="E1204" s="119">
        <v>119.33</v>
      </c>
      <c r="F1204" s="175">
        <f>ROUND(C1204*E1204,2)</f>
        <v>-59160.23</v>
      </c>
    </row>
    <row r="1205" spans="1:6" s="2" customFormat="1" x14ac:dyDescent="0.2">
      <c r="A1205" s="124" t="s">
        <v>559</v>
      </c>
      <c r="B1205" s="137" t="s">
        <v>644</v>
      </c>
      <c r="C1205" s="174">
        <v>-495.77</v>
      </c>
      <c r="D1205" s="122" t="s">
        <v>45</v>
      </c>
      <c r="E1205" s="119">
        <v>76.86</v>
      </c>
      <c r="F1205" s="175">
        <f>ROUND(C1205*E1205,2)</f>
        <v>-38104.879999999997</v>
      </c>
    </row>
    <row r="1206" spans="1:6" s="2" customFormat="1" ht="25.5" x14ac:dyDescent="0.2">
      <c r="A1206" s="127">
        <v>9.3000000000000007</v>
      </c>
      <c r="B1206" s="116" t="s">
        <v>643</v>
      </c>
      <c r="C1206" s="121"/>
      <c r="D1206" s="122"/>
      <c r="E1206" s="119"/>
      <c r="F1206" s="123"/>
    </row>
    <row r="1207" spans="1:6" s="2" customFormat="1" ht="63.75" x14ac:dyDescent="0.2">
      <c r="A1207" s="124" t="s">
        <v>551</v>
      </c>
      <c r="B1207" s="137" t="s">
        <v>642</v>
      </c>
      <c r="C1207" s="174">
        <v>-539</v>
      </c>
      <c r="D1207" s="122" t="s">
        <v>640</v>
      </c>
      <c r="E1207" s="119">
        <v>168.84</v>
      </c>
      <c r="F1207" s="175">
        <f>ROUND(C1207*E1207,2)</f>
        <v>-91004.76</v>
      </c>
    </row>
    <row r="1208" spans="1:6" s="2" customFormat="1" ht="51" x14ac:dyDescent="0.2">
      <c r="A1208" s="124" t="s">
        <v>550</v>
      </c>
      <c r="B1208" s="137" t="s">
        <v>641</v>
      </c>
      <c r="C1208" s="174">
        <v>-165</v>
      </c>
      <c r="D1208" s="122" t="s">
        <v>640</v>
      </c>
      <c r="E1208" s="119">
        <v>90.75</v>
      </c>
      <c r="F1208" s="175">
        <f>ROUND(C1208*E1208,2)</f>
        <v>-14973.75</v>
      </c>
    </row>
    <row r="1209" spans="1:6" s="2" customFormat="1" ht="25.5" x14ac:dyDescent="0.2">
      <c r="A1209" s="124" t="s">
        <v>549</v>
      </c>
      <c r="B1209" s="137" t="s">
        <v>639</v>
      </c>
      <c r="C1209" s="174">
        <v>-39.6</v>
      </c>
      <c r="D1209" s="122" t="s">
        <v>41</v>
      </c>
      <c r="E1209" s="132">
        <v>581.87</v>
      </c>
      <c r="F1209" s="175">
        <f>ROUND(C1209*E1209,2)</f>
        <v>-23042.05</v>
      </c>
    </row>
    <row r="1210" spans="1:6" s="2" customFormat="1" x14ac:dyDescent="0.2">
      <c r="A1210" s="124" t="s">
        <v>548</v>
      </c>
      <c r="B1210" s="161" t="s">
        <v>638</v>
      </c>
      <c r="C1210" s="174">
        <v>-9</v>
      </c>
      <c r="D1210" s="122" t="s">
        <v>33</v>
      </c>
      <c r="E1210" s="132">
        <v>13928.37</v>
      </c>
      <c r="F1210" s="175">
        <f>ROUND(C1210*E1210,2)</f>
        <v>-125355.33</v>
      </c>
    </row>
    <row r="1211" spans="1:6" s="2" customFormat="1" ht="25.5" x14ac:dyDescent="0.2">
      <c r="A1211" s="124" t="s">
        <v>547</v>
      </c>
      <c r="B1211" s="137" t="s">
        <v>637</v>
      </c>
      <c r="C1211" s="174">
        <v>-4</v>
      </c>
      <c r="D1211" s="122" t="s">
        <v>33</v>
      </c>
      <c r="E1211" s="132">
        <v>41767.629999999997</v>
      </c>
      <c r="F1211" s="175">
        <f>ROUND(C1211*E1211,2)</f>
        <v>-167070.51999999999</v>
      </c>
    </row>
    <row r="1212" spans="1:6" s="2" customFormat="1" x14ac:dyDescent="0.2">
      <c r="A1212" s="178"/>
      <c r="B1212" s="179" t="s">
        <v>636</v>
      </c>
      <c r="C1212" s="180"/>
      <c r="D1212" s="181"/>
      <c r="E1212" s="182"/>
      <c r="F1212" s="183">
        <f>SUM(F902:F1211)</f>
        <v>-43150744.349999964</v>
      </c>
    </row>
    <row r="1213" spans="1:6" s="2" customFormat="1" x14ac:dyDescent="0.2">
      <c r="A1213" s="124"/>
      <c r="B1213" s="137"/>
      <c r="C1213" s="130"/>
      <c r="D1213" s="122"/>
      <c r="E1213" s="132"/>
      <c r="F1213" s="123"/>
    </row>
    <row r="1214" spans="1:6" s="2" customFormat="1" x14ac:dyDescent="0.2">
      <c r="A1214" s="124"/>
      <c r="B1214" s="409" t="s">
        <v>635</v>
      </c>
      <c r="C1214" s="130"/>
      <c r="D1214" s="122"/>
      <c r="E1214" s="132"/>
      <c r="F1214" s="123"/>
    </row>
    <row r="1215" spans="1:6" s="2" customFormat="1" x14ac:dyDescent="0.2">
      <c r="A1215" s="124"/>
      <c r="B1215" s="137"/>
      <c r="C1215" s="130"/>
      <c r="D1215" s="122"/>
      <c r="E1215" s="132"/>
      <c r="F1215" s="123"/>
    </row>
    <row r="1216" spans="1:6" s="2" customFormat="1" ht="15" customHeight="1" x14ac:dyDescent="0.2">
      <c r="A1216" s="115" t="s">
        <v>125</v>
      </c>
      <c r="B1216" s="116" t="s">
        <v>124</v>
      </c>
      <c r="C1216" s="117"/>
      <c r="D1216" s="117"/>
      <c r="E1216" s="117"/>
      <c r="F1216" s="118"/>
    </row>
    <row r="1217" spans="1:6" s="2" customFormat="1" x14ac:dyDescent="0.2">
      <c r="A1217" s="124"/>
      <c r="B1217" s="137"/>
      <c r="C1217" s="130"/>
      <c r="D1217" s="122"/>
      <c r="E1217" s="132"/>
      <c r="F1217" s="123"/>
    </row>
    <row r="1218" spans="1:6" s="2" customFormat="1" x14ac:dyDescent="0.2">
      <c r="A1218" s="120">
        <v>3</v>
      </c>
      <c r="B1218" s="116" t="s">
        <v>108</v>
      </c>
      <c r="C1218" s="121"/>
      <c r="D1218" s="122"/>
      <c r="E1218" s="132"/>
      <c r="F1218" s="123"/>
    </row>
    <row r="1219" spans="1:6" s="2" customFormat="1" x14ac:dyDescent="0.2">
      <c r="A1219" s="128">
        <v>3.1</v>
      </c>
      <c r="B1219" s="125" t="s">
        <v>308</v>
      </c>
      <c r="C1219" s="174">
        <v>-323.39</v>
      </c>
      <c r="D1219" s="122" t="s">
        <v>57</v>
      </c>
      <c r="E1219" s="119">
        <v>1464.41</v>
      </c>
      <c r="F1219" s="175">
        <f>ROUND(C1219*E1219,2)</f>
        <v>-473575.55</v>
      </c>
    </row>
    <row r="1220" spans="1:6" s="2" customFormat="1" x14ac:dyDescent="0.2">
      <c r="A1220" s="128">
        <v>3.3</v>
      </c>
      <c r="B1220" s="125" t="s">
        <v>107</v>
      </c>
      <c r="C1220" s="174">
        <v>-145.1</v>
      </c>
      <c r="D1220" s="122" t="s">
        <v>57</v>
      </c>
      <c r="E1220" s="119">
        <v>389.87</v>
      </c>
      <c r="F1220" s="175">
        <f>ROUND(C1220*E1220,2)</f>
        <v>-56570.14</v>
      </c>
    </row>
    <row r="1221" spans="1:6" s="2" customFormat="1" x14ac:dyDescent="0.2">
      <c r="A1221" s="124"/>
      <c r="B1221" s="125"/>
      <c r="C1221" s="174"/>
      <c r="D1221" s="122"/>
      <c r="E1221" s="119"/>
      <c r="F1221" s="175"/>
    </row>
    <row r="1222" spans="1:6" s="2" customFormat="1" x14ac:dyDescent="0.2">
      <c r="A1222" s="120">
        <v>4</v>
      </c>
      <c r="B1222" s="116" t="s">
        <v>76</v>
      </c>
      <c r="C1222" s="174"/>
      <c r="D1222" s="122"/>
      <c r="E1222" s="119"/>
      <c r="F1222" s="175"/>
    </row>
    <row r="1223" spans="1:6" s="2" customFormat="1" x14ac:dyDescent="0.2">
      <c r="A1223" s="128">
        <v>4.0999999999999996</v>
      </c>
      <c r="B1223" s="125" t="s">
        <v>149</v>
      </c>
      <c r="C1223" s="174">
        <v>-323.39</v>
      </c>
      <c r="D1223" s="122" t="s">
        <v>57</v>
      </c>
      <c r="E1223" s="119">
        <v>145.5</v>
      </c>
      <c r="F1223" s="175">
        <f>ROUND(C1223*E1223,2)</f>
        <v>-47053.25</v>
      </c>
    </row>
    <row r="1224" spans="1:6" s="2" customFormat="1" x14ac:dyDescent="0.2">
      <c r="A1224" s="128">
        <v>4.3</v>
      </c>
      <c r="B1224" s="125" t="s">
        <v>107</v>
      </c>
      <c r="C1224" s="174">
        <v>-145.1</v>
      </c>
      <c r="D1224" s="122" t="s">
        <v>57</v>
      </c>
      <c r="E1224" s="119">
        <v>117.55</v>
      </c>
      <c r="F1224" s="175">
        <f>ROUND(C1224*E1224,2)</f>
        <v>-17056.509999999998</v>
      </c>
    </row>
    <row r="1225" spans="1:6" s="2" customFormat="1" x14ac:dyDescent="0.2">
      <c r="A1225" s="124"/>
      <c r="B1225" s="133"/>
      <c r="C1225" s="174"/>
      <c r="D1225" s="134"/>
      <c r="E1225" s="119"/>
      <c r="F1225" s="175"/>
    </row>
    <row r="1226" spans="1:6" s="2" customFormat="1" x14ac:dyDescent="0.2">
      <c r="A1226" s="120">
        <v>5</v>
      </c>
      <c r="B1226" s="116" t="s">
        <v>73</v>
      </c>
      <c r="C1226" s="174"/>
      <c r="D1226" s="122"/>
      <c r="E1226" s="119"/>
      <c r="F1226" s="175"/>
    </row>
    <row r="1227" spans="1:6" s="2" customFormat="1" ht="25.5" x14ac:dyDescent="0.2">
      <c r="A1227" s="128">
        <v>5.5</v>
      </c>
      <c r="B1227" s="125" t="s">
        <v>304</v>
      </c>
      <c r="C1227" s="174">
        <v>-6</v>
      </c>
      <c r="D1227" s="122" t="s">
        <v>33</v>
      </c>
      <c r="E1227" s="119">
        <v>3831.02</v>
      </c>
      <c r="F1227" s="175">
        <f t="shared" ref="F1227:F1238" si="61">ROUND(C1227*E1227,2)</f>
        <v>-22986.12</v>
      </c>
    </row>
    <row r="1228" spans="1:6" s="2" customFormat="1" ht="25.5" x14ac:dyDescent="0.2">
      <c r="A1228" s="128">
        <v>5.9</v>
      </c>
      <c r="B1228" s="125" t="s">
        <v>302</v>
      </c>
      <c r="C1228" s="174">
        <v>-1</v>
      </c>
      <c r="D1228" s="122" t="s">
        <v>33</v>
      </c>
      <c r="E1228" s="119">
        <v>9850.8799999999992</v>
      </c>
      <c r="F1228" s="175">
        <f t="shared" si="61"/>
        <v>-9850.8799999999992</v>
      </c>
    </row>
    <row r="1229" spans="1:6" s="2" customFormat="1" ht="25.5" x14ac:dyDescent="0.2">
      <c r="A1229" s="135">
        <v>5.0999999999999996</v>
      </c>
      <c r="B1229" s="125" t="s">
        <v>301</v>
      </c>
      <c r="C1229" s="174">
        <v>-3</v>
      </c>
      <c r="D1229" s="122" t="s">
        <v>33</v>
      </c>
      <c r="E1229" s="119">
        <v>8410.2999999999993</v>
      </c>
      <c r="F1229" s="175">
        <f t="shared" si="61"/>
        <v>-25230.9</v>
      </c>
    </row>
    <row r="1230" spans="1:6" s="2" customFormat="1" ht="25.5" x14ac:dyDescent="0.2">
      <c r="A1230" s="124">
        <v>5.13</v>
      </c>
      <c r="B1230" s="125" t="s">
        <v>362</v>
      </c>
      <c r="C1230" s="174">
        <v>-2</v>
      </c>
      <c r="D1230" s="122" t="s">
        <v>33</v>
      </c>
      <c r="E1230" s="119">
        <v>7913.55</v>
      </c>
      <c r="F1230" s="175">
        <f t="shared" si="61"/>
        <v>-15827.1</v>
      </c>
    </row>
    <row r="1231" spans="1:6" s="2" customFormat="1" ht="25.5" x14ac:dyDescent="0.2">
      <c r="A1231" s="124">
        <v>5.14</v>
      </c>
      <c r="B1231" s="125" t="s">
        <v>300</v>
      </c>
      <c r="C1231" s="174">
        <v>-1</v>
      </c>
      <c r="D1231" s="122" t="s">
        <v>33</v>
      </c>
      <c r="E1231" s="119">
        <v>7159.26</v>
      </c>
      <c r="F1231" s="175">
        <f t="shared" si="61"/>
        <v>-7159.26</v>
      </c>
    </row>
    <row r="1232" spans="1:6" s="2" customFormat="1" ht="25.5" x14ac:dyDescent="0.2">
      <c r="A1232" s="135">
        <v>5.15</v>
      </c>
      <c r="B1232" s="125" t="s">
        <v>299</v>
      </c>
      <c r="C1232" s="174">
        <v>-17</v>
      </c>
      <c r="D1232" s="122" t="s">
        <v>33</v>
      </c>
      <c r="E1232" s="119">
        <v>4741.8999999999996</v>
      </c>
      <c r="F1232" s="175">
        <f t="shared" si="61"/>
        <v>-80612.3</v>
      </c>
    </row>
    <row r="1233" spans="1:6" s="2" customFormat="1" ht="25.5" x14ac:dyDescent="0.2">
      <c r="A1233" s="135">
        <v>5.18</v>
      </c>
      <c r="B1233" s="125" t="s">
        <v>297</v>
      </c>
      <c r="C1233" s="174">
        <v>-3</v>
      </c>
      <c r="D1233" s="122" t="s">
        <v>33</v>
      </c>
      <c r="E1233" s="119">
        <v>5332.93</v>
      </c>
      <c r="F1233" s="175">
        <f t="shared" si="61"/>
        <v>-15998.79</v>
      </c>
    </row>
    <row r="1234" spans="1:6" s="2" customFormat="1" ht="25.5" x14ac:dyDescent="0.2">
      <c r="A1234" s="135">
        <v>5.19</v>
      </c>
      <c r="B1234" s="125" t="s">
        <v>361</v>
      </c>
      <c r="C1234" s="174">
        <v>-2</v>
      </c>
      <c r="D1234" s="122" t="s">
        <v>33</v>
      </c>
      <c r="E1234" s="119">
        <v>4640.59</v>
      </c>
      <c r="F1234" s="175">
        <f t="shared" si="61"/>
        <v>-9281.18</v>
      </c>
    </row>
    <row r="1235" spans="1:6" s="2" customFormat="1" x14ac:dyDescent="0.2">
      <c r="A1235" s="135">
        <v>5.32</v>
      </c>
      <c r="B1235" s="125" t="s">
        <v>261</v>
      </c>
      <c r="C1235" s="174">
        <v>-19</v>
      </c>
      <c r="D1235" s="122" t="s">
        <v>33</v>
      </c>
      <c r="E1235" s="119">
        <v>2696.28</v>
      </c>
      <c r="F1235" s="175">
        <f t="shared" si="61"/>
        <v>-51229.32</v>
      </c>
    </row>
    <row r="1236" spans="1:6" s="2" customFormat="1" x14ac:dyDescent="0.2">
      <c r="A1236" s="135">
        <v>5.33</v>
      </c>
      <c r="B1236" s="125" t="s">
        <v>260</v>
      </c>
      <c r="C1236" s="174">
        <v>-4</v>
      </c>
      <c r="D1236" s="122" t="s">
        <v>33</v>
      </c>
      <c r="E1236" s="119">
        <v>1713.53</v>
      </c>
      <c r="F1236" s="175">
        <f t="shared" si="61"/>
        <v>-6854.12</v>
      </c>
    </row>
    <row r="1237" spans="1:6" s="2" customFormat="1" x14ac:dyDescent="0.2">
      <c r="A1237" s="135">
        <v>5.34</v>
      </c>
      <c r="B1237" s="125" t="s">
        <v>259</v>
      </c>
      <c r="C1237" s="174">
        <v>-16</v>
      </c>
      <c r="D1237" s="122" t="s">
        <v>33</v>
      </c>
      <c r="E1237" s="119">
        <v>1565.4</v>
      </c>
      <c r="F1237" s="175">
        <f t="shared" si="61"/>
        <v>-25046.400000000001</v>
      </c>
    </row>
    <row r="1238" spans="1:6" s="2" customFormat="1" ht="38.25" customHeight="1" x14ac:dyDescent="0.2">
      <c r="A1238" s="135">
        <v>5.35</v>
      </c>
      <c r="B1238" s="125" t="s">
        <v>72</v>
      </c>
      <c r="C1238" s="174">
        <v>-3</v>
      </c>
      <c r="D1238" s="122" t="s">
        <v>33</v>
      </c>
      <c r="E1238" s="119">
        <v>29818.3</v>
      </c>
      <c r="F1238" s="175">
        <f t="shared" si="61"/>
        <v>-89454.9</v>
      </c>
    </row>
    <row r="1239" spans="1:6" s="2" customFormat="1" x14ac:dyDescent="0.2">
      <c r="A1239" s="124"/>
      <c r="B1239" s="137"/>
      <c r="C1239" s="174"/>
      <c r="D1239" s="122"/>
      <c r="E1239" s="119"/>
      <c r="F1239" s="123"/>
    </row>
    <row r="1240" spans="1:6" s="2" customFormat="1" x14ac:dyDescent="0.2">
      <c r="A1240" s="115" t="s">
        <v>114</v>
      </c>
      <c r="B1240" s="116" t="s">
        <v>113</v>
      </c>
      <c r="C1240" s="174"/>
      <c r="D1240" s="116"/>
      <c r="E1240" s="119"/>
      <c r="F1240" s="116"/>
    </row>
    <row r="1241" spans="1:6" s="2" customFormat="1" x14ac:dyDescent="0.2">
      <c r="A1241" s="124"/>
      <c r="B1241" s="137"/>
      <c r="C1241" s="174"/>
      <c r="D1241" s="122"/>
      <c r="E1241" s="119"/>
      <c r="F1241" s="123"/>
    </row>
    <row r="1242" spans="1:6" s="2" customFormat="1" x14ac:dyDescent="0.2">
      <c r="A1242" s="120">
        <v>1</v>
      </c>
      <c r="B1242" s="116" t="s">
        <v>97</v>
      </c>
      <c r="C1242" s="174">
        <v>-132.47999999999999</v>
      </c>
      <c r="D1242" s="122" t="s">
        <v>57</v>
      </c>
      <c r="E1242" s="119">
        <v>15.17</v>
      </c>
      <c r="F1242" s="175">
        <f>ROUND(C1242*E1242,2)</f>
        <v>-2009.72</v>
      </c>
    </row>
    <row r="1243" spans="1:6" s="2" customFormat="1" x14ac:dyDescent="0.2">
      <c r="A1243" s="124"/>
      <c r="B1243" s="125"/>
      <c r="C1243" s="174"/>
      <c r="D1243" s="122"/>
      <c r="E1243" s="119"/>
      <c r="F1243" s="175"/>
    </row>
    <row r="1244" spans="1:6" s="2" customFormat="1" x14ac:dyDescent="0.2">
      <c r="A1244" s="120">
        <v>2</v>
      </c>
      <c r="B1244" s="116" t="s">
        <v>82</v>
      </c>
      <c r="C1244" s="174"/>
      <c r="D1244" s="122"/>
      <c r="E1244" s="119"/>
      <c r="F1244" s="175"/>
    </row>
    <row r="1245" spans="1:6" s="2" customFormat="1" x14ac:dyDescent="0.2">
      <c r="A1245" s="128">
        <v>2.2999999999999998</v>
      </c>
      <c r="B1245" s="125" t="s">
        <v>109</v>
      </c>
      <c r="C1245" s="174">
        <v>-27.37</v>
      </c>
      <c r="D1245" s="122" t="s">
        <v>41</v>
      </c>
      <c r="E1245" s="119">
        <v>1411.8</v>
      </c>
      <c r="F1245" s="175">
        <f>ROUND(C1245*E1245,2)</f>
        <v>-38640.97</v>
      </c>
    </row>
    <row r="1246" spans="1:6" s="2" customFormat="1" ht="25.5" x14ac:dyDescent="0.2">
      <c r="A1246" s="128">
        <v>2.5</v>
      </c>
      <c r="B1246" s="129" t="s">
        <v>85</v>
      </c>
      <c r="C1246" s="174">
        <v>-1065.77</v>
      </c>
      <c r="D1246" s="122" t="s">
        <v>41</v>
      </c>
      <c r="E1246" s="119">
        <v>172.55</v>
      </c>
      <c r="F1246" s="175">
        <f>ROUND(C1246*E1246,2)</f>
        <v>-183898.61</v>
      </c>
    </row>
    <row r="1247" spans="1:6" s="2" customFormat="1" x14ac:dyDescent="0.2">
      <c r="A1247" s="124"/>
      <c r="B1247" s="137"/>
      <c r="C1247" s="174"/>
      <c r="D1247" s="122"/>
      <c r="E1247" s="119"/>
      <c r="F1247" s="175"/>
    </row>
    <row r="1248" spans="1:6" s="2" customFormat="1" x14ac:dyDescent="0.2">
      <c r="A1248" s="120">
        <v>3</v>
      </c>
      <c r="B1248" s="116" t="s">
        <v>108</v>
      </c>
      <c r="C1248" s="174"/>
      <c r="D1248" s="122"/>
      <c r="E1248" s="119"/>
      <c r="F1248" s="175"/>
    </row>
    <row r="1249" spans="1:6" s="2" customFormat="1" x14ac:dyDescent="0.2">
      <c r="A1249" s="128">
        <v>3.1</v>
      </c>
      <c r="B1249" s="125" t="s">
        <v>149</v>
      </c>
      <c r="C1249" s="174">
        <v>-463.17</v>
      </c>
      <c r="D1249" s="122" t="s">
        <v>57</v>
      </c>
      <c r="E1249" s="119">
        <v>1464.41</v>
      </c>
      <c r="F1249" s="175">
        <f>ROUND(C1249*E1249,2)</f>
        <v>-678270.78</v>
      </c>
    </row>
    <row r="1250" spans="1:6" s="2" customFormat="1" x14ac:dyDescent="0.2">
      <c r="A1250" s="128">
        <v>3.3</v>
      </c>
      <c r="B1250" s="125" t="s">
        <v>107</v>
      </c>
      <c r="C1250" s="174">
        <v>-194.38</v>
      </c>
      <c r="D1250" s="122" t="s">
        <v>57</v>
      </c>
      <c r="E1250" s="119">
        <v>389.87</v>
      </c>
      <c r="F1250" s="175">
        <f>ROUND(C1250*E1250,2)</f>
        <v>-75782.929999999993</v>
      </c>
    </row>
    <row r="1251" spans="1:6" s="2" customFormat="1" x14ac:dyDescent="0.2">
      <c r="A1251" s="128">
        <v>3.4</v>
      </c>
      <c r="B1251" s="125" t="s">
        <v>74</v>
      </c>
      <c r="C1251" s="174">
        <v>-1.5</v>
      </c>
      <c r="D1251" s="122" t="s">
        <v>57</v>
      </c>
      <c r="E1251" s="119">
        <v>242.88</v>
      </c>
      <c r="F1251" s="175">
        <f>ROUND(C1251*E1251,2)</f>
        <v>-364.32</v>
      </c>
    </row>
    <row r="1252" spans="1:6" s="2" customFormat="1" x14ac:dyDescent="0.2">
      <c r="A1252" s="124"/>
      <c r="B1252" s="137"/>
      <c r="C1252" s="174"/>
      <c r="D1252" s="122"/>
      <c r="E1252" s="119"/>
      <c r="F1252" s="175"/>
    </row>
    <row r="1253" spans="1:6" s="2" customFormat="1" x14ac:dyDescent="0.2">
      <c r="A1253" s="120">
        <v>4</v>
      </c>
      <c r="B1253" s="116" t="s">
        <v>76</v>
      </c>
      <c r="C1253" s="121"/>
      <c r="D1253" s="122"/>
      <c r="E1253" s="119"/>
      <c r="F1253" s="175"/>
    </row>
    <row r="1254" spans="1:6" s="2" customFormat="1" x14ac:dyDescent="0.2">
      <c r="A1254" s="128">
        <v>4.0999999999999996</v>
      </c>
      <c r="B1254" s="125" t="s">
        <v>149</v>
      </c>
      <c r="C1254" s="174">
        <v>-463.17</v>
      </c>
      <c r="D1254" s="122" t="s">
        <v>57</v>
      </c>
      <c r="E1254" s="119">
        <v>145.5</v>
      </c>
      <c r="F1254" s="175">
        <f>ROUND(C1254*E1254,2)</f>
        <v>-67391.240000000005</v>
      </c>
    </row>
    <row r="1255" spans="1:6" s="2" customFormat="1" x14ac:dyDescent="0.2">
      <c r="A1255" s="128">
        <v>4.3</v>
      </c>
      <c r="B1255" s="125" t="s">
        <v>107</v>
      </c>
      <c r="C1255" s="174">
        <v>-194.38</v>
      </c>
      <c r="D1255" s="122" t="s">
        <v>57</v>
      </c>
      <c r="E1255" s="119">
        <v>117.55</v>
      </c>
      <c r="F1255" s="175">
        <f>ROUND(C1255*E1255,2)</f>
        <v>-22849.37</v>
      </c>
    </row>
    <row r="1256" spans="1:6" s="2" customFormat="1" x14ac:dyDescent="0.2">
      <c r="A1256" s="128">
        <v>4.4000000000000004</v>
      </c>
      <c r="B1256" s="125" t="s">
        <v>74</v>
      </c>
      <c r="C1256" s="174">
        <v>-1.5</v>
      </c>
      <c r="D1256" s="122" t="s">
        <v>57</v>
      </c>
      <c r="E1256" s="119">
        <v>96.85</v>
      </c>
      <c r="F1256" s="175">
        <f>ROUND(C1256*E1256,2)</f>
        <v>-145.28</v>
      </c>
    </row>
    <row r="1257" spans="1:6" s="2" customFormat="1" x14ac:dyDescent="0.2">
      <c r="A1257" s="128"/>
      <c r="B1257" s="125"/>
      <c r="C1257" s="122"/>
      <c r="D1257" s="122"/>
      <c r="E1257" s="119"/>
      <c r="F1257" s="175"/>
    </row>
    <row r="1258" spans="1:6" s="2" customFormat="1" x14ac:dyDescent="0.2">
      <c r="A1258" s="120">
        <f>+A1244+1</f>
        <v>3</v>
      </c>
      <c r="B1258" s="116" t="s">
        <v>51</v>
      </c>
      <c r="C1258" s="174">
        <v>-767.26</v>
      </c>
      <c r="D1258" s="122" t="s">
        <v>57</v>
      </c>
      <c r="E1258" s="119">
        <v>11.93</v>
      </c>
      <c r="F1258" s="175">
        <f>ROUND(C1258*E1258,2)</f>
        <v>-9153.41</v>
      </c>
    </row>
    <row r="1259" spans="1:6" s="2" customFormat="1" ht="9.75" customHeight="1" x14ac:dyDescent="0.2">
      <c r="A1259" s="126"/>
      <c r="B1259" s="160"/>
      <c r="C1259" s="174"/>
      <c r="D1259" s="184"/>
      <c r="E1259" s="119"/>
      <c r="F1259" s="175"/>
    </row>
    <row r="1260" spans="1:6" s="2" customFormat="1" ht="25.5" x14ac:dyDescent="0.2">
      <c r="A1260" s="120">
        <v>15</v>
      </c>
      <c r="B1260" s="116" t="s">
        <v>87</v>
      </c>
      <c r="C1260" s="174"/>
      <c r="D1260" s="122"/>
      <c r="E1260" s="119"/>
      <c r="F1260" s="175"/>
    </row>
    <row r="1261" spans="1:6" s="2" customFormat="1" x14ac:dyDescent="0.2">
      <c r="A1261" s="139">
        <f t="shared" ref="A1261:A1267" si="62">+A1260+0.1</f>
        <v>15.1</v>
      </c>
      <c r="B1261" s="125" t="s">
        <v>49</v>
      </c>
      <c r="C1261" s="174">
        <v>-225.23</v>
      </c>
      <c r="D1261" s="122" t="s">
        <v>57</v>
      </c>
      <c r="E1261" s="119">
        <v>63.33</v>
      </c>
      <c r="F1261" s="175">
        <f t="shared" ref="F1261:F1267" si="63">ROUND(C1261*E1261,2)</f>
        <v>-14263.82</v>
      </c>
    </row>
    <row r="1262" spans="1:6" s="2" customFormat="1" x14ac:dyDescent="0.2">
      <c r="A1262" s="139">
        <f t="shared" si="62"/>
        <v>15.2</v>
      </c>
      <c r="B1262" s="125" t="s">
        <v>48</v>
      </c>
      <c r="C1262" s="174">
        <v>-377.81</v>
      </c>
      <c r="D1262" s="122" t="s">
        <v>45</v>
      </c>
      <c r="E1262" s="119">
        <v>33.69</v>
      </c>
      <c r="F1262" s="175">
        <f t="shared" si="63"/>
        <v>-12728.42</v>
      </c>
    </row>
    <row r="1263" spans="1:6" s="2" customFormat="1" ht="25.5" x14ac:dyDescent="0.2">
      <c r="A1263" s="139">
        <f t="shared" si="62"/>
        <v>15.299999999999999</v>
      </c>
      <c r="B1263" s="129" t="s">
        <v>47</v>
      </c>
      <c r="C1263" s="174">
        <v>-22.67</v>
      </c>
      <c r="D1263" s="122" t="s">
        <v>45</v>
      </c>
      <c r="E1263" s="119">
        <v>211.95</v>
      </c>
      <c r="F1263" s="175">
        <f t="shared" si="63"/>
        <v>-4804.91</v>
      </c>
    </row>
    <row r="1264" spans="1:6" s="2" customFormat="1" ht="25.5" x14ac:dyDescent="0.2">
      <c r="A1264" s="139">
        <f t="shared" si="62"/>
        <v>15.399999999999999</v>
      </c>
      <c r="B1264" s="125" t="s">
        <v>46</v>
      </c>
      <c r="C1264" s="174">
        <v>-377.81</v>
      </c>
      <c r="D1264" s="122" t="s">
        <v>45</v>
      </c>
      <c r="E1264" s="119">
        <v>1162.26</v>
      </c>
      <c r="F1264" s="175">
        <f t="shared" si="63"/>
        <v>-439113.45</v>
      </c>
    </row>
    <row r="1265" spans="1:6" s="2" customFormat="1" x14ac:dyDescent="0.2">
      <c r="A1265" s="139">
        <f t="shared" si="62"/>
        <v>15.499999999999998</v>
      </c>
      <c r="B1265" s="125" t="s">
        <v>44</v>
      </c>
      <c r="C1265" s="174">
        <v>-377.81</v>
      </c>
      <c r="D1265" s="122" t="s">
        <v>43</v>
      </c>
      <c r="E1265" s="119">
        <v>49.34</v>
      </c>
      <c r="F1265" s="175">
        <f t="shared" si="63"/>
        <v>-18641.150000000001</v>
      </c>
    </row>
    <row r="1266" spans="1:6" s="2" customFormat="1" x14ac:dyDescent="0.2">
      <c r="A1266" s="139">
        <f t="shared" si="62"/>
        <v>15.599999999999998</v>
      </c>
      <c r="B1266" s="137" t="s">
        <v>86</v>
      </c>
      <c r="C1266" s="174">
        <v>-44.64</v>
      </c>
      <c r="D1266" s="122" t="s">
        <v>41</v>
      </c>
      <c r="E1266" s="119">
        <v>1583.87</v>
      </c>
      <c r="F1266" s="175">
        <f t="shared" si="63"/>
        <v>-70703.960000000006</v>
      </c>
    </row>
    <row r="1267" spans="1:6" s="2" customFormat="1" ht="25.5" x14ac:dyDescent="0.2">
      <c r="A1267" s="139">
        <f t="shared" si="62"/>
        <v>15.699999999999998</v>
      </c>
      <c r="B1267" s="125" t="s">
        <v>85</v>
      </c>
      <c r="C1267" s="174">
        <v>-102.13</v>
      </c>
      <c r="D1267" s="122" t="s">
        <v>41</v>
      </c>
      <c r="E1267" s="119">
        <v>425.2</v>
      </c>
      <c r="F1267" s="175">
        <f t="shared" si="63"/>
        <v>-43425.68</v>
      </c>
    </row>
    <row r="1268" spans="1:6" s="2" customFormat="1" x14ac:dyDescent="0.2">
      <c r="A1268" s="124"/>
      <c r="B1268" s="137"/>
      <c r="C1268" s="174"/>
      <c r="D1268" s="122"/>
      <c r="E1268" s="119"/>
      <c r="F1268" s="175"/>
    </row>
    <row r="1269" spans="1:6" s="2" customFormat="1" ht="38.25" x14ac:dyDescent="0.2">
      <c r="A1269" s="115" t="s">
        <v>84</v>
      </c>
      <c r="B1269" s="116" t="s">
        <v>83</v>
      </c>
      <c r="C1269" s="174"/>
      <c r="D1269" s="116"/>
      <c r="E1269" s="119"/>
      <c r="F1269" s="175"/>
    </row>
    <row r="1270" spans="1:6" s="2" customFormat="1" ht="9.75" customHeight="1" x14ac:dyDescent="0.2">
      <c r="A1270" s="126"/>
      <c r="B1270" s="116"/>
      <c r="C1270" s="174"/>
      <c r="D1270" s="118"/>
      <c r="E1270" s="119"/>
      <c r="F1270" s="175"/>
    </row>
    <row r="1271" spans="1:6" s="2" customFormat="1" x14ac:dyDescent="0.2">
      <c r="A1271" s="120">
        <v>1</v>
      </c>
      <c r="B1271" s="116" t="s">
        <v>97</v>
      </c>
      <c r="C1271" s="174">
        <v>-5186.47</v>
      </c>
      <c r="D1271" s="122" t="s">
        <v>57</v>
      </c>
      <c r="E1271" s="119">
        <v>15.17</v>
      </c>
      <c r="F1271" s="175">
        <f>ROUND(C1271*E1271,2)</f>
        <v>-78678.75</v>
      </c>
    </row>
    <row r="1272" spans="1:6" s="2" customFormat="1" ht="9.75" customHeight="1" x14ac:dyDescent="0.2">
      <c r="A1272" s="124"/>
      <c r="B1272" s="125"/>
      <c r="C1272" s="174"/>
      <c r="D1272" s="122"/>
      <c r="E1272" s="119"/>
      <c r="F1272" s="175"/>
    </row>
    <row r="1273" spans="1:6" s="2" customFormat="1" x14ac:dyDescent="0.2">
      <c r="A1273" s="120">
        <v>2</v>
      </c>
      <c r="B1273" s="116" t="s">
        <v>82</v>
      </c>
      <c r="C1273" s="174"/>
      <c r="D1273" s="122"/>
      <c r="E1273" s="119"/>
      <c r="F1273" s="175"/>
    </row>
    <row r="1274" spans="1:6" s="2" customFormat="1" x14ac:dyDescent="0.2">
      <c r="A1274" s="139" t="s">
        <v>281</v>
      </c>
      <c r="B1274" s="125" t="s">
        <v>109</v>
      </c>
      <c r="C1274" s="174">
        <v>-374.78</v>
      </c>
      <c r="D1274" s="122" t="s">
        <v>41</v>
      </c>
      <c r="E1274" s="119">
        <v>1411.8</v>
      </c>
      <c r="F1274" s="175">
        <f>ROUND(C1274*E1274,2)</f>
        <v>-529114.4</v>
      </c>
    </row>
    <row r="1275" spans="1:6" s="2" customFormat="1" ht="25.5" x14ac:dyDescent="0.2">
      <c r="A1275" s="124" t="s">
        <v>151</v>
      </c>
      <c r="B1275" s="129" t="s">
        <v>85</v>
      </c>
      <c r="C1275" s="174">
        <v>-986.53</v>
      </c>
      <c r="D1275" s="122" t="s">
        <v>41</v>
      </c>
      <c r="E1275" s="119">
        <v>172.55</v>
      </c>
      <c r="F1275" s="175">
        <f>ROUND(C1275*E1275,2)</f>
        <v>-170225.75</v>
      </c>
    </row>
    <row r="1276" spans="1:6" s="2" customFormat="1" ht="25.5" x14ac:dyDescent="0.2">
      <c r="A1276" s="124" t="s">
        <v>79</v>
      </c>
      <c r="B1276" s="129" t="s">
        <v>78</v>
      </c>
      <c r="C1276" s="174">
        <v>-1960.99</v>
      </c>
      <c r="D1276" s="122" t="s">
        <v>41</v>
      </c>
      <c r="E1276" s="119">
        <v>146.16999999999999</v>
      </c>
      <c r="F1276" s="175">
        <f>ROUND(C1276*E1276,2)</f>
        <v>-286637.90999999997</v>
      </c>
    </row>
    <row r="1277" spans="1:6" s="2" customFormat="1" x14ac:dyDescent="0.2">
      <c r="A1277" s="124"/>
      <c r="B1277" s="137"/>
      <c r="C1277" s="174"/>
      <c r="D1277" s="122"/>
      <c r="E1277" s="119"/>
      <c r="F1277" s="175"/>
    </row>
    <row r="1278" spans="1:6" s="2" customFormat="1" x14ac:dyDescent="0.2">
      <c r="A1278" s="120">
        <v>3</v>
      </c>
      <c r="B1278" s="116" t="s">
        <v>77</v>
      </c>
      <c r="C1278" s="174">
        <v>0</v>
      </c>
      <c r="D1278" s="122"/>
      <c r="E1278" s="119"/>
      <c r="F1278" s="175"/>
    </row>
    <row r="1279" spans="1:6" s="2" customFormat="1" x14ac:dyDescent="0.2">
      <c r="A1279" s="139">
        <v>3.2</v>
      </c>
      <c r="B1279" s="125" t="s">
        <v>149</v>
      </c>
      <c r="C1279" s="174">
        <v>-627.88</v>
      </c>
      <c r="D1279" s="122" t="s">
        <v>57</v>
      </c>
      <c r="E1279" s="119">
        <v>1464.41</v>
      </c>
      <c r="F1279" s="175">
        <f>ROUND(C1279*E1279,2)</f>
        <v>-919473.75</v>
      </c>
    </row>
    <row r="1280" spans="1:6" s="2" customFormat="1" x14ac:dyDescent="0.2">
      <c r="A1280" s="139">
        <v>3.4</v>
      </c>
      <c r="B1280" s="125" t="s">
        <v>75</v>
      </c>
      <c r="C1280" s="174">
        <v>-281.83999999999997</v>
      </c>
      <c r="D1280" s="122" t="s">
        <v>57</v>
      </c>
      <c r="E1280" s="119">
        <v>855.26</v>
      </c>
      <c r="F1280" s="175">
        <f>ROUND(C1280*E1280,2)</f>
        <v>-241046.48</v>
      </c>
    </row>
    <row r="1281" spans="1:6" s="2" customFormat="1" x14ac:dyDescent="0.2">
      <c r="A1281" s="139">
        <v>3.5</v>
      </c>
      <c r="B1281" s="125" t="s">
        <v>107</v>
      </c>
      <c r="C1281" s="174">
        <v>-2361.84</v>
      </c>
      <c r="D1281" s="122" t="s">
        <v>57</v>
      </c>
      <c r="E1281" s="119">
        <v>389.87</v>
      </c>
      <c r="F1281" s="175">
        <f>ROUND(C1281*E1281,2)</f>
        <v>-920810.56</v>
      </c>
    </row>
    <row r="1282" spans="1:6" s="2" customFormat="1" x14ac:dyDescent="0.2">
      <c r="A1282" s="139">
        <v>3.6</v>
      </c>
      <c r="B1282" s="125" t="s">
        <v>74</v>
      </c>
      <c r="C1282" s="174">
        <v>-1921.57</v>
      </c>
      <c r="D1282" s="122" t="s">
        <v>57</v>
      </c>
      <c r="E1282" s="119">
        <v>242.88</v>
      </c>
      <c r="F1282" s="175">
        <f>ROUND(C1282*E1282,2)</f>
        <v>-466710.92</v>
      </c>
    </row>
    <row r="1283" spans="1:6" s="2" customFormat="1" x14ac:dyDescent="0.2">
      <c r="A1283" s="124"/>
      <c r="B1283" s="125"/>
      <c r="C1283" s="174">
        <v>0</v>
      </c>
      <c r="D1283" s="122"/>
      <c r="E1283" s="119"/>
      <c r="F1283" s="175"/>
    </row>
    <row r="1284" spans="1:6" s="2" customFormat="1" x14ac:dyDescent="0.2">
      <c r="A1284" s="120">
        <v>4</v>
      </c>
      <c r="B1284" s="116" t="s">
        <v>76</v>
      </c>
      <c r="C1284" s="174">
        <v>0</v>
      </c>
      <c r="D1284" s="122"/>
      <c r="E1284" s="119"/>
      <c r="F1284" s="175"/>
    </row>
    <row r="1285" spans="1:6" s="2" customFormat="1" x14ac:dyDescent="0.2">
      <c r="A1285" s="139">
        <v>4.2</v>
      </c>
      <c r="B1285" s="125" t="s">
        <v>149</v>
      </c>
      <c r="C1285" s="174">
        <v>-627.88</v>
      </c>
      <c r="D1285" s="122" t="s">
        <v>57</v>
      </c>
      <c r="E1285" s="119">
        <v>145.5</v>
      </c>
      <c r="F1285" s="175">
        <f>ROUND(C1285*E1285,2)</f>
        <v>-91356.54</v>
      </c>
    </row>
    <row r="1286" spans="1:6" s="2" customFormat="1" x14ac:dyDescent="0.2">
      <c r="A1286" s="139">
        <v>4.4000000000000004</v>
      </c>
      <c r="B1286" s="125" t="s">
        <v>75</v>
      </c>
      <c r="C1286" s="174">
        <v>-281.83999999999997</v>
      </c>
      <c r="D1286" s="122" t="s">
        <v>57</v>
      </c>
      <c r="E1286" s="119">
        <v>133.94</v>
      </c>
      <c r="F1286" s="175">
        <f>ROUND(C1286*E1286,2)</f>
        <v>-37749.65</v>
      </c>
    </row>
    <row r="1287" spans="1:6" s="2" customFormat="1" x14ac:dyDescent="0.2">
      <c r="A1287" s="139">
        <v>4.5</v>
      </c>
      <c r="B1287" s="125" t="s">
        <v>107</v>
      </c>
      <c r="C1287" s="174">
        <v>-2361.84</v>
      </c>
      <c r="D1287" s="122" t="s">
        <v>57</v>
      </c>
      <c r="E1287" s="119">
        <v>117.55</v>
      </c>
      <c r="F1287" s="175">
        <f>ROUND(C1287*E1287,2)</f>
        <v>-277634.28999999998</v>
      </c>
    </row>
    <row r="1288" spans="1:6" s="2" customFormat="1" x14ac:dyDescent="0.2">
      <c r="A1288" s="139">
        <v>4.5999999999999996</v>
      </c>
      <c r="B1288" s="125" t="s">
        <v>74</v>
      </c>
      <c r="C1288" s="174">
        <v>-1921.57</v>
      </c>
      <c r="D1288" s="122" t="s">
        <v>57</v>
      </c>
      <c r="E1288" s="119">
        <v>96.85</v>
      </c>
      <c r="F1288" s="175">
        <f>ROUND(C1288*E1288,2)</f>
        <v>-186104.05</v>
      </c>
    </row>
    <row r="1289" spans="1:6" s="2" customFormat="1" x14ac:dyDescent="0.2">
      <c r="A1289" s="124"/>
      <c r="B1289" s="137"/>
      <c r="C1289" s="174"/>
      <c r="D1289" s="122"/>
      <c r="E1289" s="119"/>
      <c r="F1289" s="175"/>
    </row>
    <row r="1290" spans="1:6" s="2" customFormat="1" x14ac:dyDescent="0.2">
      <c r="A1290" s="120">
        <v>5</v>
      </c>
      <c r="B1290" s="116" t="s">
        <v>73</v>
      </c>
      <c r="C1290" s="174"/>
      <c r="D1290" s="122"/>
      <c r="E1290" s="119"/>
      <c r="F1290" s="175"/>
    </row>
    <row r="1291" spans="1:6" s="2" customFormat="1" ht="25.5" x14ac:dyDescent="0.2">
      <c r="A1291" s="139">
        <v>5.4</v>
      </c>
      <c r="B1291" s="125" t="s">
        <v>341</v>
      </c>
      <c r="C1291" s="174">
        <v>-1</v>
      </c>
      <c r="D1291" s="122" t="s">
        <v>33</v>
      </c>
      <c r="E1291" s="119">
        <v>5629.22</v>
      </c>
      <c r="F1291" s="175">
        <f t="shared" ref="F1291:F1298" si="64">ROUND(C1291*E1291,2)</f>
        <v>-5629.22</v>
      </c>
    </row>
    <row r="1292" spans="1:6" s="2" customFormat="1" ht="25.5" x14ac:dyDescent="0.2">
      <c r="A1292" s="124">
        <v>5.1100000000000003</v>
      </c>
      <c r="B1292" s="125" t="s">
        <v>275</v>
      </c>
      <c r="C1292" s="174">
        <v>-1</v>
      </c>
      <c r="D1292" s="122" t="s">
        <v>33</v>
      </c>
      <c r="E1292" s="119">
        <v>8161.21</v>
      </c>
      <c r="F1292" s="175">
        <f t="shared" si="64"/>
        <v>-8161.21</v>
      </c>
    </row>
    <row r="1293" spans="1:6" s="2" customFormat="1" ht="25.5" x14ac:dyDescent="0.2">
      <c r="A1293" s="124">
        <v>5.15</v>
      </c>
      <c r="B1293" s="125" t="s">
        <v>272</v>
      </c>
      <c r="C1293" s="174">
        <v>-7</v>
      </c>
      <c r="D1293" s="122" t="s">
        <v>33</v>
      </c>
      <c r="E1293" s="119">
        <v>7159.26</v>
      </c>
      <c r="F1293" s="175">
        <f t="shared" si="64"/>
        <v>-50114.82</v>
      </c>
    </row>
    <row r="1294" spans="1:6" s="2" customFormat="1" ht="25.5" x14ac:dyDescent="0.2">
      <c r="A1294" s="135">
        <v>5.18</v>
      </c>
      <c r="B1294" s="125" t="s">
        <v>338</v>
      </c>
      <c r="C1294" s="174">
        <v>-12</v>
      </c>
      <c r="D1294" s="122" t="s">
        <v>33</v>
      </c>
      <c r="E1294" s="119">
        <v>12939.7</v>
      </c>
      <c r="F1294" s="175">
        <f t="shared" si="64"/>
        <v>-155276.4</v>
      </c>
    </row>
    <row r="1295" spans="1:6" s="2" customFormat="1" ht="25.5" x14ac:dyDescent="0.2">
      <c r="A1295" s="135">
        <v>5.23</v>
      </c>
      <c r="B1295" s="125" t="s">
        <v>267</v>
      </c>
      <c r="C1295" s="174">
        <v>-1</v>
      </c>
      <c r="D1295" s="122" t="s">
        <v>33</v>
      </c>
      <c r="E1295" s="119">
        <v>5332.93</v>
      </c>
      <c r="F1295" s="175">
        <f t="shared" si="64"/>
        <v>-5332.93</v>
      </c>
    </row>
    <row r="1296" spans="1:6" s="2" customFormat="1" ht="25.5" x14ac:dyDescent="0.2">
      <c r="A1296" s="135">
        <v>5.24</v>
      </c>
      <c r="B1296" s="125" t="s">
        <v>266</v>
      </c>
      <c r="C1296" s="174">
        <v>-2</v>
      </c>
      <c r="D1296" s="122" t="s">
        <v>33</v>
      </c>
      <c r="E1296" s="119">
        <v>4251.21</v>
      </c>
      <c r="F1296" s="175">
        <f t="shared" si="64"/>
        <v>-8502.42</v>
      </c>
    </row>
    <row r="1297" spans="1:6" s="2" customFormat="1" x14ac:dyDescent="0.2">
      <c r="A1297" s="135">
        <v>5.29</v>
      </c>
      <c r="B1297" s="125" t="s">
        <v>263</v>
      </c>
      <c r="C1297" s="174">
        <v>-4</v>
      </c>
      <c r="D1297" s="122" t="s">
        <v>33</v>
      </c>
      <c r="E1297" s="119">
        <v>5020.68</v>
      </c>
      <c r="F1297" s="175">
        <f t="shared" si="64"/>
        <v>-20082.72</v>
      </c>
    </row>
    <row r="1298" spans="1:6" s="2" customFormat="1" x14ac:dyDescent="0.2">
      <c r="A1298" s="135">
        <v>5.31</v>
      </c>
      <c r="B1298" s="125" t="s">
        <v>261</v>
      </c>
      <c r="C1298" s="174">
        <v>-6</v>
      </c>
      <c r="D1298" s="122" t="s">
        <v>33</v>
      </c>
      <c r="E1298" s="119">
        <v>2696.28</v>
      </c>
      <c r="F1298" s="175">
        <f t="shared" si="64"/>
        <v>-16177.68</v>
      </c>
    </row>
    <row r="1299" spans="1:6" s="2" customFormat="1" x14ac:dyDescent="0.2">
      <c r="A1299" s="124"/>
      <c r="B1299" s="137"/>
      <c r="C1299" s="174"/>
      <c r="D1299" s="122"/>
      <c r="E1299" s="119"/>
      <c r="F1299" s="175"/>
    </row>
    <row r="1300" spans="1:6" s="2" customFormat="1" x14ac:dyDescent="0.2">
      <c r="A1300" s="120">
        <v>12</v>
      </c>
      <c r="B1300" s="116" t="s">
        <v>58</v>
      </c>
      <c r="C1300" s="174">
        <v>-4513.03</v>
      </c>
      <c r="D1300" s="122" t="s">
        <v>57</v>
      </c>
      <c r="E1300" s="119">
        <v>46.15</v>
      </c>
      <c r="F1300" s="175">
        <f>ROUND(C1300*E1300,2)</f>
        <v>-208276.33</v>
      </c>
    </row>
    <row r="1301" spans="1:6" s="2" customFormat="1" x14ac:dyDescent="0.2">
      <c r="A1301" s="124"/>
      <c r="B1301" s="137"/>
      <c r="C1301" s="174"/>
      <c r="D1301" s="122"/>
      <c r="E1301" s="132"/>
      <c r="F1301" s="175"/>
    </row>
    <row r="1302" spans="1:6" s="2" customFormat="1" x14ac:dyDescent="0.2">
      <c r="A1302" s="126" t="s">
        <v>31</v>
      </c>
      <c r="B1302" s="116" t="s">
        <v>30</v>
      </c>
      <c r="C1302" s="174"/>
      <c r="D1302" s="122"/>
      <c r="E1302" s="132"/>
      <c r="F1302" s="175"/>
    </row>
    <row r="1303" spans="1:6" s="2" customFormat="1" ht="51" x14ac:dyDescent="0.2">
      <c r="A1303" s="170">
        <v>1</v>
      </c>
      <c r="B1303" s="185" t="s">
        <v>634</v>
      </c>
      <c r="C1303" s="174">
        <v>-7</v>
      </c>
      <c r="D1303" s="122" t="s">
        <v>33</v>
      </c>
      <c r="E1303" s="119">
        <v>81918.66</v>
      </c>
      <c r="F1303" s="175">
        <f>ROUND(C1303*E1303,2)</f>
        <v>-573430.62</v>
      </c>
    </row>
    <row r="1304" spans="1:6" s="2" customFormat="1" x14ac:dyDescent="0.2">
      <c r="A1304" s="178"/>
      <c r="B1304" s="179" t="s">
        <v>311</v>
      </c>
      <c r="C1304" s="180"/>
      <c r="D1304" s="181"/>
      <c r="E1304" s="182"/>
      <c r="F1304" s="183">
        <f>SUM(F1215:F1303)</f>
        <v>-7892502.1400000015</v>
      </c>
    </row>
    <row r="1305" spans="1:6" s="2" customFormat="1" x14ac:dyDescent="0.2">
      <c r="A1305" s="124"/>
      <c r="B1305" s="137"/>
      <c r="C1305" s="130"/>
      <c r="D1305" s="122"/>
      <c r="E1305" s="132"/>
      <c r="F1305" s="123"/>
    </row>
    <row r="1306" spans="1:6" s="2" customFormat="1" x14ac:dyDescent="0.2">
      <c r="A1306" s="124"/>
      <c r="B1306" s="409" t="s">
        <v>310</v>
      </c>
      <c r="C1306" s="130"/>
      <c r="D1306" s="122"/>
      <c r="E1306" s="132"/>
      <c r="F1306" s="123"/>
    </row>
    <row r="1307" spans="1:6" s="2" customFormat="1" x14ac:dyDescent="0.2">
      <c r="A1307" s="124"/>
      <c r="B1307" s="137"/>
      <c r="C1307" s="130"/>
      <c r="D1307" s="122"/>
      <c r="E1307" s="132"/>
      <c r="F1307" s="123"/>
    </row>
    <row r="1308" spans="1:6" s="2" customFormat="1" ht="18.75" customHeight="1" x14ac:dyDescent="0.2">
      <c r="A1308" s="115" t="s">
        <v>125</v>
      </c>
      <c r="B1308" s="116" t="s">
        <v>124</v>
      </c>
      <c r="C1308" s="117"/>
      <c r="D1308" s="117"/>
      <c r="E1308" s="117"/>
      <c r="F1308" s="118"/>
    </row>
    <row r="1309" spans="1:6" s="2" customFormat="1" ht="6" customHeight="1" x14ac:dyDescent="0.2">
      <c r="A1309" s="115"/>
      <c r="B1309" s="118"/>
      <c r="C1309" s="118"/>
      <c r="D1309" s="118"/>
      <c r="E1309" s="118"/>
      <c r="F1309" s="118"/>
    </row>
    <row r="1310" spans="1:6" s="2" customFormat="1" x14ac:dyDescent="0.2">
      <c r="A1310" s="120">
        <v>1</v>
      </c>
      <c r="B1310" s="116" t="s">
        <v>97</v>
      </c>
      <c r="C1310" s="186">
        <v>9472.24</v>
      </c>
      <c r="D1310" s="122" t="s">
        <v>57</v>
      </c>
      <c r="E1310" s="119">
        <v>15.17</v>
      </c>
      <c r="F1310" s="123">
        <f>ROUND(C1310*E1310,2)</f>
        <v>143693.88</v>
      </c>
    </row>
    <row r="1311" spans="1:6" s="2" customFormat="1" ht="10.5" customHeight="1" x14ac:dyDescent="0.2">
      <c r="A1311" s="124"/>
      <c r="B1311" s="125"/>
      <c r="C1311" s="186"/>
      <c r="D1311" s="122"/>
      <c r="E1311" s="119"/>
      <c r="F1311" s="123"/>
    </row>
    <row r="1312" spans="1:6" s="2" customFormat="1" x14ac:dyDescent="0.2">
      <c r="A1312" s="120">
        <v>2</v>
      </c>
      <c r="B1312" s="116" t="s">
        <v>82</v>
      </c>
      <c r="C1312" s="186"/>
      <c r="D1312" s="122"/>
      <c r="E1312" s="119"/>
      <c r="F1312" s="123"/>
    </row>
    <row r="1313" spans="1:6" x14ac:dyDescent="0.2">
      <c r="A1313" s="124" t="s">
        <v>111</v>
      </c>
      <c r="B1313" s="125" t="s">
        <v>123</v>
      </c>
      <c r="C1313" s="186">
        <v>6359.32</v>
      </c>
      <c r="D1313" s="122" t="s">
        <v>41</v>
      </c>
      <c r="E1313" s="119">
        <v>121.8</v>
      </c>
      <c r="F1313" s="123">
        <f>ROUND(C1313*E1313,2)</f>
        <v>774565.18</v>
      </c>
    </row>
    <row r="1314" spans="1:6" x14ac:dyDescent="0.2">
      <c r="A1314" s="128">
        <v>2.2999999999999998</v>
      </c>
      <c r="B1314" s="125" t="s">
        <v>109</v>
      </c>
      <c r="C1314" s="186">
        <v>625.03</v>
      </c>
      <c r="D1314" s="122" t="s">
        <v>41</v>
      </c>
      <c r="E1314" s="119">
        <v>1411.8</v>
      </c>
      <c r="F1314" s="123">
        <f>ROUND(C1314*E1314,2)</f>
        <v>882417.35</v>
      </c>
    </row>
    <row r="1315" spans="1:6" ht="25.5" x14ac:dyDescent="0.2">
      <c r="A1315" s="128">
        <v>2.5</v>
      </c>
      <c r="B1315" s="125" t="s">
        <v>85</v>
      </c>
      <c r="C1315" s="186">
        <v>4205.1899999999996</v>
      </c>
      <c r="D1315" s="122" t="s">
        <v>41</v>
      </c>
      <c r="E1315" s="119">
        <v>172.55</v>
      </c>
      <c r="F1315" s="123">
        <f>ROUND(C1315*E1315,2)</f>
        <v>725605.53</v>
      </c>
    </row>
    <row r="1316" spans="1:6" ht="25.5" x14ac:dyDescent="0.2">
      <c r="A1316" s="128">
        <v>2.6</v>
      </c>
      <c r="B1316" s="129" t="s">
        <v>78</v>
      </c>
      <c r="C1316" s="186">
        <v>3103.43</v>
      </c>
      <c r="D1316" s="122" t="s">
        <v>41</v>
      </c>
      <c r="E1316" s="119">
        <v>190.02</v>
      </c>
      <c r="F1316" s="123">
        <f>ROUND(C1316*E1316,2)</f>
        <v>589713.77</v>
      </c>
    </row>
    <row r="1317" spans="1:6" x14ac:dyDescent="0.2">
      <c r="A1317" s="124"/>
      <c r="B1317" s="137"/>
      <c r="C1317" s="130"/>
      <c r="D1317" s="122"/>
      <c r="E1317" s="119"/>
      <c r="F1317" s="123"/>
    </row>
    <row r="1318" spans="1:6" s="4" customFormat="1" x14ac:dyDescent="0.2">
      <c r="A1318" s="120">
        <v>3</v>
      </c>
      <c r="B1318" s="116" t="s">
        <v>108</v>
      </c>
      <c r="C1318" s="186"/>
      <c r="D1318" s="122"/>
      <c r="E1318" s="119"/>
      <c r="F1318" s="123"/>
    </row>
    <row r="1319" spans="1:6" x14ac:dyDescent="0.2">
      <c r="A1319" s="128">
        <v>3.2</v>
      </c>
      <c r="B1319" s="125" t="s">
        <v>75</v>
      </c>
      <c r="C1319" s="186">
        <v>3614.78</v>
      </c>
      <c r="D1319" s="122" t="s">
        <v>57</v>
      </c>
      <c r="E1319" s="119">
        <v>855.26</v>
      </c>
      <c r="F1319" s="123">
        <f>ROUND(C1319*E1319,2)</f>
        <v>3091576.74</v>
      </c>
    </row>
    <row r="1320" spans="1:6" x14ac:dyDescent="0.2">
      <c r="A1320" s="128">
        <v>3.4</v>
      </c>
      <c r="B1320" s="125" t="s">
        <v>74</v>
      </c>
      <c r="C1320" s="186">
        <v>1242.43</v>
      </c>
      <c r="D1320" s="122" t="s">
        <v>57</v>
      </c>
      <c r="E1320" s="119">
        <v>242.88</v>
      </c>
      <c r="F1320" s="123">
        <f>ROUND(C1320*E1320,2)</f>
        <v>301761.40000000002</v>
      </c>
    </row>
    <row r="1321" spans="1:6" x14ac:dyDescent="0.2">
      <c r="A1321" s="124"/>
      <c r="B1321" s="125"/>
      <c r="C1321" s="186"/>
      <c r="D1321" s="122"/>
      <c r="E1321" s="119"/>
      <c r="F1321" s="123"/>
    </row>
    <row r="1322" spans="1:6" x14ac:dyDescent="0.2">
      <c r="A1322" s="120">
        <v>4</v>
      </c>
      <c r="B1322" s="116" t="s">
        <v>76</v>
      </c>
      <c r="C1322" s="186"/>
      <c r="D1322" s="122"/>
      <c r="E1322" s="119"/>
      <c r="F1322" s="123"/>
    </row>
    <row r="1323" spans="1:6" x14ac:dyDescent="0.2">
      <c r="A1323" s="128">
        <v>4.2</v>
      </c>
      <c r="B1323" s="125" t="s">
        <v>75</v>
      </c>
      <c r="C1323" s="186">
        <v>3614.78</v>
      </c>
      <c r="D1323" s="122" t="s">
        <v>57</v>
      </c>
      <c r="E1323" s="119">
        <v>133.94</v>
      </c>
      <c r="F1323" s="123">
        <f>ROUND(C1323*E1323,2)</f>
        <v>484163.63</v>
      </c>
    </row>
    <row r="1324" spans="1:6" x14ac:dyDescent="0.2">
      <c r="A1324" s="128">
        <v>4.4000000000000004</v>
      </c>
      <c r="B1324" s="125" t="s">
        <v>74</v>
      </c>
      <c r="C1324" s="186">
        <v>1242.43</v>
      </c>
      <c r="D1324" s="122" t="s">
        <v>57</v>
      </c>
      <c r="E1324" s="119">
        <v>96.85</v>
      </c>
      <c r="F1324" s="123">
        <f>ROUND(C1324*E1324,2)</f>
        <v>120329.35</v>
      </c>
    </row>
    <row r="1325" spans="1:6" x14ac:dyDescent="0.2">
      <c r="A1325" s="124"/>
      <c r="B1325" s="137"/>
      <c r="C1325" s="186"/>
      <c r="D1325" s="122"/>
      <c r="E1325" s="119"/>
      <c r="F1325" s="123"/>
    </row>
    <row r="1326" spans="1:6" s="4" customFormat="1" x14ac:dyDescent="0.2">
      <c r="A1326" s="120">
        <v>5</v>
      </c>
      <c r="B1326" s="116" t="s">
        <v>73</v>
      </c>
      <c r="C1326" s="186"/>
      <c r="D1326" s="122"/>
      <c r="E1326" s="119"/>
      <c r="F1326" s="123"/>
    </row>
    <row r="1327" spans="1:6" ht="25.5" x14ac:dyDescent="0.2">
      <c r="A1327" s="128">
        <v>5.6</v>
      </c>
      <c r="B1327" s="125" t="s">
        <v>366</v>
      </c>
      <c r="C1327" s="186">
        <v>5</v>
      </c>
      <c r="D1327" s="122" t="s">
        <v>33</v>
      </c>
      <c r="E1327" s="119">
        <v>11558.08</v>
      </c>
      <c r="F1327" s="123">
        <f>ROUND(C1327*E1327,2)</f>
        <v>57790.400000000001</v>
      </c>
    </row>
    <row r="1328" spans="1:6" ht="25.5" x14ac:dyDescent="0.2">
      <c r="A1328" s="124">
        <v>5.12</v>
      </c>
      <c r="B1328" s="125" t="s">
        <v>363</v>
      </c>
      <c r="C1328" s="186">
        <v>17</v>
      </c>
      <c r="D1328" s="122" t="s">
        <v>33</v>
      </c>
      <c r="E1328" s="119">
        <v>7373.34</v>
      </c>
      <c r="F1328" s="123">
        <f>ROUND(C1328*E1328,2)</f>
        <v>125346.78</v>
      </c>
    </row>
    <row r="1329" spans="1:6" s="2" customFormat="1" ht="25.5" x14ac:dyDescent="0.2">
      <c r="A1329" s="135">
        <v>5.23</v>
      </c>
      <c r="B1329" s="125" t="s">
        <v>626</v>
      </c>
      <c r="C1329" s="186">
        <v>1</v>
      </c>
      <c r="D1329" s="122" t="s">
        <v>33</v>
      </c>
      <c r="E1329" s="119">
        <v>13676.69</v>
      </c>
      <c r="F1329" s="123">
        <f>ROUND(C1329*E1329,2)</f>
        <v>13676.69</v>
      </c>
    </row>
    <row r="1330" spans="1:6" s="2" customFormat="1" ht="25.5" x14ac:dyDescent="0.2">
      <c r="A1330" s="135">
        <v>5.24</v>
      </c>
      <c r="B1330" s="125" t="s">
        <v>359</v>
      </c>
      <c r="C1330" s="186">
        <v>4</v>
      </c>
      <c r="D1330" s="122" t="s">
        <v>33</v>
      </c>
      <c r="E1330" s="119">
        <v>14000.54</v>
      </c>
      <c r="F1330" s="123">
        <f>ROUND(C1330*E1330,2)</f>
        <v>56002.16</v>
      </c>
    </row>
    <row r="1331" spans="1:6" s="2" customFormat="1" x14ac:dyDescent="0.2">
      <c r="A1331" s="124"/>
      <c r="B1331" s="137"/>
      <c r="C1331" s="130"/>
      <c r="D1331" s="122"/>
      <c r="E1331" s="119"/>
      <c r="F1331" s="123"/>
    </row>
    <row r="1332" spans="1:6" s="2" customFormat="1" ht="25.5" x14ac:dyDescent="0.2">
      <c r="A1332" s="120">
        <v>9</v>
      </c>
      <c r="B1332" s="116" t="s">
        <v>116</v>
      </c>
      <c r="C1332" s="121"/>
      <c r="D1332" s="122"/>
      <c r="E1332" s="119"/>
      <c r="F1332" s="123"/>
    </row>
    <row r="1333" spans="1:6" s="2" customFormat="1" x14ac:dyDescent="0.2">
      <c r="A1333" s="139">
        <v>9.3000000000000007</v>
      </c>
      <c r="B1333" s="125" t="s">
        <v>242</v>
      </c>
      <c r="C1333" s="130">
        <v>1007</v>
      </c>
      <c r="D1333" s="122" t="s">
        <v>33</v>
      </c>
      <c r="E1333" s="153">
        <v>84.42</v>
      </c>
      <c r="F1333" s="123">
        <f>ROUND(C1333*E1333,2)</f>
        <v>85010.94</v>
      </c>
    </row>
    <row r="1334" spans="1:6" s="2" customFormat="1" x14ac:dyDescent="0.2">
      <c r="A1334" s="124"/>
      <c r="B1334" s="137"/>
      <c r="C1334" s="130"/>
      <c r="D1334" s="122"/>
      <c r="E1334" s="132"/>
      <c r="F1334" s="123"/>
    </row>
    <row r="1335" spans="1:6" s="2" customFormat="1" ht="25.5" x14ac:dyDescent="0.2">
      <c r="A1335" s="120">
        <v>15</v>
      </c>
      <c r="B1335" s="116" t="s">
        <v>115</v>
      </c>
      <c r="C1335" s="121"/>
      <c r="D1335" s="122"/>
      <c r="E1335" s="119"/>
      <c r="F1335" s="123"/>
    </row>
    <row r="1336" spans="1:6" s="2" customFormat="1" x14ac:dyDescent="0.2">
      <c r="A1336" s="139">
        <f t="shared" ref="A1336:A1342" si="65">+A1335+0.1</f>
        <v>15.1</v>
      </c>
      <c r="B1336" s="125" t="s">
        <v>49</v>
      </c>
      <c r="C1336" s="186">
        <v>14211.45</v>
      </c>
      <c r="D1336" s="122" t="s">
        <v>57</v>
      </c>
      <c r="E1336" s="119">
        <v>63.33</v>
      </c>
      <c r="F1336" s="123">
        <f t="shared" ref="F1336:F1342" si="66">ROUND(C1336*E1336,2)</f>
        <v>900011.13</v>
      </c>
    </row>
    <row r="1337" spans="1:6" s="2" customFormat="1" x14ac:dyDescent="0.2">
      <c r="A1337" s="139">
        <f t="shared" si="65"/>
        <v>15.2</v>
      </c>
      <c r="B1337" s="125" t="s">
        <v>48</v>
      </c>
      <c r="C1337" s="186">
        <v>4689.78</v>
      </c>
      <c r="D1337" s="122" t="s">
        <v>45</v>
      </c>
      <c r="E1337" s="119">
        <v>33.69</v>
      </c>
      <c r="F1337" s="123">
        <f t="shared" si="66"/>
        <v>157998.69</v>
      </c>
    </row>
    <row r="1338" spans="1:6" s="2" customFormat="1" ht="25.5" x14ac:dyDescent="0.2">
      <c r="A1338" s="139">
        <f t="shared" si="65"/>
        <v>15.299999999999999</v>
      </c>
      <c r="B1338" s="129" t="s">
        <v>47</v>
      </c>
      <c r="C1338" s="186">
        <v>281.39</v>
      </c>
      <c r="D1338" s="122" t="s">
        <v>45</v>
      </c>
      <c r="E1338" s="119">
        <v>211.95</v>
      </c>
      <c r="F1338" s="123">
        <f t="shared" si="66"/>
        <v>59640.61</v>
      </c>
    </row>
    <row r="1339" spans="1:6" s="2" customFormat="1" ht="25.5" x14ac:dyDescent="0.2">
      <c r="A1339" s="139">
        <f t="shared" si="65"/>
        <v>15.399999999999999</v>
      </c>
      <c r="B1339" s="125" t="s">
        <v>46</v>
      </c>
      <c r="C1339" s="186">
        <v>4689.78</v>
      </c>
      <c r="D1339" s="122" t="s">
        <v>45</v>
      </c>
      <c r="E1339" s="119">
        <v>1162.26</v>
      </c>
      <c r="F1339" s="123">
        <f t="shared" si="66"/>
        <v>5450743.7000000002</v>
      </c>
    </row>
    <row r="1340" spans="1:6" s="2" customFormat="1" x14ac:dyDescent="0.2">
      <c r="A1340" s="139">
        <f t="shared" si="65"/>
        <v>15.499999999999998</v>
      </c>
      <c r="B1340" s="125" t="s">
        <v>44</v>
      </c>
      <c r="C1340" s="186">
        <v>4689.78</v>
      </c>
      <c r="D1340" s="122" t="s">
        <v>43</v>
      </c>
      <c r="E1340" s="119">
        <v>49.34</v>
      </c>
      <c r="F1340" s="123">
        <f t="shared" si="66"/>
        <v>231393.75</v>
      </c>
    </row>
    <row r="1341" spans="1:6" s="2" customFormat="1" x14ac:dyDescent="0.2">
      <c r="A1341" s="139">
        <f t="shared" si="65"/>
        <v>15.599999999999998</v>
      </c>
      <c r="B1341" s="125" t="s">
        <v>286</v>
      </c>
      <c r="C1341" s="186">
        <v>1125.54</v>
      </c>
      <c r="D1341" s="122" t="s">
        <v>41</v>
      </c>
      <c r="E1341" s="119">
        <v>1583.87</v>
      </c>
      <c r="F1341" s="123">
        <f t="shared" si="66"/>
        <v>1782709.04</v>
      </c>
    </row>
    <row r="1342" spans="1:6" s="2" customFormat="1" ht="25.5" x14ac:dyDescent="0.2">
      <c r="A1342" s="139">
        <f t="shared" si="65"/>
        <v>15.699999999999998</v>
      </c>
      <c r="B1342" s="125" t="s">
        <v>85</v>
      </c>
      <c r="C1342" s="186">
        <v>937.96</v>
      </c>
      <c r="D1342" s="122" t="s">
        <v>41</v>
      </c>
      <c r="E1342" s="119">
        <v>425.2</v>
      </c>
      <c r="F1342" s="123">
        <f t="shared" si="66"/>
        <v>398820.59</v>
      </c>
    </row>
    <row r="1343" spans="1:6" s="2" customFormat="1" x14ac:dyDescent="0.2">
      <c r="A1343" s="124"/>
      <c r="B1343" s="125"/>
      <c r="C1343" s="186"/>
      <c r="D1343" s="122"/>
      <c r="E1343" s="119"/>
      <c r="F1343" s="123"/>
    </row>
    <row r="1344" spans="1:6" s="2" customFormat="1" x14ac:dyDescent="0.2">
      <c r="A1344" s="115" t="s">
        <v>114</v>
      </c>
      <c r="B1344" s="116" t="s">
        <v>113</v>
      </c>
      <c r="C1344" s="186"/>
      <c r="D1344" s="116"/>
      <c r="E1344" s="119"/>
      <c r="F1344" s="116"/>
    </row>
    <row r="1345" spans="1:6" s="2" customFormat="1" x14ac:dyDescent="0.2">
      <c r="A1345" s="124"/>
      <c r="B1345" s="137"/>
      <c r="C1345" s="186"/>
      <c r="D1345" s="122"/>
      <c r="E1345" s="119"/>
      <c r="F1345" s="123"/>
    </row>
    <row r="1346" spans="1:6" s="2" customFormat="1" x14ac:dyDescent="0.2">
      <c r="A1346" s="120">
        <v>2</v>
      </c>
      <c r="B1346" s="116" t="s">
        <v>82</v>
      </c>
      <c r="C1346" s="186"/>
      <c r="D1346" s="122"/>
      <c r="E1346" s="119"/>
      <c r="F1346" s="123"/>
    </row>
    <row r="1347" spans="1:6" s="2" customFormat="1" x14ac:dyDescent="0.2">
      <c r="A1347" s="127">
        <v>2.1</v>
      </c>
      <c r="B1347" s="116" t="s">
        <v>112</v>
      </c>
      <c r="C1347" s="186"/>
      <c r="D1347" s="122"/>
      <c r="E1347" s="119"/>
      <c r="F1347" s="123"/>
    </row>
    <row r="1348" spans="1:6" s="2" customFormat="1" x14ac:dyDescent="0.2">
      <c r="A1348" s="124" t="s">
        <v>111</v>
      </c>
      <c r="B1348" s="125" t="s">
        <v>110</v>
      </c>
      <c r="C1348" s="186">
        <v>3360.71</v>
      </c>
      <c r="D1348" s="122" t="s">
        <v>41</v>
      </c>
      <c r="E1348" s="119">
        <v>118.18</v>
      </c>
      <c r="F1348" s="123">
        <f>ROUND(C1348*E1348,2)</f>
        <v>397168.71</v>
      </c>
    </row>
    <row r="1349" spans="1:6" s="2" customFormat="1" x14ac:dyDescent="0.2">
      <c r="A1349" s="128">
        <v>2.2000000000000002</v>
      </c>
      <c r="B1349" s="129" t="s">
        <v>80</v>
      </c>
      <c r="C1349" s="186">
        <v>5395.61</v>
      </c>
      <c r="D1349" s="131" t="s">
        <v>45</v>
      </c>
      <c r="E1349" s="119">
        <v>44.31</v>
      </c>
      <c r="F1349" s="123">
        <f>ROUND(C1349*E1349,2)</f>
        <v>239079.48</v>
      </c>
    </row>
    <row r="1350" spans="1:6" s="2" customFormat="1" ht="25.5" x14ac:dyDescent="0.2">
      <c r="A1350" s="128">
        <v>2.6</v>
      </c>
      <c r="B1350" s="125" t="s">
        <v>78</v>
      </c>
      <c r="C1350" s="186">
        <v>1728.36</v>
      </c>
      <c r="D1350" s="122" t="s">
        <v>41</v>
      </c>
      <c r="E1350" s="119">
        <v>146.16999999999999</v>
      </c>
      <c r="F1350" s="123">
        <f>ROUND(C1350*E1350,2)</f>
        <v>252634.38</v>
      </c>
    </row>
    <row r="1351" spans="1:6" s="2" customFormat="1" x14ac:dyDescent="0.2">
      <c r="A1351" s="124"/>
      <c r="B1351" s="137"/>
      <c r="C1351" s="186"/>
      <c r="D1351" s="122"/>
      <c r="E1351" s="119"/>
      <c r="F1351" s="123"/>
    </row>
    <row r="1352" spans="1:6" s="2" customFormat="1" x14ac:dyDescent="0.2">
      <c r="A1352" s="120">
        <v>3</v>
      </c>
      <c r="B1352" s="116" t="s">
        <v>108</v>
      </c>
      <c r="C1352" s="130"/>
      <c r="D1352" s="122"/>
      <c r="E1352" s="119"/>
      <c r="F1352" s="123"/>
    </row>
    <row r="1353" spans="1:6" s="2" customFormat="1" x14ac:dyDescent="0.2">
      <c r="A1353" s="128">
        <v>3.2</v>
      </c>
      <c r="B1353" s="125" t="s">
        <v>75</v>
      </c>
      <c r="C1353" s="186">
        <v>1469.4</v>
      </c>
      <c r="D1353" s="122" t="s">
        <v>57</v>
      </c>
      <c r="E1353" s="119">
        <v>855.26</v>
      </c>
      <c r="F1353" s="123">
        <f>ROUND(C1353*E1353,2)</f>
        <v>1256719.04</v>
      </c>
    </row>
    <row r="1354" spans="1:6" s="2" customFormat="1" x14ac:dyDescent="0.2">
      <c r="A1354" s="128"/>
      <c r="B1354" s="125"/>
      <c r="C1354" s="186"/>
      <c r="D1354" s="122"/>
      <c r="E1354" s="119"/>
      <c r="F1354" s="123"/>
    </row>
    <row r="1355" spans="1:6" s="2" customFormat="1" x14ac:dyDescent="0.2">
      <c r="A1355" s="120">
        <v>4</v>
      </c>
      <c r="B1355" s="116" t="s">
        <v>76</v>
      </c>
      <c r="C1355" s="186"/>
      <c r="D1355" s="122"/>
      <c r="E1355" s="119"/>
      <c r="F1355" s="123"/>
    </row>
    <row r="1356" spans="1:6" s="2" customFormat="1" x14ac:dyDescent="0.2">
      <c r="A1356" s="128">
        <v>4.2</v>
      </c>
      <c r="B1356" s="125" t="s">
        <v>75</v>
      </c>
      <c r="C1356" s="186">
        <v>1469.4</v>
      </c>
      <c r="D1356" s="122" t="s">
        <v>57</v>
      </c>
      <c r="E1356" s="119">
        <v>133.94</v>
      </c>
      <c r="F1356" s="123">
        <f>ROUND(C1356*E1356,2)</f>
        <v>196811.44</v>
      </c>
    </row>
    <row r="1357" spans="1:6" s="2" customFormat="1" x14ac:dyDescent="0.2">
      <c r="A1357" s="120"/>
      <c r="B1357" s="133"/>
      <c r="C1357" s="186"/>
      <c r="D1357" s="134"/>
      <c r="E1357" s="119"/>
      <c r="F1357" s="123"/>
    </row>
    <row r="1358" spans="1:6" s="2" customFormat="1" ht="25.5" x14ac:dyDescent="0.2">
      <c r="A1358" s="120">
        <v>9</v>
      </c>
      <c r="B1358" s="116" t="s">
        <v>88</v>
      </c>
      <c r="C1358" s="186"/>
      <c r="D1358" s="122"/>
      <c r="E1358" s="119"/>
      <c r="F1358" s="123"/>
    </row>
    <row r="1359" spans="1:6" s="2" customFormat="1" x14ac:dyDescent="0.2">
      <c r="A1359" s="139">
        <v>9.3000000000000007</v>
      </c>
      <c r="B1359" s="125" t="s">
        <v>242</v>
      </c>
      <c r="C1359" s="186">
        <v>242</v>
      </c>
      <c r="D1359" s="122" t="s">
        <v>33</v>
      </c>
      <c r="E1359" s="119">
        <v>84.42</v>
      </c>
      <c r="F1359" s="123">
        <f>ROUND(C1359*E1359,2)</f>
        <v>20429.64</v>
      </c>
    </row>
    <row r="1360" spans="1:6" s="2" customFormat="1" x14ac:dyDescent="0.2">
      <c r="A1360" s="124"/>
      <c r="B1360" s="137"/>
      <c r="C1360" s="186"/>
      <c r="D1360" s="122"/>
      <c r="E1360" s="119"/>
      <c r="F1360" s="123"/>
    </row>
    <row r="1361" spans="1:6" s="2" customFormat="1" ht="38.25" x14ac:dyDescent="0.2">
      <c r="A1361" s="115" t="s">
        <v>84</v>
      </c>
      <c r="B1361" s="116" t="s">
        <v>83</v>
      </c>
      <c r="C1361" s="186"/>
      <c r="D1361" s="116"/>
      <c r="E1361" s="119"/>
      <c r="F1361" s="116"/>
    </row>
    <row r="1362" spans="1:6" s="2" customFormat="1" x14ac:dyDescent="0.2">
      <c r="A1362" s="120">
        <v>2</v>
      </c>
      <c r="B1362" s="116" t="s">
        <v>82</v>
      </c>
      <c r="C1362" s="186"/>
      <c r="D1362" s="122"/>
      <c r="E1362" s="119"/>
      <c r="F1362" s="123"/>
    </row>
    <row r="1363" spans="1:6" s="2" customFormat="1" x14ac:dyDescent="0.2">
      <c r="A1363" s="127">
        <v>2.1</v>
      </c>
      <c r="B1363" s="116" t="s">
        <v>112</v>
      </c>
      <c r="C1363" s="186"/>
      <c r="D1363" s="122"/>
      <c r="E1363" s="119"/>
      <c r="F1363" s="123"/>
    </row>
    <row r="1364" spans="1:6" s="2" customFormat="1" x14ac:dyDescent="0.2">
      <c r="A1364" s="124" t="s">
        <v>111</v>
      </c>
      <c r="B1364" s="125" t="s">
        <v>123</v>
      </c>
      <c r="C1364" s="186">
        <v>19424.79</v>
      </c>
      <c r="D1364" s="122" t="s">
        <v>41</v>
      </c>
      <c r="E1364" s="119">
        <v>114.57</v>
      </c>
      <c r="F1364" s="123">
        <f>ROUND(C1364*E1364,2)</f>
        <v>2225498.19</v>
      </c>
    </row>
    <row r="1365" spans="1:6" s="2" customFormat="1" x14ac:dyDescent="0.2">
      <c r="A1365" s="124" t="s">
        <v>81</v>
      </c>
      <c r="B1365" s="129" t="s">
        <v>80</v>
      </c>
      <c r="C1365" s="186">
        <v>29777.49</v>
      </c>
      <c r="D1365" s="131" t="s">
        <v>45</v>
      </c>
      <c r="E1365" s="119">
        <v>44.31</v>
      </c>
      <c r="F1365" s="123">
        <f>ROUND(C1365*E1365,2)</f>
        <v>1319440.58</v>
      </c>
    </row>
    <row r="1366" spans="1:6" s="2" customFormat="1" x14ac:dyDescent="0.2">
      <c r="A1366" s="124"/>
      <c r="B1366" s="137"/>
      <c r="C1366" s="186"/>
      <c r="D1366" s="122"/>
      <c r="E1366" s="119"/>
      <c r="F1366" s="123"/>
    </row>
    <row r="1367" spans="1:6" s="2" customFormat="1" x14ac:dyDescent="0.2">
      <c r="A1367" s="120">
        <v>3</v>
      </c>
      <c r="B1367" s="116" t="s">
        <v>77</v>
      </c>
      <c r="C1367" s="186"/>
      <c r="D1367" s="122"/>
      <c r="E1367" s="119"/>
      <c r="F1367" s="123"/>
    </row>
    <row r="1368" spans="1:6" s="2" customFormat="1" x14ac:dyDescent="0.2">
      <c r="A1368" s="139">
        <v>3.1</v>
      </c>
      <c r="B1368" s="125" t="s">
        <v>150</v>
      </c>
      <c r="C1368" s="186">
        <v>2093.23</v>
      </c>
      <c r="D1368" s="122" t="s">
        <v>57</v>
      </c>
      <c r="E1368" s="119">
        <v>3096.88</v>
      </c>
      <c r="F1368" s="123">
        <f>ROUND(C1368*E1368,2)</f>
        <v>6482482.1200000001</v>
      </c>
    </row>
    <row r="1369" spans="1:6" s="2" customFormat="1" x14ac:dyDescent="0.2">
      <c r="A1369" s="124"/>
      <c r="B1369" s="125"/>
      <c r="C1369" s="186"/>
      <c r="D1369" s="122"/>
      <c r="E1369" s="119"/>
      <c r="F1369" s="123"/>
    </row>
    <row r="1370" spans="1:6" s="2" customFormat="1" x14ac:dyDescent="0.2">
      <c r="A1370" s="120">
        <v>4</v>
      </c>
      <c r="B1370" s="116" t="s">
        <v>76</v>
      </c>
      <c r="C1370" s="186"/>
      <c r="D1370" s="122"/>
      <c r="E1370" s="119"/>
      <c r="F1370" s="123"/>
    </row>
    <row r="1371" spans="1:6" s="2" customFormat="1" x14ac:dyDescent="0.2">
      <c r="A1371" s="139">
        <v>4.0999999999999996</v>
      </c>
      <c r="B1371" s="125" t="s">
        <v>150</v>
      </c>
      <c r="C1371" s="186">
        <v>2093.23</v>
      </c>
      <c r="D1371" s="122" t="s">
        <v>57</v>
      </c>
      <c r="E1371" s="119">
        <v>143.28</v>
      </c>
      <c r="F1371" s="123">
        <f>ROUND(C1371*E1371,2)</f>
        <v>299917.99</v>
      </c>
    </row>
    <row r="1372" spans="1:6" s="2" customFormat="1" x14ac:dyDescent="0.2">
      <c r="A1372" s="124"/>
      <c r="B1372" s="137"/>
      <c r="C1372" s="186"/>
      <c r="D1372" s="122"/>
      <c r="E1372" s="119"/>
      <c r="F1372" s="123"/>
    </row>
    <row r="1373" spans="1:6" s="2" customFormat="1" x14ac:dyDescent="0.2">
      <c r="A1373" s="120">
        <v>5</v>
      </c>
      <c r="B1373" s="116" t="s">
        <v>73</v>
      </c>
      <c r="C1373" s="186"/>
      <c r="D1373" s="122"/>
      <c r="E1373" s="119"/>
      <c r="F1373" s="123"/>
    </row>
    <row r="1374" spans="1:6" s="2" customFormat="1" ht="25.5" x14ac:dyDescent="0.2">
      <c r="A1374" s="139">
        <v>5.5</v>
      </c>
      <c r="B1374" s="125" t="s">
        <v>284</v>
      </c>
      <c r="C1374" s="186">
        <v>35</v>
      </c>
      <c r="D1374" s="122" t="s">
        <v>33</v>
      </c>
      <c r="E1374" s="119">
        <v>3831.02</v>
      </c>
      <c r="F1374" s="123">
        <f>ROUND(C1374*E1374,2)</f>
        <v>134085.70000000001</v>
      </c>
    </row>
    <row r="1375" spans="1:6" s="2" customFormat="1" ht="25.5" x14ac:dyDescent="0.2">
      <c r="A1375" s="139">
        <v>5.6</v>
      </c>
      <c r="B1375" s="125" t="s">
        <v>614</v>
      </c>
      <c r="C1375" s="186">
        <v>23</v>
      </c>
      <c r="D1375" s="122" t="s">
        <v>33</v>
      </c>
      <c r="E1375" s="119">
        <v>3230.75</v>
      </c>
      <c r="F1375" s="123">
        <f>ROUND(C1375*E1375,2)</f>
        <v>74307.25</v>
      </c>
    </row>
    <row r="1376" spans="1:6" s="2" customFormat="1" ht="25.5" x14ac:dyDescent="0.2">
      <c r="A1376" s="124">
        <v>5.16</v>
      </c>
      <c r="B1376" s="125" t="s">
        <v>271</v>
      </c>
      <c r="C1376" s="186">
        <v>18</v>
      </c>
      <c r="D1376" s="122" t="s">
        <v>33</v>
      </c>
      <c r="E1376" s="119">
        <v>4741.8999999999996</v>
      </c>
      <c r="F1376" s="123">
        <f>ROUND(C1376*E1376,2)</f>
        <v>85354.2</v>
      </c>
    </row>
    <row r="1377" spans="1:21" x14ac:dyDescent="0.2">
      <c r="A1377" s="135">
        <v>5.32</v>
      </c>
      <c r="B1377" s="125" t="s">
        <v>260</v>
      </c>
      <c r="C1377" s="186">
        <v>25</v>
      </c>
      <c r="D1377" s="122" t="s">
        <v>33</v>
      </c>
      <c r="E1377" s="119">
        <v>1713.53</v>
      </c>
      <c r="F1377" s="123">
        <f>ROUND(C1377*E1377,2)</f>
        <v>42838.25</v>
      </c>
    </row>
    <row r="1378" spans="1:21" x14ac:dyDescent="0.2">
      <c r="A1378" s="135">
        <v>5.33</v>
      </c>
      <c r="B1378" s="125" t="s">
        <v>259</v>
      </c>
      <c r="C1378" s="186">
        <v>2</v>
      </c>
      <c r="D1378" s="122" t="s">
        <v>33</v>
      </c>
      <c r="E1378" s="119">
        <v>1565.4</v>
      </c>
      <c r="F1378" s="123">
        <f>ROUND(C1378*E1378,2)</f>
        <v>3130.8</v>
      </c>
    </row>
    <row r="1379" spans="1:21" ht="9.75" customHeight="1" x14ac:dyDescent="0.2">
      <c r="A1379" s="124"/>
      <c r="B1379" s="137"/>
      <c r="C1379" s="186"/>
      <c r="D1379" s="122"/>
      <c r="E1379" s="119"/>
      <c r="F1379" s="123"/>
    </row>
    <row r="1380" spans="1:21" ht="25.5" x14ac:dyDescent="0.2">
      <c r="A1380" s="120">
        <v>10</v>
      </c>
      <c r="B1380" s="116" t="s">
        <v>62</v>
      </c>
      <c r="C1380" s="186"/>
      <c r="D1380" s="122"/>
      <c r="E1380" s="119"/>
      <c r="F1380" s="123"/>
    </row>
    <row r="1381" spans="1:21" x14ac:dyDescent="0.2">
      <c r="A1381" s="136">
        <v>10.3</v>
      </c>
      <c r="B1381" s="125" t="s">
        <v>242</v>
      </c>
      <c r="C1381" s="186">
        <v>1712</v>
      </c>
      <c r="D1381" s="122" t="s">
        <v>33</v>
      </c>
      <c r="E1381" s="119">
        <v>84.42</v>
      </c>
      <c r="F1381" s="123">
        <f>ROUND(C1381*E1381,2)</f>
        <v>144527.04000000001</v>
      </c>
    </row>
    <row r="1382" spans="1:21" ht="9.75" customHeight="1" x14ac:dyDescent="0.2">
      <c r="A1382" s="124"/>
      <c r="B1382" s="137"/>
      <c r="C1382" s="130"/>
      <c r="D1382" s="122"/>
      <c r="E1382" s="119"/>
      <c r="F1382" s="123"/>
    </row>
    <row r="1383" spans="1:21" ht="25.5" x14ac:dyDescent="0.2">
      <c r="A1383" s="115" t="s">
        <v>40</v>
      </c>
      <c r="B1383" s="116" t="s">
        <v>39</v>
      </c>
      <c r="C1383" s="116"/>
      <c r="D1383" s="116"/>
      <c r="E1383" s="119"/>
      <c r="F1383" s="116"/>
    </row>
    <row r="1384" spans="1:21" x14ac:dyDescent="0.2">
      <c r="A1384" s="124"/>
      <c r="B1384" s="125"/>
      <c r="C1384" s="130"/>
      <c r="D1384" s="145"/>
      <c r="E1384" s="119"/>
      <c r="F1384" s="132"/>
    </row>
    <row r="1385" spans="1:21" x14ac:dyDescent="0.2">
      <c r="A1385" s="120">
        <v>2</v>
      </c>
      <c r="B1385" s="116" t="s">
        <v>82</v>
      </c>
      <c r="C1385" s="121"/>
      <c r="D1385" s="122"/>
      <c r="E1385" s="119"/>
      <c r="F1385" s="123"/>
    </row>
    <row r="1386" spans="1:21" x14ac:dyDescent="0.2">
      <c r="A1386" s="127">
        <v>2.1</v>
      </c>
      <c r="B1386" s="116" t="s">
        <v>112</v>
      </c>
      <c r="C1386" s="121"/>
      <c r="D1386" s="122"/>
      <c r="E1386" s="119"/>
      <c r="F1386" s="123"/>
    </row>
    <row r="1387" spans="1:21" x14ac:dyDescent="0.2">
      <c r="A1387" s="124" t="s">
        <v>81</v>
      </c>
      <c r="B1387" s="129" t="s">
        <v>80</v>
      </c>
      <c r="C1387" s="130">
        <v>2505.94</v>
      </c>
      <c r="D1387" s="131" t="s">
        <v>45</v>
      </c>
      <c r="E1387" s="119">
        <v>44.31</v>
      </c>
      <c r="F1387" s="123">
        <f>ROUND(C1387*E1387,2)</f>
        <v>111038.2</v>
      </c>
    </row>
    <row r="1388" spans="1:21" x14ac:dyDescent="0.2">
      <c r="A1388" s="178"/>
      <c r="B1388" s="179" t="s">
        <v>229</v>
      </c>
      <c r="C1388" s="180"/>
      <c r="D1388" s="181"/>
      <c r="E1388" s="182"/>
      <c r="F1388" s="183">
        <f>SUM(F1309:F1387)</f>
        <v>29718434.32</v>
      </c>
    </row>
    <row r="1389" spans="1:21" ht="9.75" customHeight="1" x14ac:dyDescent="0.2">
      <c r="A1389" s="124"/>
      <c r="B1389" s="137"/>
      <c r="C1389" s="130"/>
      <c r="D1389" s="122"/>
      <c r="E1389" s="132"/>
      <c r="F1389" s="123"/>
    </row>
    <row r="1390" spans="1:21" x14ac:dyDescent="0.2">
      <c r="A1390" s="124"/>
      <c r="B1390" s="409" t="s">
        <v>633</v>
      </c>
      <c r="C1390" s="130"/>
      <c r="D1390" s="122"/>
      <c r="E1390" s="132"/>
      <c r="F1390" s="123"/>
    </row>
    <row r="1391" spans="1:21" ht="9.75" customHeight="1" x14ac:dyDescent="0.2">
      <c r="A1391" s="124"/>
      <c r="B1391" s="137"/>
      <c r="C1391" s="130"/>
      <c r="D1391" s="122"/>
      <c r="E1391" s="132"/>
      <c r="F1391" s="123"/>
    </row>
    <row r="1392" spans="1:21" s="91" customFormat="1" x14ac:dyDescent="0.2">
      <c r="A1392" s="187" t="s">
        <v>125</v>
      </c>
      <c r="B1392" s="188" t="s">
        <v>568</v>
      </c>
      <c r="C1392" s="189"/>
      <c r="D1392" s="190"/>
      <c r="E1392" s="191"/>
      <c r="F1392" s="191"/>
      <c r="I1392" s="94"/>
      <c r="J1392" s="94"/>
      <c r="K1392" s="93"/>
      <c r="L1392" s="92"/>
      <c r="M1392" s="92"/>
      <c r="N1392" s="92"/>
      <c r="O1392" s="92"/>
      <c r="P1392" s="92"/>
      <c r="Q1392" s="92"/>
      <c r="R1392" s="92"/>
      <c r="S1392" s="92"/>
      <c r="T1392" s="92"/>
      <c r="U1392" s="92"/>
    </row>
    <row r="1393" spans="1:21" s="40" customFormat="1" x14ac:dyDescent="0.2">
      <c r="A1393" s="192"/>
      <c r="B1393" s="193"/>
      <c r="C1393" s="194"/>
      <c r="D1393" s="195"/>
      <c r="E1393" s="196"/>
      <c r="F1393" s="196"/>
      <c r="I1393" s="22"/>
      <c r="J1393" s="22"/>
      <c r="K1393" s="90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</row>
    <row r="1394" spans="1:21" s="40" customFormat="1" x14ac:dyDescent="0.2">
      <c r="A1394" s="197">
        <v>1</v>
      </c>
      <c r="B1394" s="198" t="s">
        <v>567</v>
      </c>
      <c r="C1394" s="199"/>
      <c r="D1394" s="200"/>
      <c r="E1394" s="199"/>
      <c r="F1394" s="201"/>
      <c r="I1394" s="22"/>
      <c r="J1394" s="22"/>
      <c r="K1394" s="90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</row>
    <row r="1395" spans="1:21" s="40" customFormat="1" x14ac:dyDescent="0.2">
      <c r="A1395" s="202">
        <v>1.1000000000000001</v>
      </c>
      <c r="B1395" s="203" t="s">
        <v>494</v>
      </c>
      <c r="C1395" s="186">
        <v>750</v>
      </c>
      <c r="D1395" s="200" t="s">
        <v>57</v>
      </c>
      <c r="E1395" s="204">
        <v>63.33</v>
      </c>
      <c r="F1395" s="205">
        <f>ROUND(C1395*E1395,2)</f>
        <v>47497.5</v>
      </c>
      <c r="I1395" s="22"/>
      <c r="J1395" s="22"/>
      <c r="K1395" s="90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</row>
    <row r="1396" spans="1:21" s="40" customFormat="1" x14ac:dyDescent="0.2">
      <c r="A1396" s="202">
        <v>1.2</v>
      </c>
      <c r="B1396" s="203" t="s">
        <v>493</v>
      </c>
      <c r="C1396" s="186">
        <v>262.5</v>
      </c>
      <c r="D1396" s="200" t="s">
        <v>45</v>
      </c>
      <c r="E1396" s="204">
        <v>33.69</v>
      </c>
      <c r="F1396" s="205">
        <f>ROUND(C1396*E1396,2)</f>
        <v>8843.6299999999992</v>
      </c>
      <c r="I1396" s="22"/>
      <c r="J1396" s="22"/>
      <c r="K1396" s="90"/>
      <c r="L1396" s="21"/>
      <c r="M1396" s="21"/>
      <c r="N1396" s="21"/>
      <c r="O1396" s="21"/>
      <c r="P1396" s="21"/>
      <c r="Q1396" s="21"/>
      <c r="R1396" s="21"/>
      <c r="S1396" s="21"/>
      <c r="T1396" s="21"/>
      <c r="U1396" s="21"/>
    </row>
    <row r="1397" spans="1:21" s="40" customFormat="1" ht="26.25" customHeight="1" x14ac:dyDescent="0.2">
      <c r="A1397" s="202">
        <v>1.3</v>
      </c>
      <c r="B1397" s="206" t="s">
        <v>492</v>
      </c>
      <c r="C1397" s="186">
        <v>18.38</v>
      </c>
      <c r="D1397" s="200" t="s">
        <v>41</v>
      </c>
      <c r="E1397" s="204">
        <v>211.95</v>
      </c>
      <c r="F1397" s="205">
        <f>ROUND(C1397*E1397,2)</f>
        <v>3895.64</v>
      </c>
      <c r="I1397" s="22"/>
      <c r="J1397" s="22"/>
      <c r="K1397" s="90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</row>
    <row r="1398" spans="1:21" s="40" customFormat="1" x14ac:dyDescent="0.2">
      <c r="A1398" s="192"/>
      <c r="B1398" s="193"/>
      <c r="C1398" s="186"/>
      <c r="D1398" s="195"/>
      <c r="E1398" s="196"/>
      <c r="F1398" s="196"/>
      <c r="I1398" s="22"/>
      <c r="J1398" s="22"/>
      <c r="K1398" s="90"/>
      <c r="L1398" s="21"/>
      <c r="M1398" s="21"/>
      <c r="N1398" s="21"/>
      <c r="O1398" s="21"/>
      <c r="P1398" s="21"/>
      <c r="Q1398" s="21"/>
      <c r="R1398" s="21"/>
      <c r="S1398" s="21"/>
      <c r="T1398" s="21"/>
      <c r="U1398" s="21"/>
    </row>
    <row r="1399" spans="1:21" s="40" customFormat="1" x14ac:dyDescent="0.2">
      <c r="A1399" s="207">
        <v>3</v>
      </c>
      <c r="B1399" s="193" t="s">
        <v>82</v>
      </c>
      <c r="C1399" s="186"/>
      <c r="D1399" s="200"/>
      <c r="E1399" s="204"/>
      <c r="F1399" s="205"/>
      <c r="I1399" s="22"/>
      <c r="J1399" s="22"/>
      <c r="K1399" s="90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</row>
    <row r="1400" spans="1:21" s="40" customFormat="1" x14ac:dyDescent="0.2">
      <c r="A1400" s="202">
        <f>+A1399+0.1</f>
        <v>3.1</v>
      </c>
      <c r="B1400" s="206" t="s">
        <v>417</v>
      </c>
      <c r="C1400" s="186">
        <v>3264.3</v>
      </c>
      <c r="D1400" s="200" t="s">
        <v>41</v>
      </c>
      <c r="E1400" s="204">
        <v>121.8</v>
      </c>
      <c r="F1400" s="205">
        <f>ROUND(C1400*E1400,2)</f>
        <v>397591.74</v>
      </c>
      <c r="I1400" s="22"/>
      <c r="J1400" s="22"/>
      <c r="K1400" s="90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</row>
    <row r="1401" spans="1:21" s="40" customFormat="1" x14ac:dyDescent="0.2">
      <c r="A1401" s="202">
        <f>+A1400+0.1</f>
        <v>3.2</v>
      </c>
      <c r="B1401" s="206" t="s">
        <v>416</v>
      </c>
      <c r="C1401" s="186">
        <v>3013.2</v>
      </c>
      <c r="D1401" s="200" t="s">
        <v>45</v>
      </c>
      <c r="E1401" s="204">
        <v>44.31</v>
      </c>
      <c r="F1401" s="205">
        <f>ROUND(C1401*E1401,2)</f>
        <v>133514.89000000001</v>
      </c>
      <c r="I1401" s="22"/>
      <c r="J1401" s="22"/>
      <c r="K1401" s="90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</row>
    <row r="1402" spans="1:21" s="40" customFormat="1" x14ac:dyDescent="0.2">
      <c r="A1402" s="202">
        <f>+A1401+0.1</f>
        <v>3.3000000000000003</v>
      </c>
      <c r="B1402" s="206" t="s">
        <v>415</v>
      </c>
      <c r="C1402" s="186">
        <v>316.54000000000002</v>
      </c>
      <c r="D1402" s="200" t="s">
        <v>41</v>
      </c>
      <c r="E1402" s="204">
        <v>1411.8</v>
      </c>
      <c r="F1402" s="205">
        <f>ROUND(C1402*E1402,2)</f>
        <v>446891.17</v>
      </c>
      <c r="I1402" s="22"/>
      <c r="J1402" s="22"/>
      <c r="K1402" s="90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</row>
    <row r="1403" spans="1:21" s="40" customFormat="1" ht="30" customHeight="1" x14ac:dyDescent="0.2">
      <c r="A1403" s="202">
        <f>+A1402+0.1</f>
        <v>3.4000000000000004</v>
      </c>
      <c r="B1403" s="206" t="s">
        <v>407</v>
      </c>
      <c r="C1403" s="186">
        <v>301.32</v>
      </c>
      <c r="D1403" s="200" t="s">
        <v>41</v>
      </c>
      <c r="E1403" s="204">
        <v>172.55</v>
      </c>
      <c r="F1403" s="205">
        <f>ROUND(C1403*E1403,2)</f>
        <v>51992.77</v>
      </c>
      <c r="I1403" s="22"/>
      <c r="J1403" s="22"/>
      <c r="K1403" s="90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</row>
    <row r="1404" spans="1:21" s="40" customFormat="1" ht="25.5" x14ac:dyDescent="0.2">
      <c r="A1404" s="202">
        <f>+A1403+0.1</f>
        <v>3.5000000000000004</v>
      </c>
      <c r="B1404" s="206" t="s">
        <v>406</v>
      </c>
      <c r="C1404" s="186">
        <v>590.46</v>
      </c>
      <c r="D1404" s="200" t="s">
        <v>41</v>
      </c>
      <c r="E1404" s="204">
        <v>190.02</v>
      </c>
      <c r="F1404" s="205">
        <f>ROUND(C1404*E1404,2)</f>
        <v>112199.21</v>
      </c>
      <c r="I1404" s="22"/>
      <c r="J1404" s="22"/>
      <c r="K1404" s="90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</row>
    <row r="1405" spans="1:21" s="40" customFormat="1" x14ac:dyDescent="0.2">
      <c r="A1405" s="208"/>
      <c r="B1405" s="203"/>
      <c r="C1405" s="186"/>
      <c r="D1405" s="200"/>
      <c r="E1405" s="204"/>
      <c r="F1405" s="205"/>
      <c r="I1405" s="22"/>
      <c r="J1405" s="22"/>
      <c r="K1405" s="90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</row>
    <row r="1406" spans="1:21" s="40" customFormat="1" x14ac:dyDescent="0.2">
      <c r="A1406" s="207">
        <v>4</v>
      </c>
      <c r="B1406" s="193" t="s">
        <v>108</v>
      </c>
      <c r="C1406" s="186"/>
      <c r="D1406" s="200"/>
      <c r="E1406" s="204"/>
      <c r="F1406" s="205"/>
      <c r="I1406" s="22"/>
      <c r="J1406" s="22"/>
      <c r="K1406" s="90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</row>
    <row r="1407" spans="1:21" s="40" customFormat="1" x14ac:dyDescent="0.2">
      <c r="A1407" s="202">
        <v>4.0999999999999996</v>
      </c>
      <c r="B1407" s="203" t="s">
        <v>454</v>
      </c>
      <c r="C1407" s="186">
        <v>1522.77</v>
      </c>
      <c r="D1407" s="200" t="s">
        <v>57</v>
      </c>
      <c r="E1407" s="204">
        <v>389.87</v>
      </c>
      <c r="F1407" s="205">
        <f>ROUND(C1407*E1407,2)</f>
        <v>593682.34</v>
      </c>
      <c r="I1407" s="22"/>
      <c r="J1407" s="22"/>
      <c r="K1407" s="90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</row>
    <row r="1408" spans="1:21" s="40" customFormat="1" x14ac:dyDescent="0.2">
      <c r="A1408" s="202">
        <v>4.2</v>
      </c>
      <c r="B1408" s="203" t="s">
        <v>448</v>
      </c>
      <c r="C1408" s="186">
        <v>3502.95</v>
      </c>
      <c r="D1408" s="200" t="s">
        <v>57</v>
      </c>
      <c r="E1408" s="204">
        <v>242.88</v>
      </c>
      <c r="F1408" s="205">
        <f>ROUND(C1408*E1408,2)</f>
        <v>850796.5</v>
      </c>
      <c r="I1408" s="22"/>
      <c r="J1408" s="22"/>
      <c r="K1408" s="90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</row>
    <row r="1409" spans="1:21" s="40" customFormat="1" x14ac:dyDescent="0.2">
      <c r="A1409" s="208"/>
      <c r="B1409" s="203"/>
      <c r="C1409" s="186"/>
      <c r="D1409" s="200"/>
      <c r="E1409" s="204"/>
      <c r="F1409" s="205"/>
      <c r="I1409" s="22"/>
      <c r="J1409" s="22"/>
      <c r="K1409" s="90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</row>
    <row r="1410" spans="1:21" s="40" customFormat="1" x14ac:dyDescent="0.2">
      <c r="A1410" s="209">
        <v>5</v>
      </c>
      <c r="B1410" s="210" t="s">
        <v>76</v>
      </c>
      <c r="C1410" s="186"/>
      <c r="D1410" s="200"/>
      <c r="E1410" s="204"/>
      <c r="F1410" s="205"/>
      <c r="I1410" s="22"/>
      <c r="J1410" s="22"/>
      <c r="K1410" s="90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</row>
    <row r="1411" spans="1:21" s="40" customFormat="1" x14ac:dyDescent="0.2">
      <c r="A1411" s="202">
        <v>5.0999999999999996</v>
      </c>
      <c r="B1411" s="203" t="s">
        <v>454</v>
      </c>
      <c r="C1411" s="186">
        <v>1522</v>
      </c>
      <c r="D1411" s="200" t="s">
        <v>57</v>
      </c>
      <c r="E1411" s="204">
        <v>117.55</v>
      </c>
      <c r="F1411" s="205">
        <f>ROUND(C1411*E1411,2)</f>
        <v>178911.1</v>
      </c>
      <c r="I1411" s="22"/>
      <c r="J1411" s="22"/>
      <c r="K1411" s="90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</row>
    <row r="1412" spans="1:21" s="40" customFormat="1" x14ac:dyDescent="0.2">
      <c r="A1412" s="202">
        <v>5.2</v>
      </c>
      <c r="B1412" s="203" t="s">
        <v>448</v>
      </c>
      <c r="C1412" s="186">
        <v>3500</v>
      </c>
      <c r="D1412" s="200" t="s">
        <v>57</v>
      </c>
      <c r="E1412" s="204">
        <v>96.85</v>
      </c>
      <c r="F1412" s="205">
        <f>ROUND(C1412*E1412,2)</f>
        <v>338975</v>
      </c>
      <c r="I1412" s="22"/>
      <c r="J1412" s="22"/>
      <c r="K1412" s="90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</row>
    <row r="1413" spans="1:21" s="40" customFormat="1" x14ac:dyDescent="0.2">
      <c r="A1413" s="211"/>
      <c r="B1413" s="212"/>
      <c r="C1413" s="186"/>
      <c r="D1413" s="200"/>
      <c r="E1413" s="204"/>
      <c r="F1413" s="205"/>
      <c r="I1413" s="22"/>
      <c r="J1413" s="22"/>
      <c r="K1413" s="90"/>
      <c r="L1413" s="21"/>
      <c r="M1413" s="21"/>
      <c r="N1413" s="21"/>
      <c r="O1413" s="21"/>
      <c r="P1413" s="21"/>
      <c r="Q1413" s="21"/>
      <c r="R1413" s="21"/>
      <c r="S1413" s="21"/>
      <c r="T1413" s="21"/>
      <c r="U1413" s="21"/>
    </row>
    <row r="1414" spans="1:21" s="40" customFormat="1" x14ac:dyDescent="0.2">
      <c r="A1414" s="207">
        <v>6</v>
      </c>
      <c r="B1414" s="213" t="s">
        <v>455</v>
      </c>
      <c r="C1414" s="186"/>
      <c r="D1414" s="200"/>
      <c r="E1414" s="204"/>
      <c r="F1414" s="205"/>
      <c r="I1414" s="22"/>
      <c r="J1414" s="22"/>
      <c r="K1414" s="90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</row>
    <row r="1415" spans="1:21" s="40" customFormat="1" x14ac:dyDescent="0.2">
      <c r="A1415" s="202">
        <v>6.1</v>
      </c>
      <c r="B1415" s="203" t="s">
        <v>454</v>
      </c>
      <c r="C1415" s="186">
        <v>1522</v>
      </c>
      <c r="D1415" s="200" t="s">
        <v>57</v>
      </c>
      <c r="E1415" s="204">
        <v>58.35</v>
      </c>
      <c r="F1415" s="205">
        <f>ROUND(C1415*E1415,2)</f>
        <v>88808.7</v>
      </c>
      <c r="I1415" s="22"/>
      <c r="J1415" s="22"/>
      <c r="K1415" s="90"/>
      <c r="L1415" s="21"/>
      <c r="M1415" s="21"/>
      <c r="N1415" s="21"/>
      <c r="O1415" s="21"/>
      <c r="P1415" s="21"/>
      <c r="Q1415" s="21"/>
      <c r="R1415" s="21"/>
      <c r="S1415" s="21"/>
      <c r="T1415" s="21"/>
      <c r="U1415" s="21"/>
    </row>
    <row r="1416" spans="1:21" s="40" customFormat="1" x14ac:dyDescent="0.2">
      <c r="A1416" s="202">
        <f>+A1415+0.1</f>
        <v>6.1999999999999993</v>
      </c>
      <c r="B1416" s="203" t="s">
        <v>448</v>
      </c>
      <c r="C1416" s="186">
        <v>3500</v>
      </c>
      <c r="D1416" s="200" t="s">
        <v>57</v>
      </c>
      <c r="E1416" s="204">
        <v>44.43</v>
      </c>
      <c r="F1416" s="205">
        <f>ROUND(C1416*E1416,2)</f>
        <v>155505</v>
      </c>
      <c r="I1416" s="22"/>
      <c r="J1416" s="22"/>
      <c r="K1416" s="90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</row>
    <row r="1417" spans="1:21" s="40" customFormat="1" x14ac:dyDescent="0.2">
      <c r="A1417" s="208"/>
      <c r="B1417" s="212"/>
      <c r="C1417" s="186"/>
      <c r="D1417" s="200"/>
      <c r="E1417" s="204"/>
      <c r="F1417" s="205"/>
      <c r="I1417" s="22"/>
      <c r="J1417" s="22"/>
      <c r="K1417" s="90"/>
      <c r="L1417" s="21"/>
      <c r="M1417" s="21"/>
      <c r="N1417" s="21"/>
      <c r="O1417" s="21"/>
      <c r="P1417" s="21"/>
      <c r="Q1417" s="21"/>
      <c r="R1417" s="21"/>
      <c r="S1417" s="21"/>
      <c r="T1417" s="21"/>
      <c r="U1417" s="21"/>
    </row>
    <row r="1418" spans="1:21" s="40" customFormat="1" x14ac:dyDescent="0.2">
      <c r="A1418" s="207">
        <v>7</v>
      </c>
      <c r="B1418" s="198" t="s">
        <v>447</v>
      </c>
      <c r="C1418" s="186"/>
      <c r="D1418" s="200"/>
      <c r="E1418" s="204"/>
      <c r="F1418" s="205"/>
      <c r="I1418" s="22"/>
      <c r="J1418" s="22"/>
      <c r="K1418" s="90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</row>
    <row r="1419" spans="1:21" s="40" customFormat="1" ht="25.5" x14ac:dyDescent="0.2">
      <c r="A1419" s="214">
        <v>7.1</v>
      </c>
      <c r="B1419" s="206" t="s">
        <v>446</v>
      </c>
      <c r="C1419" s="186">
        <v>3</v>
      </c>
      <c r="D1419" s="215" t="s">
        <v>33</v>
      </c>
      <c r="E1419" s="204">
        <v>5262.41</v>
      </c>
      <c r="F1419" s="205">
        <f t="shared" ref="F1419:F1430" si="67">ROUND(C1419*E1419,2)</f>
        <v>15787.23</v>
      </c>
      <c r="I1419" s="22"/>
      <c r="J1419" s="22"/>
      <c r="K1419" s="90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</row>
    <row r="1420" spans="1:21" s="40" customFormat="1" ht="25.5" x14ac:dyDescent="0.2">
      <c r="A1420" s="214">
        <v>7.2</v>
      </c>
      <c r="B1420" s="206" t="s">
        <v>445</v>
      </c>
      <c r="C1420" s="186">
        <v>5</v>
      </c>
      <c r="D1420" s="215" t="s">
        <v>33</v>
      </c>
      <c r="E1420" s="204">
        <v>5629.22</v>
      </c>
      <c r="F1420" s="205">
        <f t="shared" si="67"/>
        <v>28146.1</v>
      </c>
      <c r="I1420" s="22"/>
      <c r="J1420" s="22"/>
      <c r="K1420" s="90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</row>
    <row r="1421" spans="1:21" s="40" customFormat="1" ht="25.5" x14ac:dyDescent="0.2">
      <c r="A1421" s="214">
        <v>7.3</v>
      </c>
      <c r="B1421" s="206" t="s">
        <v>566</v>
      </c>
      <c r="C1421" s="186">
        <v>8</v>
      </c>
      <c r="D1421" s="215" t="s">
        <v>33</v>
      </c>
      <c r="E1421" s="204">
        <v>3065.25</v>
      </c>
      <c r="F1421" s="205">
        <f t="shared" si="67"/>
        <v>24522</v>
      </c>
      <c r="I1421" s="22"/>
      <c r="J1421" s="22"/>
      <c r="K1421" s="90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</row>
    <row r="1422" spans="1:21" s="40" customFormat="1" ht="25.5" x14ac:dyDescent="0.2">
      <c r="A1422" s="214">
        <v>7.4</v>
      </c>
      <c r="B1422" s="206" t="s">
        <v>444</v>
      </c>
      <c r="C1422" s="186">
        <v>2</v>
      </c>
      <c r="D1422" s="215" t="s">
        <v>33</v>
      </c>
      <c r="E1422" s="204">
        <v>3831.02</v>
      </c>
      <c r="F1422" s="205">
        <f t="shared" si="67"/>
        <v>7662.04</v>
      </c>
      <c r="I1422" s="22"/>
      <c r="J1422" s="22"/>
      <c r="K1422" s="90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</row>
    <row r="1423" spans="1:21" s="40" customFormat="1" ht="25.5" x14ac:dyDescent="0.2">
      <c r="A1423" s="214">
        <v>7.5</v>
      </c>
      <c r="B1423" s="206" t="s">
        <v>411</v>
      </c>
      <c r="C1423" s="186">
        <v>10</v>
      </c>
      <c r="D1423" s="215" t="s">
        <v>33</v>
      </c>
      <c r="E1423" s="204">
        <v>3230.75</v>
      </c>
      <c r="F1423" s="205">
        <f t="shared" si="67"/>
        <v>32307.5</v>
      </c>
      <c r="I1423" s="22"/>
      <c r="J1423" s="22"/>
      <c r="K1423" s="90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</row>
    <row r="1424" spans="1:21" s="40" customFormat="1" ht="25.5" x14ac:dyDescent="0.2">
      <c r="A1424" s="214">
        <v>7.6</v>
      </c>
      <c r="B1424" s="206" t="s">
        <v>440</v>
      </c>
      <c r="C1424" s="186">
        <v>7</v>
      </c>
      <c r="D1424" s="215" t="s">
        <v>33</v>
      </c>
      <c r="E1424" s="204">
        <v>1095.8399999999999</v>
      </c>
      <c r="F1424" s="205">
        <f t="shared" si="67"/>
        <v>7670.88</v>
      </c>
      <c r="I1424" s="22"/>
      <c r="J1424" s="22"/>
      <c r="K1424" s="90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</row>
    <row r="1425" spans="1:21" s="40" customFormat="1" ht="25.5" x14ac:dyDescent="0.2">
      <c r="A1425" s="214">
        <v>7.7</v>
      </c>
      <c r="B1425" s="206" t="s">
        <v>436</v>
      </c>
      <c r="C1425" s="186">
        <v>2</v>
      </c>
      <c r="D1425" s="215" t="s">
        <v>33</v>
      </c>
      <c r="E1425" s="204">
        <v>7159.26</v>
      </c>
      <c r="F1425" s="205">
        <f t="shared" si="67"/>
        <v>14318.52</v>
      </c>
      <c r="I1425" s="22"/>
      <c r="J1425" s="22"/>
      <c r="K1425" s="90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</row>
    <row r="1426" spans="1:21" s="40" customFormat="1" ht="25.5" x14ac:dyDescent="0.2">
      <c r="A1426" s="214">
        <v>7.8</v>
      </c>
      <c r="B1426" s="206" t="s">
        <v>435</v>
      </c>
      <c r="C1426" s="186">
        <v>5</v>
      </c>
      <c r="D1426" s="215" t="s">
        <v>33</v>
      </c>
      <c r="E1426" s="204">
        <v>4741.8999999999996</v>
      </c>
      <c r="F1426" s="205">
        <f t="shared" si="67"/>
        <v>23709.5</v>
      </c>
      <c r="I1426" s="22"/>
      <c r="J1426" s="22"/>
      <c r="K1426" s="90"/>
      <c r="L1426" s="21"/>
      <c r="M1426" s="21"/>
      <c r="N1426" s="21"/>
      <c r="O1426" s="21"/>
      <c r="P1426" s="21"/>
      <c r="Q1426" s="21"/>
      <c r="R1426" s="21"/>
      <c r="S1426" s="21"/>
      <c r="T1426" s="21"/>
      <c r="U1426" s="21"/>
    </row>
    <row r="1427" spans="1:21" s="40" customFormat="1" ht="25.5" x14ac:dyDescent="0.2">
      <c r="A1427" s="214">
        <v>7.9</v>
      </c>
      <c r="B1427" s="206" t="s">
        <v>434</v>
      </c>
      <c r="C1427" s="186">
        <v>1</v>
      </c>
      <c r="D1427" s="215" t="s">
        <v>33</v>
      </c>
      <c r="E1427" s="204">
        <v>5332.93</v>
      </c>
      <c r="F1427" s="205">
        <f t="shared" si="67"/>
        <v>5332.93</v>
      </c>
      <c r="I1427" s="22"/>
      <c r="J1427" s="22"/>
      <c r="K1427" s="90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</row>
    <row r="1428" spans="1:21" s="40" customFormat="1" ht="25.5" x14ac:dyDescent="0.2">
      <c r="A1428" s="216">
        <v>7.1</v>
      </c>
      <c r="B1428" s="206" t="s">
        <v>433</v>
      </c>
      <c r="C1428" s="186">
        <v>2</v>
      </c>
      <c r="D1428" s="215" t="s">
        <v>33</v>
      </c>
      <c r="E1428" s="204">
        <v>4251.21</v>
      </c>
      <c r="F1428" s="205">
        <f t="shared" si="67"/>
        <v>8502.42</v>
      </c>
      <c r="I1428" s="22"/>
      <c r="J1428" s="22"/>
      <c r="K1428" s="90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</row>
    <row r="1429" spans="1:21" s="40" customFormat="1" x14ac:dyDescent="0.2">
      <c r="A1429" s="216">
        <v>7.11</v>
      </c>
      <c r="B1429" s="203" t="s">
        <v>565</v>
      </c>
      <c r="C1429" s="186">
        <v>8</v>
      </c>
      <c r="D1429" s="215" t="s">
        <v>33</v>
      </c>
      <c r="E1429" s="204">
        <v>1067.19</v>
      </c>
      <c r="F1429" s="205">
        <f t="shared" si="67"/>
        <v>8537.52</v>
      </c>
      <c r="I1429" s="22"/>
      <c r="J1429" s="22"/>
      <c r="K1429" s="90"/>
      <c r="L1429" s="21"/>
      <c r="M1429" s="21"/>
      <c r="N1429" s="21"/>
      <c r="O1429" s="21"/>
      <c r="P1429" s="21"/>
      <c r="Q1429" s="21"/>
      <c r="R1429" s="21"/>
      <c r="S1429" s="21"/>
      <c r="T1429" s="21"/>
      <c r="U1429" s="21"/>
    </row>
    <row r="1430" spans="1:21" s="40" customFormat="1" x14ac:dyDescent="0.2">
      <c r="A1430" s="216">
        <v>7.12</v>
      </c>
      <c r="B1430" s="206" t="s">
        <v>428</v>
      </c>
      <c r="C1430" s="186">
        <v>45</v>
      </c>
      <c r="D1430" s="215" t="s">
        <v>33</v>
      </c>
      <c r="E1430" s="204">
        <v>750</v>
      </c>
      <c r="F1430" s="217">
        <f t="shared" si="67"/>
        <v>33750</v>
      </c>
      <c r="I1430" s="22"/>
      <c r="J1430" s="22"/>
      <c r="K1430" s="90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</row>
    <row r="1431" spans="1:21" s="40" customFormat="1" x14ac:dyDescent="0.2">
      <c r="A1431" s="208"/>
      <c r="B1431" s="203" t="s">
        <v>427</v>
      </c>
      <c r="C1431" s="186"/>
      <c r="D1431" s="200"/>
      <c r="E1431" s="204"/>
      <c r="F1431" s="205"/>
      <c r="I1431" s="22"/>
      <c r="J1431" s="22"/>
      <c r="K1431" s="90"/>
      <c r="L1431" s="21"/>
      <c r="M1431" s="21"/>
      <c r="N1431" s="21"/>
      <c r="O1431" s="21"/>
      <c r="P1431" s="21"/>
      <c r="Q1431" s="21"/>
      <c r="R1431" s="21"/>
      <c r="S1431" s="21"/>
      <c r="T1431" s="21"/>
      <c r="U1431" s="21"/>
    </row>
    <row r="1432" spans="1:21" s="40" customFormat="1" x14ac:dyDescent="0.2">
      <c r="A1432" s="207">
        <v>8</v>
      </c>
      <c r="B1432" s="198" t="s">
        <v>426</v>
      </c>
      <c r="C1432" s="186"/>
      <c r="D1432" s="200"/>
      <c r="E1432" s="204"/>
      <c r="F1432" s="205"/>
      <c r="I1432" s="22"/>
      <c r="J1432" s="22"/>
      <c r="K1432" s="90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</row>
    <row r="1433" spans="1:21" s="40" customFormat="1" x14ac:dyDescent="0.2">
      <c r="A1433" s="208">
        <v>8.1</v>
      </c>
      <c r="B1433" s="203" t="s">
        <v>424</v>
      </c>
      <c r="C1433" s="186">
        <v>39</v>
      </c>
      <c r="D1433" s="215" t="s">
        <v>33</v>
      </c>
      <c r="E1433" s="204">
        <v>1713.53</v>
      </c>
      <c r="F1433" s="205">
        <f>ROUND(C1433*E1433,2)</f>
        <v>66827.67</v>
      </c>
      <c r="I1433" s="22"/>
      <c r="J1433" s="22"/>
      <c r="K1433" s="90"/>
      <c r="L1433" s="21"/>
      <c r="M1433" s="21"/>
      <c r="N1433" s="21"/>
      <c r="O1433" s="21"/>
      <c r="P1433" s="21"/>
      <c r="Q1433" s="21"/>
      <c r="R1433" s="21"/>
      <c r="S1433" s="21"/>
      <c r="T1433" s="21"/>
      <c r="U1433" s="21"/>
    </row>
    <row r="1434" spans="1:21" s="40" customFormat="1" x14ac:dyDescent="0.2">
      <c r="A1434" s="208">
        <v>8.1999999999999993</v>
      </c>
      <c r="B1434" s="203" t="s">
        <v>423</v>
      </c>
      <c r="C1434" s="186">
        <v>57</v>
      </c>
      <c r="D1434" s="215" t="s">
        <v>33</v>
      </c>
      <c r="E1434" s="204">
        <v>1565.4</v>
      </c>
      <c r="F1434" s="205">
        <f>ROUND(C1434*E1434,2)</f>
        <v>89227.8</v>
      </c>
      <c r="I1434" s="22"/>
      <c r="J1434" s="22"/>
      <c r="K1434" s="90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</row>
    <row r="1435" spans="1:21" s="40" customFormat="1" x14ac:dyDescent="0.2">
      <c r="A1435" s="208"/>
      <c r="B1435" s="203"/>
      <c r="C1435" s="186"/>
      <c r="D1435" s="200"/>
      <c r="E1435" s="204"/>
      <c r="F1435" s="205"/>
      <c r="I1435" s="22"/>
      <c r="J1435" s="22"/>
      <c r="K1435" s="90"/>
      <c r="L1435" s="21"/>
      <c r="M1435" s="21"/>
      <c r="N1435" s="21"/>
      <c r="O1435" s="21"/>
      <c r="P1435" s="21"/>
      <c r="Q1435" s="21"/>
      <c r="R1435" s="21"/>
      <c r="S1435" s="21"/>
      <c r="T1435" s="21"/>
      <c r="U1435" s="21"/>
    </row>
    <row r="1436" spans="1:21" s="40" customFormat="1" x14ac:dyDescent="0.2">
      <c r="A1436" s="207">
        <v>9</v>
      </c>
      <c r="B1436" s="198" t="s">
        <v>422</v>
      </c>
      <c r="C1436" s="186"/>
      <c r="D1436" s="200"/>
      <c r="E1436" s="204"/>
      <c r="F1436" s="205"/>
      <c r="I1436" s="22"/>
      <c r="J1436" s="22"/>
      <c r="K1436" s="90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</row>
    <row r="1437" spans="1:21" s="40" customFormat="1" x14ac:dyDescent="0.2">
      <c r="A1437" s="208"/>
      <c r="B1437" s="203"/>
      <c r="C1437" s="186"/>
      <c r="D1437" s="200"/>
      <c r="E1437" s="204"/>
      <c r="F1437" s="205"/>
      <c r="I1437" s="22"/>
      <c r="J1437" s="22"/>
      <c r="K1437" s="90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</row>
    <row r="1438" spans="1:21" s="40" customFormat="1" x14ac:dyDescent="0.2">
      <c r="A1438" s="218">
        <v>9.1</v>
      </c>
      <c r="B1438" s="219" t="s">
        <v>564</v>
      </c>
      <c r="C1438" s="186"/>
      <c r="D1438" s="220"/>
      <c r="E1438" s="221"/>
      <c r="F1438" s="222"/>
      <c r="I1438" s="22"/>
      <c r="J1438" s="22"/>
      <c r="K1438" s="90"/>
      <c r="L1438" s="21"/>
      <c r="M1438" s="21"/>
      <c r="N1438" s="21"/>
      <c r="O1438" s="21"/>
      <c r="P1438" s="21"/>
      <c r="Q1438" s="21"/>
      <c r="R1438" s="21"/>
      <c r="S1438" s="21"/>
      <c r="T1438" s="21"/>
      <c r="U1438" s="21"/>
    </row>
    <row r="1439" spans="1:21" s="40" customFormat="1" x14ac:dyDescent="0.2">
      <c r="A1439" s="223" t="s">
        <v>403</v>
      </c>
      <c r="B1439" s="224" t="s">
        <v>97</v>
      </c>
      <c r="C1439" s="186">
        <v>2</v>
      </c>
      <c r="D1439" s="220" t="s">
        <v>33</v>
      </c>
      <c r="E1439" s="204">
        <v>291.64999999999998</v>
      </c>
      <c r="F1439" s="225">
        <f t="shared" ref="F1439:F1447" si="68">ROUND(E1439*C1439,2)</f>
        <v>583.29999999999995</v>
      </c>
      <c r="I1439" s="22"/>
      <c r="J1439" s="22"/>
      <c r="K1439" s="90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</row>
    <row r="1440" spans="1:21" s="40" customFormat="1" ht="25.5" x14ac:dyDescent="0.2">
      <c r="A1440" s="223" t="s">
        <v>401</v>
      </c>
      <c r="B1440" s="224" t="s">
        <v>563</v>
      </c>
      <c r="C1440" s="186">
        <v>11.58</v>
      </c>
      <c r="D1440" s="226" t="s">
        <v>57</v>
      </c>
      <c r="E1440" s="204">
        <v>2740.12</v>
      </c>
      <c r="F1440" s="225">
        <f t="shared" si="68"/>
        <v>31730.59</v>
      </c>
      <c r="I1440" s="22"/>
      <c r="J1440" s="22"/>
      <c r="K1440" s="90"/>
      <c r="L1440" s="21"/>
      <c r="M1440" s="21"/>
      <c r="N1440" s="21"/>
      <c r="O1440" s="21"/>
      <c r="P1440" s="21"/>
      <c r="Q1440" s="21"/>
      <c r="R1440" s="21"/>
      <c r="S1440" s="21"/>
      <c r="T1440" s="21"/>
      <c r="U1440" s="21"/>
    </row>
    <row r="1441" spans="1:21" s="40" customFormat="1" ht="25.5" x14ac:dyDescent="0.2">
      <c r="A1441" s="223" t="s">
        <v>399</v>
      </c>
      <c r="B1441" s="224" t="s">
        <v>562</v>
      </c>
      <c r="C1441" s="186">
        <v>8</v>
      </c>
      <c r="D1441" s="226" t="s">
        <v>33</v>
      </c>
      <c r="E1441" s="204">
        <v>962.66</v>
      </c>
      <c r="F1441" s="225">
        <f t="shared" si="68"/>
        <v>7701.28</v>
      </c>
      <c r="I1441" s="22"/>
      <c r="J1441" s="22"/>
      <c r="K1441" s="90"/>
      <c r="L1441" s="21"/>
      <c r="M1441" s="21"/>
      <c r="N1441" s="21"/>
      <c r="O1441" s="21"/>
      <c r="P1441" s="21"/>
      <c r="Q1441" s="21"/>
      <c r="R1441" s="21"/>
      <c r="S1441" s="21"/>
      <c r="T1441" s="21"/>
      <c r="U1441" s="21"/>
    </row>
    <row r="1442" spans="1:21" s="40" customFormat="1" x14ac:dyDescent="0.2">
      <c r="A1442" s="223" t="s">
        <v>397</v>
      </c>
      <c r="B1442" s="227" t="s">
        <v>561</v>
      </c>
      <c r="C1442" s="186">
        <v>4</v>
      </c>
      <c r="D1442" s="226" t="s">
        <v>33</v>
      </c>
      <c r="E1442" s="204">
        <v>2508.4699999999998</v>
      </c>
      <c r="F1442" s="225">
        <f t="shared" si="68"/>
        <v>10033.879999999999</v>
      </c>
      <c r="I1442" s="22"/>
      <c r="J1442" s="22"/>
      <c r="K1442" s="90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</row>
    <row r="1443" spans="1:21" s="40" customFormat="1" x14ac:dyDescent="0.2">
      <c r="A1443" s="223" t="s">
        <v>395</v>
      </c>
      <c r="B1443" s="227" t="s">
        <v>409</v>
      </c>
      <c r="C1443" s="186">
        <v>4</v>
      </c>
      <c r="D1443" s="226" t="s">
        <v>33</v>
      </c>
      <c r="E1443" s="204">
        <v>750</v>
      </c>
      <c r="F1443" s="225">
        <f t="shared" si="68"/>
        <v>3000</v>
      </c>
      <c r="I1443" s="22"/>
      <c r="J1443" s="22"/>
      <c r="K1443" s="90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</row>
    <row r="1444" spans="1:21" s="40" customFormat="1" x14ac:dyDescent="0.2">
      <c r="A1444" s="223" t="s">
        <v>393</v>
      </c>
      <c r="B1444" s="227" t="s">
        <v>408</v>
      </c>
      <c r="C1444" s="186">
        <v>10.56</v>
      </c>
      <c r="D1444" s="226" t="s">
        <v>41</v>
      </c>
      <c r="E1444" s="204">
        <v>130.81</v>
      </c>
      <c r="F1444" s="225">
        <f t="shared" si="68"/>
        <v>1381.35</v>
      </c>
      <c r="I1444" s="22"/>
      <c r="J1444" s="22"/>
      <c r="K1444" s="90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</row>
    <row r="1445" spans="1:21" s="40" customFormat="1" ht="25.5" x14ac:dyDescent="0.2">
      <c r="A1445" s="223" t="s">
        <v>391</v>
      </c>
      <c r="B1445" s="206" t="s">
        <v>407</v>
      </c>
      <c r="C1445" s="186">
        <v>9.76</v>
      </c>
      <c r="D1445" s="226" t="s">
        <v>41</v>
      </c>
      <c r="E1445" s="204">
        <v>172.55</v>
      </c>
      <c r="F1445" s="225">
        <f t="shared" si="68"/>
        <v>1684.09</v>
      </c>
      <c r="I1445" s="22"/>
      <c r="J1445" s="22"/>
      <c r="K1445" s="90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</row>
    <row r="1446" spans="1:21" s="40" customFormat="1" ht="25.5" x14ac:dyDescent="0.2">
      <c r="A1446" s="223" t="s">
        <v>389</v>
      </c>
      <c r="B1446" s="206" t="s">
        <v>406</v>
      </c>
      <c r="C1446" s="186">
        <v>2</v>
      </c>
      <c r="D1446" s="226" t="s">
        <v>33</v>
      </c>
      <c r="E1446" s="204">
        <v>204.64</v>
      </c>
      <c r="F1446" s="225">
        <f t="shared" si="68"/>
        <v>409.28</v>
      </c>
      <c r="I1446" s="22"/>
      <c r="J1446" s="22"/>
      <c r="K1446" s="90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</row>
    <row r="1447" spans="1:21" s="40" customFormat="1" x14ac:dyDescent="0.2">
      <c r="A1447" s="223" t="s">
        <v>387</v>
      </c>
      <c r="B1447" s="227" t="s">
        <v>177</v>
      </c>
      <c r="C1447" s="186">
        <v>2</v>
      </c>
      <c r="D1447" s="226" t="s">
        <v>33</v>
      </c>
      <c r="E1447" s="204">
        <v>10000</v>
      </c>
      <c r="F1447" s="225">
        <f t="shared" si="68"/>
        <v>20000</v>
      </c>
      <c r="I1447" s="22"/>
      <c r="J1447" s="22"/>
      <c r="K1447" s="90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</row>
    <row r="1448" spans="1:21" s="40" customFormat="1" x14ac:dyDescent="0.2">
      <c r="A1448" s="208"/>
      <c r="B1448" s="203"/>
      <c r="C1448" s="186"/>
      <c r="D1448" s="200"/>
      <c r="E1448" s="204"/>
      <c r="F1448" s="205"/>
      <c r="I1448" s="22"/>
      <c r="J1448" s="22"/>
      <c r="K1448" s="90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</row>
    <row r="1449" spans="1:21" s="40" customFormat="1" x14ac:dyDescent="0.2">
      <c r="A1449" s="207">
        <v>9.1999999999999993</v>
      </c>
      <c r="B1449" s="198" t="s">
        <v>421</v>
      </c>
      <c r="C1449" s="186"/>
      <c r="D1449" s="200"/>
      <c r="E1449" s="204"/>
      <c r="F1449" s="205"/>
      <c r="I1449" s="22"/>
      <c r="J1449" s="22"/>
      <c r="K1449" s="90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</row>
    <row r="1450" spans="1:21" s="40" customFormat="1" x14ac:dyDescent="0.2">
      <c r="A1450" s="208" t="s">
        <v>560</v>
      </c>
      <c r="B1450" s="228" t="s">
        <v>97</v>
      </c>
      <c r="C1450" s="186">
        <v>2</v>
      </c>
      <c r="D1450" s="215" t="s">
        <v>33</v>
      </c>
      <c r="E1450" s="204">
        <v>291.64999999999998</v>
      </c>
      <c r="F1450" s="205">
        <f t="shared" ref="F1450:F1459" si="69">ROUND(C1450*E1450,2)</f>
        <v>583.29999999999995</v>
      </c>
      <c r="I1450" s="22"/>
      <c r="J1450" s="22"/>
      <c r="K1450" s="90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</row>
    <row r="1451" spans="1:21" s="40" customFormat="1" ht="25.5" x14ac:dyDescent="0.2">
      <c r="A1451" s="208" t="s">
        <v>559</v>
      </c>
      <c r="B1451" s="206" t="s">
        <v>420</v>
      </c>
      <c r="C1451" s="186">
        <v>10</v>
      </c>
      <c r="D1451" s="200" t="s">
        <v>57</v>
      </c>
      <c r="E1451" s="204">
        <v>2443.96</v>
      </c>
      <c r="F1451" s="205">
        <f t="shared" si="69"/>
        <v>24439.599999999999</v>
      </c>
      <c r="I1451" s="22"/>
      <c r="J1451" s="22"/>
      <c r="K1451" s="90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</row>
    <row r="1452" spans="1:21" s="40" customFormat="1" x14ac:dyDescent="0.2">
      <c r="A1452" s="208" t="s">
        <v>558</v>
      </c>
      <c r="B1452" s="206" t="s">
        <v>419</v>
      </c>
      <c r="C1452" s="186">
        <v>8</v>
      </c>
      <c r="D1452" s="215" t="s">
        <v>33</v>
      </c>
      <c r="E1452" s="204">
        <v>4860.49</v>
      </c>
      <c r="F1452" s="205">
        <f t="shared" si="69"/>
        <v>38883.919999999998</v>
      </c>
      <c r="I1452" s="22"/>
      <c r="J1452" s="22"/>
      <c r="K1452" s="90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</row>
    <row r="1453" spans="1:21" s="40" customFormat="1" x14ac:dyDescent="0.2">
      <c r="A1453" s="208" t="s">
        <v>557</v>
      </c>
      <c r="B1453" s="206" t="s">
        <v>418</v>
      </c>
      <c r="C1453" s="186">
        <v>4</v>
      </c>
      <c r="D1453" s="215" t="s">
        <v>33</v>
      </c>
      <c r="E1453" s="204">
        <v>1713.53</v>
      </c>
      <c r="F1453" s="205">
        <f t="shared" si="69"/>
        <v>6854.12</v>
      </c>
      <c r="I1453" s="22"/>
      <c r="J1453" s="22"/>
      <c r="K1453" s="90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</row>
    <row r="1454" spans="1:21" s="40" customFormat="1" x14ac:dyDescent="0.2">
      <c r="A1454" s="208" t="s">
        <v>556</v>
      </c>
      <c r="B1454" s="227" t="s">
        <v>408</v>
      </c>
      <c r="C1454" s="186">
        <v>9.36</v>
      </c>
      <c r="D1454" s="200" t="s">
        <v>41</v>
      </c>
      <c r="E1454" s="204">
        <v>130.81</v>
      </c>
      <c r="F1454" s="205">
        <f t="shared" si="69"/>
        <v>1224.3800000000001</v>
      </c>
      <c r="I1454" s="22"/>
      <c r="J1454" s="22"/>
      <c r="K1454" s="90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</row>
    <row r="1455" spans="1:21" s="40" customFormat="1" x14ac:dyDescent="0.2">
      <c r="A1455" s="208" t="s">
        <v>555</v>
      </c>
      <c r="B1455" s="206" t="s">
        <v>416</v>
      </c>
      <c r="C1455" s="186">
        <v>8.4</v>
      </c>
      <c r="D1455" s="200" t="s">
        <v>45</v>
      </c>
      <c r="E1455" s="204">
        <v>44.31</v>
      </c>
      <c r="F1455" s="205">
        <f t="shared" si="69"/>
        <v>372.2</v>
      </c>
      <c r="I1455" s="22"/>
      <c r="J1455" s="22"/>
      <c r="K1455" s="90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</row>
    <row r="1456" spans="1:21" s="40" customFormat="1" x14ac:dyDescent="0.2">
      <c r="A1456" s="208" t="s">
        <v>554</v>
      </c>
      <c r="B1456" s="206" t="s">
        <v>415</v>
      </c>
      <c r="C1456" s="186">
        <v>0.84</v>
      </c>
      <c r="D1456" s="200" t="s">
        <v>41</v>
      </c>
      <c r="E1456" s="204">
        <v>1411.8</v>
      </c>
      <c r="F1456" s="205">
        <f t="shared" si="69"/>
        <v>1185.9100000000001</v>
      </c>
      <c r="I1456" s="22"/>
      <c r="J1456" s="22"/>
      <c r="K1456" s="90"/>
      <c r="L1456" s="21"/>
      <c r="M1456" s="21"/>
      <c r="N1456" s="21"/>
      <c r="O1456" s="21"/>
      <c r="P1456" s="21"/>
      <c r="Q1456" s="21"/>
      <c r="R1456" s="21"/>
      <c r="S1456" s="21"/>
      <c r="T1456" s="21"/>
      <c r="U1456" s="21"/>
    </row>
    <row r="1457" spans="1:21" s="40" customFormat="1" ht="26.25" customHeight="1" x14ac:dyDescent="0.2">
      <c r="A1457" s="208" t="s">
        <v>553</v>
      </c>
      <c r="B1457" s="206" t="s">
        <v>407</v>
      </c>
      <c r="C1457" s="186">
        <v>7.81</v>
      </c>
      <c r="D1457" s="200" t="s">
        <v>41</v>
      </c>
      <c r="E1457" s="204">
        <v>172.55</v>
      </c>
      <c r="F1457" s="205">
        <f t="shared" si="69"/>
        <v>1347.62</v>
      </c>
      <c r="I1457" s="22"/>
      <c r="J1457" s="22"/>
      <c r="K1457" s="90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</row>
    <row r="1458" spans="1:21" s="40" customFormat="1" ht="25.5" x14ac:dyDescent="0.2">
      <c r="A1458" s="208" t="s">
        <v>509</v>
      </c>
      <c r="B1458" s="206" t="s">
        <v>406</v>
      </c>
      <c r="C1458" s="186">
        <v>1.94</v>
      </c>
      <c r="D1458" s="200" t="s">
        <v>41</v>
      </c>
      <c r="E1458" s="204">
        <v>204.64</v>
      </c>
      <c r="F1458" s="205">
        <f t="shared" si="69"/>
        <v>397</v>
      </c>
      <c r="I1458" s="22"/>
      <c r="J1458" s="22"/>
      <c r="K1458" s="90"/>
      <c r="L1458" s="21"/>
      <c r="M1458" s="21"/>
      <c r="N1458" s="21"/>
      <c r="O1458" s="21"/>
      <c r="P1458" s="21"/>
      <c r="Q1458" s="21"/>
      <c r="R1458" s="21"/>
      <c r="S1458" s="21"/>
      <c r="T1458" s="21"/>
      <c r="U1458" s="21"/>
    </row>
    <row r="1459" spans="1:21" s="40" customFormat="1" x14ac:dyDescent="0.2">
      <c r="A1459" s="208" t="s">
        <v>552</v>
      </c>
      <c r="B1459" s="206" t="s">
        <v>89</v>
      </c>
      <c r="C1459" s="186">
        <v>2</v>
      </c>
      <c r="D1459" s="215" t="s">
        <v>33</v>
      </c>
      <c r="E1459" s="204">
        <v>8900</v>
      </c>
      <c r="F1459" s="205">
        <f t="shared" si="69"/>
        <v>17800</v>
      </c>
      <c r="I1459" s="22"/>
      <c r="J1459" s="22"/>
      <c r="K1459" s="90"/>
      <c r="L1459" s="21"/>
      <c r="M1459" s="21"/>
      <c r="N1459" s="21"/>
      <c r="O1459" s="21"/>
      <c r="P1459" s="21"/>
      <c r="Q1459" s="21"/>
      <c r="R1459" s="21"/>
      <c r="S1459" s="21"/>
      <c r="T1459" s="21"/>
      <c r="U1459" s="21"/>
    </row>
    <row r="1460" spans="1:21" s="40" customFormat="1" x14ac:dyDescent="0.2">
      <c r="A1460" s="208"/>
      <c r="B1460" s="203"/>
      <c r="C1460" s="186"/>
      <c r="D1460" s="200"/>
      <c r="E1460" s="204"/>
      <c r="F1460" s="205"/>
      <c r="I1460" s="22"/>
      <c r="J1460" s="22"/>
      <c r="K1460" s="90"/>
      <c r="L1460" s="21"/>
      <c r="M1460" s="21"/>
      <c r="N1460" s="21"/>
      <c r="O1460" s="21"/>
      <c r="P1460" s="21"/>
      <c r="Q1460" s="21"/>
      <c r="R1460" s="21"/>
      <c r="S1460" s="21"/>
      <c r="T1460" s="21"/>
      <c r="U1460" s="21"/>
    </row>
    <row r="1461" spans="1:21" s="40" customFormat="1" x14ac:dyDescent="0.2">
      <c r="A1461" s="218">
        <v>9.3000000000000007</v>
      </c>
      <c r="B1461" s="219" t="s">
        <v>413</v>
      </c>
      <c r="C1461" s="186"/>
      <c r="D1461" s="220"/>
      <c r="E1461" s="204"/>
      <c r="F1461" s="222"/>
      <c r="I1461" s="22"/>
      <c r="J1461" s="22"/>
      <c r="K1461" s="90"/>
      <c r="L1461" s="21"/>
      <c r="M1461" s="21"/>
      <c r="N1461" s="21"/>
      <c r="O1461" s="21"/>
      <c r="P1461" s="21"/>
      <c r="Q1461" s="21"/>
      <c r="R1461" s="21"/>
      <c r="S1461" s="21"/>
      <c r="T1461" s="21"/>
      <c r="U1461" s="21"/>
    </row>
    <row r="1462" spans="1:21" s="40" customFormat="1" x14ac:dyDescent="0.2">
      <c r="A1462" s="223" t="s">
        <v>551</v>
      </c>
      <c r="B1462" s="224" t="s">
        <v>97</v>
      </c>
      <c r="C1462" s="186">
        <v>4</v>
      </c>
      <c r="D1462" s="220" t="s">
        <v>33</v>
      </c>
      <c r="E1462" s="204">
        <v>291.64999999999998</v>
      </c>
      <c r="F1462" s="225">
        <f t="shared" ref="F1462:F1470" si="70">ROUND(E1462*C1462,2)</f>
        <v>1166.5999999999999</v>
      </c>
      <c r="I1462" s="22"/>
      <c r="J1462" s="22"/>
      <c r="K1462" s="90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</row>
    <row r="1463" spans="1:21" s="40" customFormat="1" ht="25.5" x14ac:dyDescent="0.2">
      <c r="A1463" s="223" t="s">
        <v>550</v>
      </c>
      <c r="B1463" s="224" t="s">
        <v>412</v>
      </c>
      <c r="C1463" s="186">
        <v>23.16</v>
      </c>
      <c r="D1463" s="226" t="s">
        <v>57</v>
      </c>
      <c r="E1463" s="204">
        <v>1410.47</v>
      </c>
      <c r="F1463" s="225">
        <f t="shared" si="70"/>
        <v>32666.49</v>
      </c>
      <c r="I1463" s="22"/>
      <c r="J1463" s="22"/>
      <c r="K1463" s="90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</row>
    <row r="1464" spans="1:21" s="40" customFormat="1" ht="25.5" x14ac:dyDescent="0.2">
      <c r="A1464" s="223" t="s">
        <v>549</v>
      </c>
      <c r="B1464" s="206" t="s">
        <v>411</v>
      </c>
      <c r="C1464" s="186">
        <v>16</v>
      </c>
      <c r="D1464" s="226" t="s">
        <v>33</v>
      </c>
      <c r="E1464" s="204">
        <v>2767.21</v>
      </c>
      <c r="F1464" s="225">
        <f t="shared" si="70"/>
        <v>44275.360000000001</v>
      </c>
      <c r="I1464" s="22"/>
      <c r="J1464" s="22"/>
      <c r="K1464" s="90"/>
      <c r="L1464" s="21"/>
      <c r="M1464" s="21"/>
      <c r="N1464" s="21"/>
      <c r="O1464" s="21"/>
      <c r="P1464" s="21"/>
      <c r="Q1464" s="21"/>
      <c r="R1464" s="21"/>
      <c r="S1464" s="21"/>
      <c r="T1464" s="21"/>
      <c r="U1464" s="21"/>
    </row>
    <row r="1465" spans="1:21" s="40" customFormat="1" x14ac:dyDescent="0.2">
      <c r="A1465" s="223" t="s">
        <v>548</v>
      </c>
      <c r="B1465" s="227" t="s">
        <v>410</v>
      </c>
      <c r="C1465" s="186">
        <v>8</v>
      </c>
      <c r="D1465" s="226" t="s">
        <v>33</v>
      </c>
      <c r="E1465" s="204">
        <v>1565.4</v>
      </c>
      <c r="F1465" s="225">
        <f t="shared" si="70"/>
        <v>12523.2</v>
      </c>
      <c r="I1465" s="22"/>
      <c r="J1465" s="22"/>
      <c r="K1465" s="90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</row>
    <row r="1466" spans="1:21" s="40" customFormat="1" x14ac:dyDescent="0.2">
      <c r="A1466" s="223" t="s">
        <v>547</v>
      </c>
      <c r="B1466" s="227" t="s">
        <v>409</v>
      </c>
      <c r="C1466" s="186">
        <v>8</v>
      </c>
      <c r="D1466" s="226" t="s">
        <v>33</v>
      </c>
      <c r="E1466" s="204">
        <v>750</v>
      </c>
      <c r="F1466" s="225">
        <f t="shared" si="70"/>
        <v>6000</v>
      </c>
      <c r="I1466" s="22"/>
      <c r="J1466" s="22"/>
      <c r="K1466" s="90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</row>
    <row r="1467" spans="1:21" s="40" customFormat="1" x14ac:dyDescent="0.2">
      <c r="A1467" s="223" t="s">
        <v>546</v>
      </c>
      <c r="B1467" s="227" t="s">
        <v>408</v>
      </c>
      <c r="C1467" s="186">
        <v>22.72</v>
      </c>
      <c r="D1467" s="226" t="s">
        <v>41</v>
      </c>
      <c r="E1467" s="204">
        <v>130.81</v>
      </c>
      <c r="F1467" s="225">
        <f t="shared" si="70"/>
        <v>2972</v>
      </c>
      <c r="I1467" s="22"/>
      <c r="J1467" s="22"/>
      <c r="K1467" s="90"/>
      <c r="L1467" s="21"/>
      <c r="M1467" s="21"/>
      <c r="N1467" s="21"/>
      <c r="O1467" s="21"/>
      <c r="P1467" s="21"/>
      <c r="Q1467" s="21"/>
      <c r="R1467" s="21"/>
      <c r="S1467" s="21"/>
      <c r="T1467" s="21"/>
      <c r="U1467" s="21"/>
    </row>
    <row r="1468" spans="1:21" s="40" customFormat="1" ht="30.75" customHeight="1" x14ac:dyDescent="0.2">
      <c r="A1468" s="223" t="s">
        <v>545</v>
      </c>
      <c r="B1468" s="206" t="s">
        <v>407</v>
      </c>
      <c r="C1468" s="186">
        <v>21.36</v>
      </c>
      <c r="D1468" s="226" t="s">
        <v>41</v>
      </c>
      <c r="E1468" s="204">
        <v>172.55</v>
      </c>
      <c r="F1468" s="225">
        <f t="shared" si="70"/>
        <v>3685.67</v>
      </c>
      <c r="I1468" s="22"/>
      <c r="J1468" s="22"/>
      <c r="K1468" s="90"/>
      <c r="L1468" s="21"/>
      <c r="M1468" s="21"/>
      <c r="N1468" s="21"/>
      <c r="O1468" s="21"/>
      <c r="P1468" s="21"/>
      <c r="Q1468" s="21"/>
      <c r="R1468" s="21"/>
      <c r="S1468" s="21"/>
      <c r="T1468" s="21"/>
      <c r="U1468" s="21"/>
    </row>
    <row r="1469" spans="1:21" s="40" customFormat="1" ht="25.5" x14ac:dyDescent="0.2">
      <c r="A1469" s="223" t="s">
        <v>544</v>
      </c>
      <c r="B1469" s="206" t="s">
        <v>406</v>
      </c>
      <c r="C1469" s="186">
        <v>4</v>
      </c>
      <c r="D1469" s="226" t="s">
        <v>33</v>
      </c>
      <c r="E1469" s="204">
        <v>204.64</v>
      </c>
      <c r="F1469" s="225">
        <f t="shared" si="70"/>
        <v>818.56</v>
      </c>
      <c r="I1469" s="22"/>
      <c r="J1469" s="22"/>
      <c r="K1469" s="90"/>
      <c r="L1469" s="21"/>
      <c r="M1469" s="21"/>
      <c r="N1469" s="21"/>
      <c r="O1469" s="21"/>
      <c r="P1469" s="21"/>
      <c r="Q1469" s="21"/>
      <c r="R1469" s="21"/>
      <c r="S1469" s="21"/>
      <c r="T1469" s="21"/>
      <c r="U1469" s="21"/>
    </row>
    <row r="1470" spans="1:21" s="40" customFormat="1" x14ac:dyDescent="0.2">
      <c r="A1470" s="223" t="s">
        <v>543</v>
      </c>
      <c r="B1470" s="227" t="s">
        <v>177</v>
      </c>
      <c r="C1470" s="186">
        <v>4</v>
      </c>
      <c r="D1470" s="226" t="s">
        <v>33</v>
      </c>
      <c r="E1470" s="204">
        <v>8500</v>
      </c>
      <c r="F1470" s="225">
        <f t="shared" si="70"/>
        <v>34000</v>
      </c>
      <c r="I1470" s="22"/>
      <c r="J1470" s="22"/>
      <c r="K1470" s="90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</row>
    <row r="1471" spans="1:21" s="40" customFormat="1" x14ac:dyDescent="0.2">
      <c r="A1471" s="208"/>
      <c r="B1471" s="203"/>
      <c r="C1471" s="186"/>
      <c r="D1471" s="200"/>
      <c r="E1471" s="204"/>
      <c r="F1471" s="205"/>
      <c r="I1471" s="22"/>
      <c r="J1471" s="22"/>
      <c r="K1471" s="90"/>
      <c r="L1471" s="21"/>
      <c r="M1471" s="21"/>
      <c r="N1471" s="21"/>
      <c r="O1471" s="21"/>
      <c r="P1471" s="21"/>
      <c r="Q1471" s="21"/>
      <c r="R1471" s="21"/>
      <c r="S1471" s="21"/>
      <c r="T1471" s="21"/>
      <c r="U1471" s="21"/>
    </row>
    <row r="1472" spans="1:21" s="40" customFormat="1" ht="25.5" x14ac:dyDescent="0.2">
      <c r="A1472" s="218">
        <v>9.4</v>
      </c>
      <c r="B1472" s="219" t="s">
        <v>542</v>
      </c>
      <c r="C1472" s="186"/>
      <c r="D1472" s="220"/>
      <c r="E1472" s="204"/>
      <c r="F1472" s="222"/>
      <c r="I1472" s="22"/>
      <c r="J1472" s="22"/>
      <c r="K1472" s="90"/>
      <c r="L1472" s="21"/>
      <c r="M1472" s="21"/>
      <c r="N1472" s="21"/>
      <c r="O1472" s="21"/>
      <c r="P1472" s="21"/>
      <c r="Q1472" s="21"/>
      <c r="R1472" s="21"/>
      <c r="S1472" s="21"/>
      <c r="T1472" s="21"/>
      <c r="U1472" s="21"/>
    </row>
    <row r="1473" spans="1:21" s="40" customFormat="1" x14ac:dyDescent="0.2">
      <c r="A1473" s="223" t="s">
        <v>541</v>
      </c>
      <c r="B1473" s="224" t="s">
        <v>97</v>
      </c>
      <c r="C1473" s="186">
        <v>1</v>
      </c>
      <c r="D1473" s="220" t="s">
        <v>33</v>
      </c>
      <c r="E1473" s="204">
        <v>3500</v>
      </c>
      <c r="F1473" s="225">
        <f t="shared" ref="F1473:F1480" si="71">ROUND(E1473*C1473,2)</f>
        <v>3500</v>
      </c>
      <c r="I1473" s="22"/>
      <c r="J1473" s="22"/>
      <c r="K1473" s="90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</row>
    <row r="1474" spans="1:21" s="40" customFormat="1" ht="25.5" x14ac:dyDescent="0.2">
      <c r="A1474" s="223" t="s">
        <v>540</v>
      </c>
      <c r="B1474" s="224" t="s">
        <v>539</v>
      </c>
      <c r="C1474" s="186">
        <v>126.5</v>
      </c>
      <c r="D1474" s="226" t="s">
        <v>57</v>
      </c>
      <c r="E1474" s="204">
        <v>5778.26</v>
      </c>
      <c r="F1474" s="225">
        <f t="shared" si="71"/>
        <v>730949.89</v>
      </c>
      <c r="I1474" s="22"/>
      <c r="J1474" s="22"/>
      <c r="K1474" s="90"/>
      <c r="L1474" s="21"/>
      <c r="M1474" s="21"/>
      <c r="N1474" s="21"/>
      <c r="O1474" s="21"/>
      <c r="P1474" s="21"/>
      <c r="Q1474" s="21"/>
      <c r="R1474" s="21"/>
      <c r="S1474" s="21"/>
      <c r="T1474" s="21"/>
      <c r="U1474" s="21"/>
    </row>
    <row r="1475" spans="1:21" s="40" customFormat="1" ht="25.5" x14ac:dyDescent="0.2">
      <c r="A1475" s="223" t="s">
        <v>538</v>
      </c>
      <c r="B1475" s="206" t="s">
        <v>537</v>
      </c>
      <c r="C1475" s="186">
        <v>4</v>
      </c>
      <c r="D1475" s="226" t="s">
        <v>33</v>
      </c>
      <c r="E1475" s="204">
        <v>13177.9</v>
      </c>
      <c r="F1475" s="225">
        <f t="shared" si="71"/>
        <v>52711.6</v>
      </c>
      <c r="I1475" s="22"/>
      <c r="J1475" s="22"/>
      <c r="K1475" s="90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</row>
    <row r="1476" spans="1:21" s="40" customFormat="1" x14ac:dyDescent="0.2">
      <c r="A1476" s="223" t="s">
        <v>536</v>
      </c>
      <c r="B1476" s="227" t="s">
        <v>535</v>
      </c>
      <c r="C1476" s="186">
        <v>2</v>
      </c>
      <c r="D1476" s="226" t="s">
        <v>33</v>
      </c>
      <c r="E1476" s="204">
        <v>4300.33</v>
      </c>
      <c r="F1476" s="225">
        <f t="shared" si="71"/>
        <v>8600.66</v>
      </c>
      <c r="I1476" s="22"/>
      <c r="J1476" s="22"/>
      <c r="K1476" s="90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</row>
    <row r="1477" spans="1:21" s="40" customFormat="1" x14ac:dyDescent="0.2">
      <c r="A1477" s="223" t="s">
        <v>534</v>
      </c>
      <c r="B1477" s="227" t="s">
        <v>533</v>
      </c>
      <c r="C1477" s="186">
        <v>2</v>
      </c>
      <c r="D1477" s="226" t="s">
        <v>33</v>
      </c>
      <c r="E1477" s="204">
        <v>13786.75</v>
      </c>
      <c r="F1477" s="225">
        <f t="shared" si="71"/>
        <v>27573.5</v>
      </c>
      <c r="I1477" s="22"/>
      <c r="J1477" s="22"/>
      <c r="K1477" s="90"/>
      <c r="L1477" s="21"/>
      <c r="M1477" s="21"/>
      <c r="N1477" s="21"/>
      <c r="O1477" s="21"/>
      <c r="P1477" s="21"/>
      <c r="Q1477" s="21"/>
      <c r="R1477" s="21"/>
      <c r="S1477" s="21"/>
      <c r="T1477" s="21"/>
      <c r="U1477" s="21"/>
    </row>
    <row r="1478" spans="1:21" s="40" customFormat="1" x14ac:dyDescent="0.2">
      <c r="A1478" s="223" t="s">
        <v>532</v>
      </c>
      <c r="B1478" s="227" t="s">
        <v>531</v>
      </c>
      <c r="C1478" s="186">
        <v>2</v>
      </c>
      <c r="D1478" s="226" t="s">
        <v>530</v>
      </c>
      <c r="E1478" s="204">
        <v>12500</v>
      </c>
      <c r="F1478" s="225">
        <f t="shared" si="71"/>
        <v>25000</v>
      </c>
      <c r="I1478" s="22"/>
      <c r="J1478" s="22"/>
      <c r="K1478" s="90"/>
      <c r="L1478" s="21"/>
      <c r="M1478" s="21"/>
      <c r="N1478" s="21"/>
      <c r="O1478" s="21"/>
      <c r="P1478" s="21"/>
      <c r="Q1478" s="21"/>
      <c r="R1478" s="21"/>
      <c r="S1478" s="21"/>
      <c r="T1478" s="21"/>
      <c r="U1478" s="21"/>
    </row>
    <row r="1479" spans="1:21" s="40" customFormat="1" x14ac:dyDescent="0.2">
      <c r="A1479" s="223" t="s">
        <v>529</v>
      </c>
      <c r="B1479" s="227" t="s">
        <v>528</v>
      </c>
      <c r="C1479" s="186">
        <v>22</v>
      </c>
      <c r="D1479" s="226" t="s">
        <v>33</v>
      </c>
      <c r="E1479" s="204">
        <v>5298.27</v>
      </c>
      <c r="F1479" s="225">
        <f t="shared" si="71"/>
        <v>116561.94</v>
      </c>
      <c r="I1479" s="22"/>
      <c r="J1479" s="22"/>
      <c r="K1479" s="90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</row>
    <row r="1480" spans="1:21" s="40" customFormat="1" x14ac:dyDescent="0.2">
      <c r="A1480" s="223" t="s">
        <v>527</v>
      </c>
      <c r="B1480" s="227" t="s">
        <v>177</v>
      </c>
      <c r="C1480" s="186">
        <v>1</v>
      </c>
      <c r="D1480" s="226" t="s">
        <v>33</v>
      </c>
      <c r="E1480" s="204">
        <v>105000</v>
      </c>
      <c r="F1480" s="225">
        <f t="shared" si="71"/>
        <v>105000</v>
      </c>
      <c r="I1480" s="22"/>
      <c r="J1480" s="22"/>
      <c r="K1480" s="90"/>
      <c r="L1480" s="21"/>
      <c r="M1480" s="21"/>
      <c r="N1480" s="21"/>
      <c r="O1480" s="21"/>
      <c r="P1480" s="21"/>
      <c r="Q1480" s="21"/>
      <c r="R1480" s="21"/>
      <c r="S1480" s="21"/>
      <c r="T1480" s="21"/>
      <c r="U1480" s="21"/>
    </row>
    <row r="1481" spans="1:21" s="40" customFormat="1" x14ac:dyDescent="0.2">
      <c r="A1481" s="208"/>
      <c r="B1481" s="203"/>
      <c r="C1481" s="229"/>
      <c r="D1481" s="200"/>
      <c r="E1481" s="204"/>
      <c r="F1481" s="205"/>
      <c r="I1481" s="22"/>
      <c r="J1481" s="22"/>
      <c r="K1481" s="90"/>
      <c r="L1481" s="21"/>
      <c r="M1481" s="21"/>
      <c r="N1481" s="21"/>
      <c r="O1481" s="21"/>
      <c r="P1481" s="21"/>
      <c r="Q1481" s="21"/>
      <c r="R1481" s="21"/>
      <c r="S1481" s="21"/>
      <c r="T1481" s="21"/>
      <c r="U1481" s="21"/>
    </row>
    <row r="1482" spans="1:21" s="40" customFormat="1" x14ac:dyDescent="0.2">
      <c r="A1482" s="218">
        <v>9.5</v>
      </c>
      <c r="B1482" s="219" t="s">
        <v>526</v>
      </c>
      <c r="C1482" s="186"/>
      <c r="D1482" s="220"/>
      <c r="E1482" s="204"/>
      <c r="F1482" s="222"/>
      <c r="I1482" s="22"/>
      <c r="J1482" s="22"/>
      <c r="K1482" s="90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</row>
    <row r="1483" spans="1:21" s="40" customFormat="1" x14ac:dyDescent="0.2">
      <c r="A1483" s="223" t="s">
        <v>525</v>
      </c>
      <c r="B1483" s="227" t="s">
        <v>97</v>
      </c>
      <c r="C1483" s="186">
        <v>2</v>
      </c>
      <c r="D1483" s="226" t="s">
        <v>33</v>
      </c>
      <c r="E1483" s="204">
        <v>291.64999999999998</v>
      </c>
      <c r="F1483" s="225">
        <f t="shared" ref="F1483:F1491" si="72">ROUND(E1483*C1483,2)</f>
        <v>583.29999999999995</v>
      </c>
      <c r="I1483" s="22"/>
      <c r="J1483" s="22"/>
      <c r="K1483" s="90"/>
      <c r="L1483" s="21"/>
      <c r="M1483" s="21"/>
      <c r="N1483" s="21"/>
      <c r="O1483" s="21"/>
      <c r="P1483" s="21"/>
      <c r="Q1483" s="21"/>
      <c r="R1483" s="21"/>
      <c r="S1483" s="21"/>
      <c r="T1483" s="21"/>
      <c r="U1483" s="21"/>
    </row>
    <row r="1484" spans="1:21" s="40" customFormat="1" ht="25.5" x14ac:dyDescent="0.2">
      <c r="A1484" s="223" t="s">
        <v>524</v>
      </c>
      <c r="B1484" s="206" t="s">
        <v>412</v>
      </c>
      <c r="C1484" s="186">
        <v>20</v>
      </c>
      <c r="D1484" s="226" t="s">
        <v>57</v>
      </c>
      <c r="E1484" s="204">
        <v>1410.47</v>
      </c>
      <c r="F1484" s="225">
        <f t="shared" si="72"/>
        <v>28209.4</v>
      </c>
      <c r="I1484" s="22"/>
      <c r="J1484" s="22"/>
      <c r="K1484" s="90"/>
      <c r="L1484" s="21"/>
      <c r="M1484" s="21"/>
      <c r="N1484" s="21"/>
      <c r="O1484" s="21"/>
      <c r="P1484" s="21"/>
      <c r="Q1484" s="21"/>
      <c r="R1484" s="21"/>
      <c r="S1484" s="21"/>
      <c r="T1484" s="21"/>
      <c r="U1484" s="21"/>
    </row>
    <row r="1485" spans="1:21" s="40" customFormat="1" ht="25.5" x14ac:dyDescent="0.2">
      <c r="A1485" s="223" t="s">
        <v>523</v>
      </c>
      <c r="B1485" s="206" t="s">
        <v>411</v>
      </c>
      <c r="C1485" s="186">
        <v>8</v>
      </c>
      <c r="D1485" s="226" t="s">
        <v>33</v>
      </c>
      <c r="E1485" s="204">
        <v>2767.21</v>
      </c>
      <c r="F1485" s="225">
        <f t="shared" si="72"/>
        <v>22137.68</v>
      </c>
      <c r="I1485" s="22"/>
      <c r="J1485" s="22"/>
      <c r="K1485" s="90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</row>
    <row r="1486" spans="1:21" s="40" customFormat="1" x14ac:dyDescent="0.2">
      <c r="A1486" s="223" t="s">
        <v>522</v>
      </c>
      <c r="B1486" s="227" t="s">
        <v>410</v>
      </c>
      <c r="C1486" s="186">
        <v>4</v>
      </c>
      <c r="D1486" s="226" t="s">
        <v>33</v>
      </c>
      <c r="E1486" s="204">
        <v>1565.4</v>
      </c>
      <c r="F1486" s="225">
        <f t="shared" si="72"/>
        <v>6261.6</v>
      </c>
      <c r="I1486" s="22"/>
      <c r="J1486" s="22"/>
      <c r="K1486" s="90"/>
      <c r="L1486" s="21"/>
      <c r="M1486" s="21"/>
      <c r="N1486" s="21"/>
      <c r="O1486" s="21"/>
      <c r="P1486" s="21"/>
      <c r="Q1486" s="21"/>
      <c r="R1486" s="21"/>
      <c r="S1486" s="21"/>
      <c r="T1486" s="21"/>
      <c r="U1486" s="21"/>
    </row>
    <row r="1487" spans="1:21" s="40" customFormat="1" x14ac:dyDescent="0.2">
      <c r="A1487" s="223" t="s">
        <v>521</v>
      </c>
      <c r="B1487" s="227" t="s">
        <v>409</v>
      </c>
      <c r="C1487" s="186">
        <v>4</v>
      </c>
      <c r="D1487" s="226" t="s">
        <v>33</v>
      </c>
      <c r="E1487" s="204">
        <v>750</v>
      </c>
      <c r="F1487" s="225">
        <f t="shared" si="72"/>
        <v>3000</v>
      </c>
      <c r="I1487" s="22"/>
      <c r="J1487" s="22"/>
      <c r="K1487" s="90"/>
      <c r="L1487" s="21"/>
      <c r="M1487" s="21"/>
      <c r="N1487" s="21"/>
      <c r="O1487" s="21"/>
      <c r="P1487" s="21"/>
      <c r="Q1487" s="21"/>
      <c r="R1487" s="21"/>
      <c r="S1487" s="21"/>
      <c r="T1487" s="21"/>
      <c r="U1487" s="21"/>
    </row>
    <row r="1488" spans="1:21" s="40" customFormat="1" x14ac:dyDescent="0.2">
      <c r="A1488" s="223" t="s">
        <v>520</v>
      </c>
      <c r="B1488" s="227" t="s">
        <v>408</v>
      </c>
      <c r="C1488" s="186">
        <v>11.36</v>
      </c>
      <c r="D1488" s="226" t="s">
        <v>41</v>
      </c>
      <c r="E1488" s="204">
        <v>130.81</v>
      </c>
      <c r="F1488" s="225">
        <f t="shared" si="72"/>
        <v>1486</v>
      </c>
      <c r="I1488" s="22"/>
      <c r="J1488" s="22"/>
      <c r="K1488" s="90"/>
      <c r="L1488" s="21"/>
      <c r="M1488" s="21"/>
      <c r="N1488" s="21"/>
      <c r="O1488" s="21"/>
      <c r="P1488" s="21"/>
      <c r="Q1488" s="21"/>
      <c r="R1488" s="21"/>
      <c r="S1488" s="21"/>
      <c r="T1488" s="21"/>
      <c r="U1488" s="21"/>
    </row>
    <row r="1489" spans="1:21" s="40" customFormat="1" ht="24.75" customHeight="1" x14ac:dyDescent="0.2">
      <c r="A1489" s="223" t="s">
        <v>519</v>
      </c>
      <c r="B1489" s="206" t="s">
        <v>407</v>
      </c>
      <c r="C1489" s="186">
        <v>10.68</v>
      </c>
      <c r="D1489" s="226" t="s">
        <v>41</v>
      </c>
      <c r="E1489" s="204">
        <v>172.55</v>
      </c>
      <c r="F1489" s="225">
        <f t="shared" si="72"/>
        <v>1842.83</v>
      </c>
      <c r="I1489" s="22"/>
      <c r="J1489" s="22"/>
      <c r="K1489" s="90"/>
      <c r="L1489" s="21"/>
      <c r="M1489" s="21"/>
      <c r="N1489" s="21"/>
      <c r="O1489" s="21"/>
      <c r="P1489" s="21"/>
      <c r="Q1489" s="21"/>
      <c r="R1489" s="21"/>
      <c r="S1489" s="21"/>
      <c r="T1489" s="21"/>
      <c r="U1489" s="21"/>
    </row>
    <row r="1490" spans="1:21" s="40" customFormat="1" ht="25.5" x14ac:dyDescent="0.2">
      <c r="A1490" s="223" t="s">
        <v>518</v>
      </c>
      <c r="B1490" s="206" t="s">
        <v>406</v>
      </c>
      <c r="C1490" s="186">
        <v>2</v>
      </c>
      <c r="D1490" s="226" t="s">
        <v>33</v>
      </c>
      <c r="E1490" s="204">
        <v>204.64</v>
      </c>
      <c r="F1490" s="225">
        <f t="shared" si="72"/>
        <v>409.28</v>
      </c>
      <c r="I1490" s="22"/>
      <c r="J1490" s="22"/>
      <c r="K1490" s="90"/>
      <c r="L1490" s="21"/>
      <c r="M1490" s="21"/>
      <c r="N1490" s="21"/>
      <c r="O1490" s="21"/>
      <c r="P1490" s="21"/>
      <c r="Q1490" s="21"/>
      <c r="R1490" s="21"/>
      <c r="S1490" s="21"/>
      <c r="T1490" s="21"/>
      <c r="U1490" s="21"/>
    </row>
    <row r="1491" spans="1:21" s="40" customFormat="1" x14ac:dyDescent="0.2">
      <c r="A1491" s="223" t="s">
        <v>517</v>
      </c>
      <c r="B1491" s="227" t="s">
        <v>177</v>
      </c>
      <c r="C1491" s="186">
        <v>2</v>
      </c>
      <c r="D1491" s="226" t="s">
        <v>33</v>
      </c>
      <c r="E1491" s="204">
        <v>12500</v>
      </c>
      <c r="F1491" s="225">
        <f t="shared" si="72"/>
        <v>25000</v>
      </c>
      <c r="I1491" s="22"/>
      <c r="J1491" s="22"/>
      <c r="K1491" s="90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</row>
    <row r="1492" spans="1:21" s="40" customFormat="1" ht="10.5" customHeight="1" x14ac:dyDescent="0.2">
      <c r="A1492" s="223"/>
      <c r="B1492" s="230"/>
      <c r="C1492" s="186"/>
      <c r="D1492" s="220"/>
      <c r="E1492" s="204"/>
      <c r="F1492" s="222"/>
      <c r="I1492" s="22"/>
      <c r="J1492" s="22"/>
      <c r="K1492" s="90"/>
      <c r="L1492" s="21"/>
      <c r="M1492" s="21"/>
      <c r="N1492" s="21"/>
      <c r="O1492" s="21"/>
      <c r="P1492" s="21"/>
      <c r="Q1492" s="21"/>
      <c r="R1492" s="21"/>
      <c r="S1492" s="21"/>
      <c r="T1492" s="21"/>
      <c r="U1492" s="21"/>
    </row>
    <row r="1493" spans="1:21" s="40" customFormat="1" x14ac:dyDescent="0.2">
      <c r="A1493" s="231">
        <v>10</v>
      </c>
      <c r="B1493" s="198" t="s">
        <v>405</v>
      </c>
      <c r="C1493" s="186"/>
      <c r="D1493" s="200"/>
      <c r="E1493" s="204"/>
      <c r="F1493" s="205"/>
      <c r="I1493" s="22"/>
      <c r="J1493" s="22"/>
      <c r="K1493" s="90"/>
      <c r="L1493" s="21"/>
      <c r="M1493" s="21"/>
      <c r="N1493" s="21"/>
      <c r="O1493" s="21"/>
      <c r="P1493" s="21"/>
      <c r="Q1493" s="21"/>
      <c r="R1493" s="21"/>
      <c r="S1493" s="21"/>
      <c r="T1493" s="21"/>
      <c r="U1493" s="21"/>
    </row>
    <row r="1494" spans="1:21" s="40" customFormat="1" ht="11.25" customHeight="1" x14ac:dyDescent="0.2">
      <c r="A1494" s="208"/>
      <c r="B1494" s="203"/>
      <c r="C1494" s="186"/>
      <c r="D1494" s="200"/>
      <c r="E1494" s="204"/>
      <c r="F1494" s="205"/>
      <c r="I1494" s="22"/>
      <c r="J1494" s="22"/>
      <c r="K1494" s="90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</row>
    <row r="1495" spans="1:21" s="40" customFormat="1" x14ac:dyDescent="0.2">
      <c r="A1495" s="232">
        <v>10.1</v>
      </c>
      <c r="B1495" s="198" t="s">
        <v>516</v>
      </c>
      <c r="C1495" s="186"/>
      <c r="D1495" s="200"/>
      <c r="E1495" s="204"/>
      <c r="F1495" s="205"/>
      <c r="I1495" s="22"/>
      <c r="J1495" s="22"/>
      <c r="K1495" s="90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</row>
    <row r="1496" spans="1:21" s="40" customFormat="1" x14ac:dyDescent="0.2">
      <c r="A1496" s="223" t="s">
        <v>466</v>
      </c>
      <c r="B1496" s="233" t="s">
        <v>402</v>
      </c>
      <c r="C1496" s="186">
        <v>225</v>
      </c>
      <c r="D1496" s="220" t="s">
        <v>33</v>
      </c>
      <c r="E1496" s="221">
        <v>80</v>
      </c>
      <c r="F1496" s="222">
        <f t="shared" ref="F1496:F1508" si="73">ROUND((C1496*E1496),2)</f>
        <v>18000</v>
      </c>
      <c r="I1496" s="22"/>
      <c r="J1496" s="22"/>
      <c r="K1496" s="90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</row>
    <row r="1497" spans="1:21" s="40" customFormat="1" ht="25.5" x14ac:dyDescent="0.2">
      <c r="A1497" s="223" t="s">
        <v>465</v>
      </c>
      <c r="B1497" s="230" t="s">
        <v>400</v>
      </c>
      <c r="C1497" s="186">
        <v>2700</v>
      </c>
      <c r="D1497" s="234" t="s">
        <v>57</v>
      </c>
      <c r="E1497" s="221">
        <v>14.23</v>
      </c>
      <c r="F1497" s="222">
        <f t="shared" si="73"/>
        <v>38421</v>
      </c>
      <c r="I1497" s="22"/>
      <c r="J1497" s="22"/>
      <c r="K1497" s="90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</row>
    <row r="1498" spans="1:21" s="40" customFormat="1" x14ac:dyDescent="0.2">
      <c r="A1498" s="223" t="s">
        <v>464</v>
      </c>
      <c r="B1498" s="230" t="s">
        <v>398</v>
      </c>
      <c r="C1498" s="186">
        <v>450</v>
      </c>
      <c r="D1498" s="220" t="s">
        <v>33</v>
      </c>
      <c r="E1498" s="221">
        <v>84.42</v>
      </c>
      <c r="F1498" s="222">
        <f t="shared" si="73"/>
        <v>37989</v>
      </c>
      <c r="I1498" s="22"/>
      <c r="J1498" s="22"/>
      <c r="K1498" s="90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</row>
    <row r="1499" spans="1:21" s="40" customFormat="1" x14ac:dyDescent="0.2">
      <c r="A1499" s="223" t="s">
        <v>463</v>
      </c>
      <c r="B1499" s="230" t="s">
        <v>396</v>
      </c>
      <c r="C1499" s="186">
        <v>450</v>
      </c>
      <c r="D1499" s="220" t="s">
        <v>33</v>
      </c>
      <c r="E1499" s="221">
        <v>26.5</v>
      </c>
      <c r="F1499" s="222">
        <f t="shared" si="73"/>
        <v>11925</v>
      </c>
      <c r="I1499" s="22"/>
      <c r="J1499" s="22"/>
      <c r="K1499" s="90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</row>
    <row r="1500" spans="1:21" s="40" customFormat="1" x14ac:dyDescent="0.2">
      <c r="A1500" s="223" t="s">
        <v>462</v>
      </c>
      <c r="B1500" s="230" t="s">
        <v>394</v>
      </c>
      <c r="C1500" s="186">
        <v>337.5</v>
      </c>
      <c r="D1500" s="220" t="s">
        <v>57</v>
      </c>
      <c r="E1500" s="221">
        <v>292.05</v>
      </c>
      <c r="F1500" s="222">
        <f t="shared" si="73"/>
        <v>98566.88</v>
      </c>
      <c r="I1500" s="22"/>
      <c r="J1500" s="22"/>
      <c r="K1500" s="90"/>
      <c r="L1500" s="21"/>
      <c r="M1500" s="21"/>
      <c r="N1500" s="21"/>
      <c r="O1500" s="21"/>
      <c r="P1500" s="21"/>
      <c r="Q1500" s="21"/>
      <c r="R1500" s="21"/>
      <c r="S1500" s="21"/>
      <c r="T1500" s="21"/>
      <c r="U1500" s="21"/>
    </row>
    <row r="1501" spans="1:21" s="40" customFormat="1" x14ac:dyDescent="0.2">
      <c r="A1501" s="223" t="s">
        <v>461</v>
      </c>
      <c r="B1501" s="230" t="s">
        <v>392</v>
      </c>
      <c r="C1501" s="186">
        <v>225</v>
      </c>
      <c r="D1501" s="220" t="s">
        <v>33</v>
      </c>
      <c r="E1501" s="221">
        <v>35.4</v>
      </c>
      <c r="F1501" s="222">
        <f t="shared" si="73"/>
        <v>7965</v>
      </c>
      <c r="I1501" s="22"/>
      <c r="J1501" s="22"/>
      <c r="K1501" s="90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</row>
    <row r="1502" spans="1:21" s="40" customFormat="1" x14ac:dyDescent="0.2">
      <c r="A1502" s="223" t="s">
        <v>460</v>
      </c>
      <c r="B1502" s="230" t="s">
        <v>390</v>
      </c>
      <c r="C1502" s="186">
        <v>225</v>
      </c>
      <c r="D1502" s="220" t="s">
        <v>33</v>
      </c>
      <c r="E1502" s="221">
        <v>28.32</v>
      </c>
      <c r="F1502" s="222">
        <f t="shared" si="73"/>
        <v>6372</v>
      </c>
      <c r="I1502" s="22"/>
      <c r="J1502" s="22"/>
      <c r="K1502" s="90"/>
      <c r="L1502" s="21"/>
      <c r="M1502" s="21"/>
      <c r="N1502" s="21"/>
      <c r="O1502" s="21"/>
      <c r="P1502" s="21"/>
      <c r="Q1502" s="21"/>
      <c r="R1502" s="21"/>
      <c r="S1502" s="21"/>
      <c r="T1502" s="21"/>
      <c r="U1502" s="21"/>
    </row>
    <row r="1503" spans="1:21" s="40" customFormat="1" x14ac:dyDescent="0.2">
      <c r="A1503" s="223" t="s">
        <v>459</v>
      </c>
      <c r="B1503" s="230" t="s">
        <v>388</v>
      </c>
      <c r="C1503" s="186">
        <v>225</v>
      </c>
      <c r="D1503" s="220" t="s">
        <v>33</v>
      </c>
      <c r="E1503" s="221">
        <v>286.36</v>
      </c>
      <c r="F1503" s="222">
        <f t="shared" si="73"/>
        <v>64431</v>
      </c>
      <c r="I1503" s="22"/>
      <c r="J1503" s="22"/>
      <c r="K1503" s="90"/>
      <c r="L1503" s="21"/>
      <c r="M1503" s="21"/>
      <c r="N1503" s="21"/>
      <c r="O1503" s="21"/>
      <c r="P1503" s="21"/>
      <c r="Q1503" s="21"/>
      <c r="R1503" s="21"/>
      <c r="S1503" s="21"/>
      <c r="T1503" s="21"/>
      <c r="U1503" s="21"/>
    </row>
    <row r="1504" spans="1:21" s="40" customFormat="1" x14ac:dyDescent="0.2">
      <c r="A1504" s="223" t="s">
        <v>458</v>
      </c>
      <c r="B1504" s="230" t="s">
        <v>386</v>
      </c>
      <c r="C1504" s="186">
        <v>225</v>
      </c>
      <c r="D1504" s="220" t="s">
        <v>33</v>
      </c>
      <c r="E1504" s="221">
        <v>380</v>
      </c>
      <c r="F1504" s="222">
        <f t="shared" si="73"/>
        <v>85500</v>
      </c>
      <c r="I1504" s="22"/>
      <c r="J1504" s="22"/>
      <c r="K1504" s="90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</row>
    <row r="1505" spans="1:21" s="40" customFormat="1" x14ac:dyDescent="0.2">
      <c r="A1505" s="223" t="s">
        <v>503</v>
      </c>
      <c r="B1505" s="230" t="s">
        <v>239</v>
      </c>
      <c r="C1505" s="186">
        <v>225</v>
      </c>
      <c r="D1505" s="220" t="s">
        <v>33</v>
      </c>
      <c r="E1505" s="221">
        <v>21.67</v>
      </c>
      <c r="F1505" s="222">
        <f t="shared" si="73"/>
        <v>4875.75</v>
      </c>
      <c r="I1505" s="22"/>
      <c r="J1505" s="22"/>
      <c r="K1505" s="90"/>
      <c r="L1505" s="21"/>
      <c r="M1505" s="21"/>
      <c r="N1505" s="21"/>
      <c r="O1505" s="21"/>
      <c r="P1505" s="21"/>
      <c r="Q1505" s="21"/>
      <c r="R1505" s="21"/>
      <c r="S1505" s="21"/>
      <c r="T1505" s="21"/>
      <c r="U1505" s="21"/>
    </row>
    <row r="1506" spans="1:21" s="40" customFormat="1" x14ac:dyDescent="0.2">
      <c r="A1506" s="223" t="s">
        <v>502</v>
      </c>
      <c r="B1506" s="230" t="s">
        <v>383</v>
      </c>
      <c r="C1506" s="186">
        <v>225</v>
      </c>
      <c r="D1506" s="220" t="s">
        <v>33</v>
      </c>
      <c r="E1506" s="221">
        <v>350</v>
      </c>
      <c r="F1506" s="222">
        <f t="shared" si="73"/>
        <v>78750</v>
      </c>
      <c r="I1506" s="22"/>
      <c r="J1506" s="22"/>
      <c r="K1506" s="90"/>
      <c r="L1506" s="21"/>
      <c r="M1506" s="21"/>
      <c r="N1506" s="21"/>
      <c r="O1506" s="21"/>
      <c r="P1506" s="21"/>
      <c r="Q1506" s="21"/>
      <c r="R1506" s="21"/>
      <c r="S1506" s="21"/>
      <c r="T1506" s="21"/>
      <c r="U1506" s="21"/>
    </row>
    <row r="1507" spans="1:21" s="40" customFormat="1" x14ac:dyDescent="0.2">
      <c r="A1507" s="223" t="s">
        <v>501</v>
      </c>
      <c r="B1507" s="230" t="s">
        <v>381</v>
      </c>
      <c r="C1507" s="186">
        <v>445.5</v>
      </c>
      <c r="D1507" s="226" t="s">
        <v>41</v>
      </c>
      <c r="E1507" s="221">
        <v>699.05</v>
      </c>
      <c r="F1507" s="222">
        <f t="shared" si="73"/>
        <v>311426.78000000003</v>
      </c>
      <c r="I1507" s="22"/>
      <c r="J1507" s="22"/>
      <c r="K1507" s="90"/>
      <c r="L1507" s="21"/>
      <c r="M1507" s="21"/>
      <c r="N1507" s="21"/>
      <c r="O1507" s="21"/>
      <c r="P1507" s="21"/>
      <c r="Q1507" s="21"/>
      <c r="R1507" s="21"/>
      <c r="S1507" s="21"/>
      <c r="T1507" s="21"/>
      <c r="U1507" s="21"/>
    </row>
    <row r="1508" spans="1:21" s="40" customFormat="1" x14ac:dyDescent="0.2">
      <c r="A1508" s="223" t="s">
        <v>500</v>
      </c>
      <c r="B1508" s="230" t="s">
        <v>59</v>
      </c>
      <c r="C1508" s="186">
        <v>225</v>
      </c>
      <c r="D1508" s="220" t="s">
        <v>33</v>
      </c>
      <c r="E1508" s="221">
        <v>450</v>
      </c>
      <c r="F1508" s="222">
        <f t="shared" si="73"/>
        <v>101250</v>
      </c>
      <c r="I1508" s="22"/>
      <c r="J1508" s="22"/>
      <c r="K1508" s="90"/>
      <c r="L1508" s="21"/>
      <c r="M1508" s="21"/>
      <c r="N1508" s="21"/>
      <c r="O1508" s="21"/>
      <c r="P1508" s="21"/>
      <c r="Q1508" s="21"/>
      <c r="R1508" s="21"/>
      <c r="S1508" s="21"/>
      <c r="T1508" s="21"/>
      <c r="U1508" s="21"/>
    </row>
    <row r="1509" spans="1:21" s="40" customFormat="1" ht="9" customHeight="1" x14ac:dyDescent="0.2">
      <c r="A1509" s="208"/>
      <c r="B1509" s="203"/>
      <c r="C1509" s="186"/>
      <c r="D1509" s="200"/>
      <c r="E1509" s="204"/>
      <c r="F1509" s="205"/>
      <c r="I1509" s="22"/>
      <c r="J1509" s="22"/>
      <c r="K1509" s="90"/>
      <c r="L1509" s="21"/>
      <c r="M1509" s="21"/>
      <c r="N1509" s="21"/>
      <c r="O1509" s="21"/>
      <c r="P1509" s="21"/>
      <c r="Q1509" s="21"/>
      <c r="R1509" s="21"/>
      <c r="S1509" s="21"/>
      <c r="T1509" s="21"/>
      <c r="U1509" s="21"/>
    </row>
    <row r="1510" spans="1:21" s="40" customFormat="1" x14ac:dyDescent="0.2">
      <c r="A1510" s="207">
        <v>11</v>
      </c>
      <c r="B1510" s="193" t="s">
        <v>379</v>
      </c>
      <c r="C1510" s="186"/>
      <c r="D1510" s="200"/>
      <c r="E1510" s="204"/>
      <c r="F1510" s="205"/>
      <c r="I1510" s="22"/>
      <c r="J1510" s="22"/>
      <c r="K1510" s="90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</row>
    <row r="1511" spans="1:21" s="40" customFormat="1" ht="25.5" x14ac:dyDescent="0.2">
      <c r="A1511" s="208">
        <v>11.1</v>
      </c>
      <c r="B1511" s="206" t="s">
        <v>451</v>
      </c>
      <c r="C1511" s="186">
        <v>4</v>
      </c>
      <c r="D1511" s="215" t="s">
        <v>33</v>
      </c>
      <c r="E1511" s="204">
        <v>18755.64</v>
      </c>
      <c r="F1511" s="205">
        <f>ROUND(C1511*E1511,2)</f>
        <v>75022.559999999998</v>
      </c>
      <c r="I1511" s="22"/>
      <c r="J1511" s="22"/>
      <c r="K1511" s="90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</row>
    <row r="1512" spans="1:21" s="40" customFormat="1" ht="25.5" x14ac:dyDescent="0.2">
      <c r="A1512" s="208">
        <v>11.2</v>
      </c>
      <c r="B1512" s="206" t="s">
        <v>378</v>
      </c>
      <c r="C1512" s="186">
        <v>3</v>
      </c>
      <c r="D1512" s="215" t="s">
        <v>33</v>
      </c>
      <c r="E1512" s="204">
        <v>12382.68</v>
      </c>
      <c r="F1512" s="205">
        <f>ROUND(C1512*E1512,2)</f>
        <v>37148.04</v>
      </c>
      <c r="I1512" s="22"/>
      <c r="J1512" s="22"/>
      <c r="K1512" s="90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</row>
    <row r="1513" spans="1:21" s="40" customFormat="1" x14ac:dyDescent="0.2">
      <c r="A1513" s="208">
        <v>11.3</v>
      </c>
      <c r="B1513" s="206" t="s">
        <v>377</v>
      </c>
      <c r="C1513" s="186">
        <v>7</v>
      </c>
      <c r="D1513" s="215" t="s">
        <v>33</v>
      </c>
      <c r="E1513" s="204">
        <v>7304.14</v>
      </c>
      <c r="F1513" s="205">
        <f>ROUND(C1513*E1513,2)</f>
        <v>51128.98</v>
      </c>
      <c r="I1513" s="22"/>
      <c r="J1513" s="22"/>
      <c r="K1513" s="90"/>
      <c r="L1513" s="21"/>
      <c r="M1513" s="21"/>
      <c r="N1513" s="21"/>
      <c r="O1513" s="21"/>
      <c r="P1513" s="21"/>
      <c r="Q1513" s="21"/>
      <c r="R1513" s="21"/>
      <c r="S1513" s="21"/>
      <c r="T1513" s="21"/>
      <c r="U1513" s="21"/>
    </row>
    <row r="1514" spans="1:21" s="40" customFormat="1" ht="7.5" customHeight="1" x14ac:dyDescent="0.2">
      <c r="A1514" s="208"/>
      <c r="B1514" s="203"/>
      <c r="C1514" s="186"/>
      <c r="D1514" s="200"/>
      <c r="E1514" s="204"/>
      <c r="F1514" s="205"/>
      <c r="I1514" s="22"/>
      <c r="J1514" s="22"/>
      <c r="K1514" s="90"/>
      <c r="L1514" s="21"/>
      <c r="M1514" s="21"/>
      <c r="N1514" s="21"/>
      <c r="O1514" s="21"/>
      <c r="P1514" s="21"/>
      <c r="Q1514" s="21"/>
      <c r="R1514" s="21"/>
      <c r="S1514" s="21"/>
      <c r="T1514" s="21"/>
      <c r="U1514" s="21"/>
    </row>
    <row r="1515" spans="1:21" s="40" customFormat="1" x14ac:dyDescent="0.2">
      <c r="A1515" s="207">
        <v>14</v>
      </c>
      <c r="B1515" s="198" t="s">
        <v>488</v>
      </c>
      <c r="C1515" s="186"/>
      <c r="D1515" s="200"/>
      <c r="E1515" s="200"/>
      <c r="F1515" s="235"/>
      <c r="I1515" s="22"/>
      <c r="J1515" s="22"/>
      <c r="K1515" s="90"/>
      <c r="L1515" s="21"/>
      <c r="M1515" s="21"/>
      <c r="N1515" s="21"/>
      <c r="O1515" s="21"/>
      <c r="P1515" s="21"/>
      <c r="Q1515" s="21"/>
      <c r="R1515" s="21"/>
      <c r="S1515" s="21"/>
      <c r="T1515" s="21"/>
      <c r="U1515" s="21"/>
    </row>
    <row r="1516" spans="1:21" s="40" customFormat="1" x14ac:dyDescent="0.2">
      <c r="A1516" s="236"/>
      <c r="B1516" s="237"/>
      <c r="C1516" s="186"/>
      <c r="D1516" s="200"/>
      <c r="E1516" s="200"/>
      <c r="F1516" s="235"/>
      <c r="I1516" s="22"/>
      <c r="J1516" s="22"/>
      <c r="K1516" s="90"/>
      <c r="L1516" s="21"/>
      <c r="M1516" s="21"/>
      <c r="N1516" s="21"/>
      <c r="O1516" s="21"/>
      <c r="P1516" s="21"/>
      <c r="Q1516" s="21"/>
      <c r="R1516" s="21"/>
      <c r="S1516" s="21"/>
      <c r="T1516" s="21"/>
      <c r="U1516" s="21"/>
    </row>
    <row r="1517" spans="1:21" s="40" customFormat="1" x14ac:dyDescent="0.2">
      <c r="A1517" s="207">
        <v>14.1</v>
      </c>
      <c r="B1517" s="198" t="s">
        <v>515</v>
      </c>
      <c r="C1517" s="186"/>
      <c r="D1517" s="200"/>
      <c r="E1517" s="200"/>
      <c r="F1517" s="235"/>
      <c r="I1517" s="22"/>
      <c r="J1517" s="22"/>
      <c r="K1517" s="90"/>
      <c r="L1517" s="21"/>
      <c r="M1517" s="21"/>
      <c r="N1517" s="21"/>
      <c r="O1517" s="21"/>
      <c r="P1517" s="21"/>
      <c r="Q1517" s="21"/>
      <c r="R1517" s="21"/>
      <c r="S1517" s="21"/>
      <c r="T1517" s="21"/>
      <c r="U1517" s="21"/>
    </row>
    <row r="1518" spans="1:21" s="40" customFormat="1" x14ac:dyDescent="0.2">
      <c r="A1518" s="238" t="s">
        <v>514</v>
      </c>
      <c r="B1518" s="239" t="s">
        <v>485</v>
      </c>
      <c r="C1518" s="186">
        <v>52.5</v>
      </c>
      <c r="D1518" s="240" t="s">
        <v>41</v>
      </c>
      <c r="E1518" s="241">
        <v>121.8</v>
      </c>
      <c r="F1518" s="235">
        <f>E1518*C1518</f>
        <v>6394.5</v>
      </c>
      <c r="I1518" s="22"/>
      <c r="J1518" s="22"/>
      <c r="K1518" s="90"/>
      <c r="L1518" s="21"/>
      <c r="M1518" s="21"/>
      <c r="N1518" s="21"/>
      <c r="O1518" s="21"/>
      <c r="P1518" s="21"/>
      <c r="Q1518" s="21"/>
      <c r="R1518" s="21"/>
      <c r="S1518" s="21"/>
      <c r="T1518" s="21"/>
      <c r="U1518" s="21"/>
    </row>
    <row r="1519" spans="1:21" s="40" customFormat="1" ht="25.5" x14ac:dyDescent="0.2">
      <c r="A1519" s="238" t="s">
        <v>513</v>
      </c>
      <c r="B1519" s="206" t="s">
        <v>406</v>
      </c>
      <c r="C1519" s="186">
        <v>65.63</v>
      </c>
      <c r="D1519" s="200" t="s">
        <v>41</v>
      </c>
      <c r="E1519" s="204">
        <v>190.02</v>
      </c>
      <c r="F1519" s="242">
        <f>ROUND(C1519*E1519,2)</f>
        <v>12471.01</v>
      </c>
      <c r="I1519" s="22"/>
      <c r="J1519" s="22"/>
      <c r="K1519" s="90"/>
      <c r="L1519" s="21"/>
      <c r="M1519" s="21"/>
      <c r="N1519" s="21"/>
      <c r="O1519" s="21"/>
      <c r="P1519" s="21"/>
      <c r="Q1519" s="21"/>
      <c r="R1519" s="21"/>
      <c r="S1519" s="21"/>
      <c r="T1519" s="21"/>
      <c r="U1519" s="21"/>
    </row>
    <row r="1520" spans="1:21" s="40" customFormat="1" x14ac:dyDescent="0.2">
      <c r="A1520" s="238"/>
      <c r="B1520" s="243"/>
      <c r="C1520" s="186"/>
      <c r="D1520" s="200"/>
      <c r="E1520" s="200"/>
      <c r="F1520" s="242"/>
      <c r="I1520" s="22"/>
      <c r="J1520" s="22"/>
      <c r="K1520" s="90"/>
      <c r="L1520" s="21"/>
      <c r="M1520" s="21"/>
      <c r="N1520" s="21"/>
      <c r="O1520" s="21"/>
      <c r="P1520" s="21"/>
      <c r="Q1520" s="21"/>
      <c r="R1520" s="21"/>
      <c r="S1520" s="21"/>
      <c r="T1520" s="21"/>
      <c r="U1520" s="21"/>
    </row>
    <row r="1521" spans="1:21" s="40" customFormat="1" x14ac:dyDescent="0.2">
      <c r="A1521" s="238">
        <v>14.2</v>
      </c>
      <c r="B1521" s="239" t="s">
        <v>483</v>
      </c>
      <c r="C1521" s="186">
        <v>65.63</v>
      </c>
      <c r="D1521" s="240" t="s">
        <v>41</v>
      </c>
      <c r="E1521" s="240">
        <v>1583.87</v>
      </c>
      <c r="F1521" s="244">
        <f>ROUND(C1521*E1521,2)</f>
        <v>103949.39</v>
      </c>
      <c r="I1521" s="22"/>
      <c r="J1521" s="22"/>
      <c r="K1521" s="90"/>
      <c r="L1521" s="21"/>
      <c r="M1521" s="21"/>
      <c r="N1521" s="21"/>
      <c r="O1521" s="21"/>
      <c r="P1521" s="21"/>
      <c r="Q1521" s="21"/>
      <c r="R1521" s="21"/>
      <c r="S1521" s="21"/>
      <c r="T1521" s="21"/>
      <c r="U1521" s="21"/>
    </row>
    <row r="1522" spans="1:21" s="40" customFormat="1" ht="25.5" x14ac:dyDescent="0.2">
      <c r="A1522" s="202">
        <v>14.3</v>
      </c>
      <c r="B1522" s="245" t="s">
        <v>407</v>
      </c>
      <c r="C1522" s="186">
        <v>65.63</v>
      </c>
      <c r="D1522" s="240" t="s">
        <v>41</v>
      </c>
      <c r="E1522" s="240">
        <v>172.55</v>
      </c>
      <c r="F1522" s="246">
        <f>ROUND(C1522*E1522,2)</f>
        <v>11324.46</v>
      </c>
      <c r="I1522" s="22"/>
      <c r="J1522" s="22"/>
      <c r="K1522" s="90"/>
      <c r="L1522" s="21"/>
      <c r="M1522" s="21"/>
      <c r="N1522" s="21"/>
      <c r="O1522" s="21"/>
      <c r="P1522" s="21"/>
      <c r="Q1522" s="21"/>
      <c r="R1522" s="21"/>
      <c r="S1522" s="21"/>
      <c r="T1522" s="21"/>
      <c r="U1522" s="21"/>
    </row>
    <row r="1523" spans="1:21" s="40" customFormat="1" ht="25.5" x14ac:dyDescent="0.2">
      <c r="A1523" s="238">
        <v>14.4</v>
      </c>
      <c r="B1523" s="239" t="s">
        <v>482</v>
      </c>
      <c r="C1523" s="186">
        <v>262.5</v>
      </c>
      <c r="D1523" s="240" t="s">
        <v>45</v>
      </c>
      <c r="E1523" s="240">
        <v>1162.26</v>
      </c>
      <c r="F1523" s="247">
        <f>ROUND(C1523*E1523,2)</f>
        <v>305093.25</v>
      </c>
      <c r="I1523" s="22"/>
      <c r="J1523" s="22"/>
      <c r="K1523" s="90"/>
      <c r="L1523" s="21"/>
      <c r="M1523" s="21"/>
      <c r="N1523" s="21"/>
      <c r="O1523" s="21"/>
      <c r="P1523" s="21"/>
      <c r="Q1523" s="21"/>
      <c r="R1523" s="21"/>
      <c r="S1523" s="21"/>
      <c r="T1523" s="21"/>
      <c r="U1523" s="21"/>
    </row>
    <row r="1524" spans="1:21" s="95" customFormat="1" x14ac:dyDescent="0.2">
      <c r="A1524" s="136">
        <f>+A1523+0.1</f>
        <v>14.5</v>
      </c>
      <c r="B1524" s="125" t="s">
        <v>44</v>
      </c>
      <c r="C1524" s="186">
        <f>C1523*0.05</f>
        <v>13.125</v>
      </c>
      <c r="D1524" s="122" t="s">
        <v>43</v>
      </c>
      <c r="E1524" s="132">
        <v>49.34</v>
      </c>
      <c r="F1524" s="123">
        <f>ROUND(C1524*E1524,2)</f>
        <v>647.59</v>
      </c>
    </row>
    <row r="1525" spans="1:21" s="40" customFormat="1" x14ac:dyDescent="0.2">
      <c r="A1525" s="248"/>
      <c r="B1525" s="249"/>
      <c r="C1525" s="186"/>
      <c r="D1525" s="250"/>
      <c r="E1525" s="215"/>
      <c r="F1525" s="217"/>
      <c r="I1525" s="22"/>
      <c r="J1525" s="22"/>
      <c r="K1525" s="90"/>
      <c r="L1525" s="21"/>
      <c r="M1525" s="21"/>
      <c r="N1525" s="21"/>
      <c r="O1525" s="21"/>
      <c r="P1525" s="21"/>
      <c r="Q1525" s="21"/>
      <c r="R1525" s="21"/>
      <c r="S1525" s="21"/>
      <c r="T1525" s="21"/>
      <c r="U1525" s="21"/>
    </row>
    <row r="1526" spans="1:21" s="40" customFormat="1" ht="45" customHeight="1" x14ac:dyDescent="0.2">
      <c r="A1526" s="238">
        <v>13</v>
      </c>
      <c r="B1526" s="239" t="s">
        <v>376</v>
      </c>
      <c r="C1526" s="186">
        <v>4522</v>
      </c>
      <c r="D1526" s="240" t="s">
        <v>57</v>
      </c>
      <c r="E1526" s="240">
        <v>25</v>
      </c>
      <c r="F1526" s="247">
        <f>ROUND(C1526*E1526,2)</f>
        <v>113050</v>
      </c>
      <c r="I1526" s="22"/>
      <c r="J1526" s="22"/>
      <c r="K1526" s="90"/>
      <c r="L1526" s="21"/>
      <c r="M1526" s="21"/>
      <c r="N1526" s="21"/>
      <c r="O1526" s="21"/>
      <c r="P1526" s="21"/>
      <c r="Q1526" s="21"/>
      <c r="R1526" s="21"/>
      <c r="S1526" s="21"/>
      <c r="T1526" s="21"/>
      <c r="U1526" s="21"/>
    </row>
    <row r="1527" spans="1:21" s="40" customFormat="1" ht="58.5" customHeight="1" x14ac:dyDescent="0.2">
      <c r="A1527" s="251">
        <v>14</v>
      </c>
      <c r="B1527" s="252" t="s">
        <v>375</v>
      </c>
      <c r="C1527" s="186">
        <f>+C1526</f>
        <v>4522</v>
      </c>
      <c r="D1527" s="215" t="s">
        <v>57</v>
      </c>
      <c r="E1527" s="204">
        <v>46.15</v>
      </c>
      <c r="F1527" s="221">
        <f>ROUND(C1527*E1527,2)</f>
        <v>208690.3</v>
      </c>
      <c r="I1527" s="22"/>
      <c r="J1527" s="22"/>
      <c r="K1527" s="90"/>
      <c r="L1527" s="21"/>
      <c r="M1527" s="21"/>
      <c r="N1527" s="21"/>
      <c r="O1527" s="21"/>
      <c r="P1527" s="21"/>
      <c r="Q1527" s="21"/>
      <c r="R1527" s="21"/>
      <c r="S1527" s="21"/>
      <c r="T1527" s="21"/>
      <c r="U1527" s="21"/>
    </row>
    <row r="1528" spans="1:21" s="40" customFormat="1" ht="25.5" x14ac:dyDescent="0.2">
      <c r="A1528" s="253">
        <v>15</v>
      </c>
      <c r="B1528" s="254" t="s">
        <v>374</v>
      </c>
      <c r="C1528" s="186">
        <f>+C1527</f>
        <v>4522</v>
      </c>
      <c r="D1528" s="215" t="s">
        <v>57</v>
      </c>
      <c r="E1528" s="204">
        <v>11.93</v>
      </c>
      <c r="F1528" s="221">
        <f>ROUND(C1528*E1528,2)</f>
        <v>53947.46</v>
      </c>
      <c r="I1528" s="22"/>
      <c r="J1528" s="22"/>
      <c r="K1528" s="90"/>
      <c r="L1528" s="21"/>
      <c r="M1528" s="21"/>
      <c r="N1528" s="21"/>
      <c r="O1528" s="21"/>
      <c r="P1528" s="21"/>
      <c r="Q1528" s="21"/>
      <c r="R1528" s="21"/>
      <c r="S1528" s="21"/>
      <c r="T1528" s="21"/>
      <c r="U1528" s="21"/>
    </row>
    <row r="1529" spans="1:21" s="40" customFormat="1" x14ac:dyDescent="0.2">
      <c r="A1529" s="248"/>
      <c r="B1529" s="249"/>
      <c r="C1529" s="186"/>
      <c r="D1529" s="250"/>
      <c r="E1529" s="215"/>
      <c r="F1529" s="217"/>
      <c r="I1529" s="22"/>
      <c r="J1529" s="22"/>
      <c r="K1529" s="90"/>
      <c r="L1529" s="21"/>
      <c r="M1529" s="21"/>
      <c r="N1529" s="21"/>
      <c r="O1529" s="21"/>
      <c r="P1529" s="21"/>
      <c r="Q1529" s="21"/>
      <c r="R1529" s="21"/>
      <c r="S1529" s="21"/>
      <c r="T1529" s="21"/>
      <c r="U1529" s="21"/>
    </row>
    <row r="1530" spans="1:21" s="91" customFormat="1" x14ac:dyDescent="0.2">
      <c r="A1530" s="187" t="s">
        <v>114</v>
      </c>
      <c r="B1530" s="188" t="s">
        <v>512</v>
      </c>
      <c r="C1530" s="186"/>
      <c r="D1530" s="190"/>
      <c r="E1530" s="191"/>
      <c r="F1530" s="191"/>
      <c r="I1530" s="94"/>
      <c r="J1530" s="94"/>
      <c r="K1530" s="93"/>
      <c r="L1530" s="92"/>
      <c r="M1530" s="92"/>
      <c r="N1530" s="92"/>
      <c r="O1530" s="92"/>
      <c r="P1530" s="92"/>
      <c r="Q1530" s="92"/>
      <c r="R1530" s="92"/>
      <c r="S1530" s="92"/>
      <c r="T1530" s="92"/>
      <c r="U1530" s="92"/>
    </row>
    <row r="1531" spans="1:21" s="40" customFormat="1" x14ac:dyDescent="0.2">
      <c r="A1531" s="192"/>
      <c r="B1531" s="193"/>
      <c r="C1531" s="186"/>
      <c r="D1531" s="195"/>
      <c r="E1531" s="196"/>
      <c r="F1531" s="196"/>
      <c r="I1531" s="22"/>
      <c r="J1531" s="22"/>
      <c r="K1531" s="90"/>
      <c r="L1531" s="21"/>
      <c r="M1531" s="21"/>
      <c r="N1531" s="21"/>
      <c r="O1531" s="21"/>
      <c r="P1531" s="21"/>
      <c r="Q1531" s="21"/>
      <c r="R1531" s="21"/>
      <c r="S1531" s="21"/>
      <c r="T1531" s="21"/>
      <c r="U1531" s="21"/>
    </row>
    <row r="1532" spans="1:21" s="40" customFormat="1" x14ac:dyDescent="0.2">
      <c r="A1532" s="255">
        <v>1</v>
      </c>
      <c r="B1532" s="193" t="s">
        <v>97</v>
      </c>
      <c r="C1532" s="186">
        <v>6414.15</v>
      </c>
      <c r="D1532" s="200" t="s">
        <v>57</v>
      </c>
      <c r="E1532" s="204">
        <v>15.17</v>
      </c>
      <c r="F1532" s="205">
        <f>ROUND(C1532*E1532,2)</f>
        <v>97302.66</v>
      </c>
      <c r="I1532" s="22"/>
      <c r="J1532" s="22"/>
      <c r="K1532" s="90"/>
      <c r="L1532" s="21"/>
      <c r="M1532" s="21"/>
      <c r="N1532" s="21"/>
      <c r="O1532" s="21"/>
      <c r="P1532" s="21"/>
      <c r="Q1532" s="21"/>
      <c r="R1532" s="21"/>
      <c r="S1532" s="21"/>
      <c r="T1532" s="21"/>
      <c r="U1532" s="21"/>
    </row>
    <row r="1533" spans="1:21" s="40" customFormat="1" x14ac:dyDescent="0.2">
      <c r="A1533" s="208"/>
      <c r="B1533" s="228"/>
      <c r="C1533" s="186"/>
      <c r="D1533" s="200"/>
      <c r="E1533" s="204"/>
      <c r="F1533" s="205"/>
      <c r="I1533" s="22"/>
      <c r="J1533" s="22"/>
      <c r="K1533" s="90"/>
      <c r="L1533" s="21"/>
      <c r="M1533" s="21"/>
      <c r="N1533" s="21"/>
      <c r="O1533" s="21"/>
      <c r="P1533" s="21"/>
      <c r="Q1533" s="21"/>
      <c r="R1533" s="21"/>
      <c r="S1533" s="21"/>
      <c r="T1533" s="21"/>
      <c r="U1533" s="21"/>
    </row>
    <row r="1534" spans="1:21" s="40" customFormat="1" x14ac:dyDescent="0.2">
      <c r="A1534" s="207">
        <v>2</v>
      </c>
      <c r="B1534" s="193" t="s">
        <v>82</v>
      </c>
      <c r="C1534" s="186"/>
      <c r="D1534" s="200"/>
      <c r="E1534" s="204"/>
      <c r="F1534" s="205"/>
      <c r="I1534" s="22"/>
      <c r="J1534" s="22"/>
      <c r="K1534" s="90"/>
      <c r="L1534" s="21"/>
      <c r="M1534" s="21"/>
      <c r="N1534" s="21"/>
      <c r="O1534" s="21"/>
      <c r="P1534" s="21"/>
      <c r="Q1534" s="21"/>
      <c r="R1534" s="21"/>
      <c r="S1534" s="21"/>
      <c r="T1534" s="21"/>
      <c r="U1534" s="21"/>
    </row>
    <row r="1535" spans="1:21" s="40" customFormat="1" x14ac:dyDescent="0.2">
      <c r="A1535" s="202">
        <v>2.1</v>
      </c>
      <c r="B1535" s="203" t="s">
        <v>417</v>
      </c>
      <c r="C1535" s="186">
        <v>4169.2</v>
      </c>
      <c r="D1535" s="200" t="s">
        <v>41</v>
      </c>
      <c r="E1535" s="204">
        <v>121.8</v>
      </c>
      <c r="F1535" s="205">
        <f>ROUND(C1535*E1535,2)</f>
        <v>507808.56</v>
      </c>
      <c r="I1535" s="22"/>
      <c r="J1535" s="22"/>
      <c r="K1535" s="90"/>
      <c r="L1535" s="21"/>
      <c r="M1535" s="21"/>
      <c r="N1535" s="21"/>
      <c r="O1535" s="21"/>
      <c r="P1535" s="21"/>
      <c r="Q1535" s="21"/>
      <c r="R1535" s="21"/>
      <c r="S1535" s="21"/>
      <c r="T1535" s="21"/>
      <c r="U1535" s="21"/>
    </row>
    <row r="1536" spans="1:21" s="40" customFormat="1" x14ac:dyDescent="0.2">
      <c r="A1536" s="202">
        <f>+A1535+0.1</f>
        <v>2.2000000000000002</v>
      </c>
      <c r="B1536" s="206" t="s">
        <v>416</v>
      </c>
      <c r="C1536" s="186">
        <v>3848.49</v>
      </c>
      <c r="D1536" s="200" t="s">
        <v>45</v>
      </c>
      <c r="E1536" s="204">
        <v>44.31</v>
      </c>
      <c r="F1536" s="205">
        <f>ROUND(C1536*E1536,2)</f>
        <v>170526.59</v>
      </c>
      <c r="I1536" s="22"/>
      <c r="J1536" s="22"/>
      <c r="K1536" s="90"/>
      <c r="L1536" s="21"/>
      <c r="M1536" s="21"/>
      <c r="N1536" s="21"/>
      <c r="O1536" s="21"/>
      <c r="P1536" s="21"/>
      <c r="Q1536" s="21"/>
      <c r="R1536" s="21"/>
      <c r="S1536" s="21"/>
      <c r="T1536" s="21"/>
      <c r="U1536" s="21"/>
    </row>
    <row r="1537" spans="1:21" s="40" customFormat="1" ht="30.6" customHeight="1" x14ac:dyDescent="0.2">
      <c r="A1537" s="202">
        <f>+A1536+0.1</f>
        <v>2.3000000000000003</v>
      </c>
      <c r="B1537" s="206" t="s">
        <v>415</v>
      </c>
      <c r="C1537" s="186">
        <v>384.85</v>
      </c>
      <c r="D1537" s="200" t="s">
        <v>41</v>
      </c>
      <c r="E1537" s="204">
        <v>1411.8</v>
      </c>
      <c r="F1537" s="205">
        <f>ROUND(C1537*E1537,2)</f>
        <v>543331.23</v>
      </c>
      <c r="I1537" s="22"/>
      <c r="J1537" s="22"/>
      <c r="K1537" s="90"/>
      <c r="L1537" s="21"/>
      <c r="M1537" s="21"/>
      <c r="N1537" s="21"/>
      <c r="O1537" s="21"/>
      <c r="P1537" s="21"/>
      <c r="Q1537" s="21"/>
      <c r="R1537" s="21"/>
      <c r="S1537" s="21"/>
      <c r="T1537" s="21"/>
      <c r="U1537" s="21"/>
    </row>
    <row r="1538" spans="1:21" s="40" customFormat="1" ht="25.5" customHeight="1" x14ac:dyDescent="0.2">
      <c r="A1538" s="202">
        <f>+A1537+0.1</f>
        <v>2.4000000000000004</v>
      </c>
      <c r="B1538" s="206" t="s">
        <v>407</v>
      </c>
      <c r="C1538" s="186">
        <v>3565.88</v>
      </c>
      <c r="D1538" s="200" t="s">
        <v>41</v>
      </c>
      <c r="E1538" s="204">
        <v>172.55</v>
      </c>
      <c r="F1538" s="205">
        <f>ROUND(C1538*E1538,2)</f>
        <v>615292.59</v>
      </c>
      <c r="I1538" s="22"/>
      <c r="J1538" s="22"/>
      <c r="K1538" s="90"/>
      <c r="L1538" s="21"/>
      <c r="M1538" s="21"/>
      <c r="N1538" s="21"/>
      <c r="O1538" s="21"/>
      <c r="P1538" s="21"/>
      <c r="Q1538" s="21"/>
      <c r="R1538" s="21"/>
      <c r="S1538" s="21"/>
      <c r="T1538" s="21"/>
      <c r="U1538" s="21"/>
    </row>
    <row r="1539" spans="1:21" s="40" customFormat="1" ht="25.5" x14ac:dyDescent="0.2">
      <c r="A1539" s="202">
        <f>+A1538+0.1</f>
        <v>2.5000000000000004</v>
      </c>
      <c r="B1539" s="206" t="s">
        <v>406</v>
      </c>
      <c r="C1539" s="186">
        <v>754.14</v>
      </c>
      <c r="D1539" s="200" t="s">
        <v>41</v>
      </c>
      <c r="E1539" s="204">
        <v>190.02</v>
      </c>
      <c r="F1539" s="205">
        <f>ROUND(C1539*E1539,2)</f>
        <v>143301.68</v>
      </c>
      <c r="I1539" s="22"/>
      <c r="J1539" s="22"/>
      <c r="K1539" s="90"/>
      <c r="L1539" s="21"/>
      <c r="M1539" s="21"/>
      <c r="N1539" s="21"/>
      <c r="O1539" s="21"/>
      <c r="P1539" s="21"/>
      <c r="Q1539" s="21"/>
      <c r="R1539" s="21"/>
      <c r="S1539" s="21"/>
      <c r="T1539" s="21"/>
      <c r="U1539" s="21"/>
    </row>
    <row r="1540" spans="1:21" s="40" customFormat="1" x14ac:dyDescent="0.2">
      <c r="A1540" s="208"/>
      <c r="B1540" s="203"/>
      <c r="C1540" s="186"/>
      <c r="D1540" s="200"/>
      <c r="E1540" s="204"/>
      <c r="F1540" s="205"/>
      <c r="I1540" s="22"/>
      <c r="J1540" s="22"/>
      <c r="K1540" s="90"/>
      <c r="L1540" s="21"/>
      <c r="M1540" s="21"/>
      <c r="N1540" s="21"/>
      <c r="O1540" s="21"/>
      <c r="P1540" s="21"/>
      <c r="Q1540" s="21"/>
      <c r="R1540" s="21"/>
      <c r="S1540" s="21"/>
      <c r="T1540" s="21"/>
      <c r="U1540" s="21"/>
    </row>
    <row r="1541" spans="1:21" s="40" customFormat="1" x14ac:dyDescent="0.2">
      <c r="A1541" s="207">
        <v>3</v>
      </c>
      <c r="B1541" s="193" t="s">
        <v>108</v>
      </c>
      <c r="C1541" s="186"/>
      <c r="D1541" s="200"/>
      <c r="E1541" s="204"/>
      <c r="F1541" s="205"/>
      <c r="I1541" s="22"/>
      <c r="J1541" s="22"/>
      <c r="K1541" s="90"/>
      <c r="L1541" s="21"/>
      <c r="M1541" s="21"/>
      <c r="N1541" s="21"/>
      <c r="O1541" s="21"/>
      <c r="P1541" s="21"/>
      <c r="Q1541" s="21"/>
      <c r="R1541" s="21"/>
      <c r="S1541" s="21"/>
      <c r="T1541" s="21"/>
      <c r="U1541" s="21"/>
    </row>
    <row r="1542" spans="1:21" s="40" customFormat="1" x14ac:dyDescent="0.2">
      <c r="A1542" s="202">
        <v>3.1</v>
      </c>
      <c r="B1542" s="203" t="s">
        <v>448</v>
      </c>
      <c r="C1542" s="186">
        <v>6542.7</v>
      </c>
      <c r="D1542" s="200" t="s">
        <v>57</v>
      </c>
      <c r="E1542" s="204">
        <v>242.88</v>
      </c>
      <c r="F1542" s="205">
        <f>ROUND(C1542*E1542,2)</f>
        <v>1589090.98</v>
      </c>
      <c r="I1542" s="22"/>
      <c r="J1542" s="22"/>
      <c r="K1542" s="90"/>
      <c r="L1542" s="21"/>
      <c r="M1542" s="21"/>
      <c r="N1542" s="21"/>
      <c r="O1542" s="21"/>
      <c r="P1542" s="21"/>
      <c r="Q1542" s="21"/>
      <c r="R1542" s="21"/>
      <c r="S1542" s="21"/>
      <c r="T1542" s="21"/>
      <c r="U1542" s="21"/>
    </row>
    <row r="1543" spans="1:21" s="40" customFormat="1" x14ac:dyDescent="0.2">
      <c r="A1543" s="208"/>
      <c r="B1543" s="203"/>
      <c r="C1543" s="186"/>
      <c r="D1543" s="200"/>
      <c r="E1543" s="204"/>
      <c r="F1543" s="205"/>
      <c r="I1543" s="22"/>
      <c r="J1543" s="22"/>
      <c r="K1543" s="90"/>
      <c r="L1543" s="21"/>
      <c r="M1543" s="21"/>
      <c r="N1543" s="21"/>
      <c r="O1543" s="21"/>
      <c r="P1543" s="21"/>
      <c r="Q1543" s="21"/>
      <c r="R1543" s="21"/>
      <c r="S1543" s="21"/>
      <c r="T1543" s="21"/>
      <c r="U1543" s="21"/>
    </row>
    <row r="1544" spans="1:21" s="40" customFormat="1" x14ac:dyDescent="0.2">
      <c r="A1544" s="209">
        <v>4</v>
      </c>
      <c r="B1544" s="210" t="s">
        <v>76</v>
      </c>
      <c r="C1544" s="186"/>
      <c r="D1544" s="200"/>
      <c r="E1544" s="204"/>
      <c r="F1544" s="205"/>
      <c r="I1544" s="22"/>
      <c r="J1544" s="22"/>
      <c r="K1544" s="90"/>
      <c r="L1544" s="21"/>
      <c r="M1544" s="21"/>
      <c r="N1544" s="21"/>
      <c r="O1544" s="21"/>
      <c r="P1544" s="21"/>
      <c r="Q1544" s="21"/>
      <c r="R1544" s="21"/>
      <c r="S1544" s="21"/>
      <c r="T1544" s="21"/>
      <c r="U1544" s="21"/>
    </row>
    <row r="1545" spans="1:21" s="40" customFormat="1" x14ac:dyDescent="0.2">
      <c r="A1545" s="202">
        <v>4.0999999999999996</v>
      </c>
      <c r="B1545" s="203" t="s">
        <v>448</v>
      </c>
      <c r="C1545" s="186">
        <v>6414.15</v>
      </c>
      <c r="D1545" s="200" t="s">
        <v>57</v>
      </c>
      <c r="E1545" s="204">
        <v>96.85</v>
      </c>
      <c r="F1545" s="205">
        <f>ROUND(C1545*E1545,2)</f>
        <v>621210.43000000005</v>
      </c>
      <c r="I1545" s="22"/>
      <c r="J1545" s="22"/>
      <c r="K1545" s="90"/>
      <c r="L1545" s="21"/>
      <c r="M1545" s="21"/>
      <c r="N1545" s="21"/>
      <c r="O1545" s="21"/>
      <c r="P1545" s="21"/>
      <c r="Q1545" s="21"/>
      <c r="R1545" s="21"/>
      <c r="S1545" s="21"/>
      <c r="T1545" s="21"/>
      <c r="U1545" s="21"/>
    </row>
    <row r="1546" spans="1:21" s="40" customFormat="1" x14ac:dyDescent="0.2">
      <c r="A1546" s="211"/>
      <c r="B1546" s="212"/>
      <c r="C1546" s="186"/>
      <c r="D1546" s="200"/>
      <c r="E1546" s="204"/>
      <c r="F1546" s="205"/>
      <c r="I1546" s="22"/>
      <c r="J1546" s="22"/>
      <c r="K1546" s="90"/>
      <c r="L1546" s="21"/>
      <c r="M1546" s="21"/>
      <c r="N1546" s="21"/>
      <c r="O1546" s="21"/>
      <c r="P1546" s="21"/>
      <c r="Q1546" s="21"/>
      <c r="R1546" s="21"/>
      <c r="S1546" s="21"/>
      <c r="T1546" s="21"/>
      <c r="U1546" s="21"/>
    </row>
    <row r="1547" spans="1:21" s="40" customFormat="1" x14ac:dyDescent="0.2">
      <c r="A1547" s="207">
        <v>6</v>
      </c>
      <c r="B1547" s="198" t="s">
        <v>447</v>
      </c>
      <c r="C1547" s="186"/>
      <c r="D1547" s="200"/>
      <c r="E1547" s="204"/>
      <c r="F1547" s="205"/>
      <c r="I1547" s="22"/>
      <c r="J1547" s="22"/>
      <c r="K1547" s="90"/>
      <c r="L1547" s="21"/>
      <c r="M1547" s="21"/>
      <c r="N1547" s="21"/>
      <c r="O1547" s="21"/>
      <c r="P1547" s="21"/>
      <c r="Q1547" s="21"/>
      <c r="R1547" s="21"/>
      <c r="S1547" s="21"/>
      <c r="T1547" s="21"/>
      <c r="U1547" s="21"/>
    </row>
    <row r="1548" spans="1:21" s="40" customFormat="1" ht="25.5" x14ac:dyDescent="0.2">
      <c r="A1548" s="214">
        <v>6.1</v>
      </c>
      <c r="B1548" s="206" t="s">
        <v>511</v>
      </c>
      <c r="C1548" s="186">
        <v>1</v>
      </c>
      <c r="D1548" s="215" t="s">
        <v>33</v>
      </c>
      <c r="E1548" s="204">
        <v>9013.66</v>
      </c>
      <c r="F1548" s="205">
        <f t="shared" ref="F1548:F1559" si="74">ROUND(C1548*E1548,2)</f>
        <v>9013.66</v>
      </c>
      <c r="I1548" s="22"/>
      <c r="J1548" s="22"/>
      <c r="K1548" s="90"/>
      <c r="L1548" s="21"/>
      <c r="M1548" s="21"/>
      <c r="N1548" s="21"/>
      <c r="O1548" s="21"/>
      <c r="P1548" s="21"/>
      <c r="Q1548" s="21"/>
      <c r="R1548" s="21"/>
      <c r="S1548" s="21"/>
      <c r="T1548" s="21"/>
      <c r="U1548" s="21"/>
    </row>
    <row r="1549" spans="1:21" s="40" customFormat="1" ht="25.5" x14ac:dyDescent="0.2">
      <c r="A1549" s="214">
        <v>6.2</v>
      </c>
      <c r="B1549" s="206" t="s">
        <v>445</v>
      </c>
      <c r="C1549" s="186">
        <v>1</v>
      </c>
      <c r="D1549" s="215" t="s">
        <v>33</v>
      </c>
      <c r="E1549" s="204">
        <v>5629.22</v>
      </c>
      <c r="F1549" s="205">
        <f t="shared" si="74"/>
        <v>5629.22</v>
      </c>
      <c r="I1549" s="22"/>
      <c r="J1549" s="22"/>
      <c r="K1549" s="90"/>
      <c r="L1549" s="21"/>
      <c r="M1549" s="21"/>
      <c r="N1549" s="21"/>
      <c r="O1549" s="21"/>
      <c r="P1549" s="21"/>
      <c r="Q1549" s="21"/>
      <c r="R1549" s="21"/>
      <c r="S1549" s="21"/>
      <c r="T1549" s="21"/>
      <c r="U1549" s="21"/>
    </row>
    <row r="1550" spans="1:21" s="40" customFormat="1" ht="25.5" x14ac:dyDescent="0.2">
      <c r="A1550" s="214">
        <v>6.3</v>
      </c>
      <c r="B1550" s="206" t="s">
        <v>444</v>
      </c>
      <c r="C1550" s="186">
        <v>8</v>
      </c>
      <c r="D1550" s="215" t="s">
        <v>33</v>
      </c>
      <c r="E1550" s="204">
        <v>3831.02</v>
      </c>
      <c r="F1550" s="205">
        <f t="shared" si="74"/>
        <v>30648.16</v>
      </c>
      <c r="I1550" s="22"/>
      <c r="J1550" s="22"/>
      <c r="K1550" s="90"/>
      <c r="L1550" s="21"/>
      <c r="M1550" s="21"/>
      <c r="N1550" s="21"/>
      <c r="O1550" s="21"/>
      <c r="P1550" s="21"/>
      <c r="Q1550" s="21"/>
      <c r="R1550" s="21"/>
      <c r="S1550" s="21"/>
      <c r="T1550" s="21"/>
      <c r="U1550" s="21"/>
    </row>
    <row r="1551" spans="1:21" s="40" customFormat="1" ht="25.5" x14ac:dyDescent="0.2">
      <c r="A1551" s="214">
        <v>6.4</v>
      </c>
      <c r="B1551" s="206" t="s">
        <v>411</v>
      </c>
      <c r="C1551" s="186">
        <v>24</v>
      </c>
      <c r="D1551" s="215" t="s">
        <v>33</v>
      </c>
      <c r="E1551" s="204">
        <v>3230.75</v>
      </c>
      <c r="F1551" s="205">
        <f t="shared" si="74"/>
        <v>77538</v>
      </c>
      <c r="I1551" s="22"/>
      <c r="J1551" s="22"/>
      <c r="K1551" s="90"/>
      <c r="L1551" s="21"/>
      <c r="M1551" s="21"/>
      <c r="N1551" s="21"/>
      <c r="O1551" s="21"/>
      <c r="P1551" s="21"/>
      <c r="Q1551" s="21"/>
      <c r="R1551" s="21"/>
      <c r="S1551" s="21"/>
      <c r="T1551" s="21"/>
      <c r="U1551" s="21"/>
    </row>
    <row r="1552" spans="1:21" s="40" customFormat="1" ht="25.5" x14ac:dyDescent="0.2">
      <c r="A1552" s="214">
        <v>6.5</v>
      </c>
      <c r="B1552" s="206" t="s">
        <v>473</v>
      </c>
      <c r="C1552" s="186">
        <v>2</v>
      </c>
      <c r="D1552" s="215" t="s">
        <v>33</v>
      </c>
      <c r="E1552" s="204">
        <v>7913.55</v>
      </c>
      <c r="F1552" s="205">
        <f t="shared" si="74"/>
        <v>15827.1</v>
      </c>
      <c r="I1552" s="22"/>
      <c r="J1552" s="22"/>
      <c r="K1552" s="90"/>
      <c r="L1552" s="21"/>
      <c r="M1552" s="21"/>
      <c r="N1552" s="21"/>
      <c r="O1552" s="21"/>
      <c r="P1552" s="21"/>
      <c r="Q1552" s="21"/>
      <c r="R1552" s="21"/>
      <c r="S1552" s="21"/>
      <c r="T1552" s="21"/>
      <c r="U1552" s="21"/>
    </row>
    <row r="1553" spans="1:21" s="40" customFormat="1" ht="25.5" x14ac:dyDescent="0.2">
      <c r="A1553" s="214">
        <v>6.6</v>
      </c>
      <c r="B1553" s="206" t="s">
        <v>436</v>
      </c>
      <c r="C1553" s="186">
        <v>30</v>
      </c>
      <c r="D1553" s="215" t="s">
        <v>33</v>
      </c>
      <c r="E1553" s="204">
        <v>7159.26</v>
      </c>
      <c r="F1553" s="205">
        <f t="shared" si="74"/>
        <v>214777.8</v>
      </c>
      <c r="I1553" s="22"/>
      <c r="J1553" s="22"/>
      <c r="K1553" s="90"/>
      <c r="L1553" s="21"/>
      <c r="M1553" s="21"/>
      <c r="N1553" s="21"/>
      <c r="O1553" s="21"/>
      <c r="P1553" s="21"/>
      <c r="Q1553" s="21"/>
      <c r="R1553" s="21"/>
      <c r="S1553" s="21"/>
      <c r="T1553" s="21"/>
      <c r="U1553" s="21"/>
    </row>
    <row r="1554" spans="1:21" s="40" customFormat="1" ht="25.5" x14ac:dyDescent="0.2">
      <c r="A1554" s="214">
        <v>6.7</v>
      </c>
      <c r="B1554" s="206" t="s">
        <v>435</v>
      </c>
      <c r="C1554" s="186">
        <v>64</v>
      </c>
      <c r="D1554" s="215" t="s">
        <v>33</v>
      </c>
      <c r="E1554" s="204">
        <v>4741.8999999999996</v>
      </c>
      <c r="F1554" s="205">
        <f t="shared" si="74"/>
        <v>303481.59999999998</v>
      </c>
      <c r="I1554" s="22"/>
      <c r="J1554" s="22"/>
      <c r="K1554" s="90"/>
      <c r="L1554" s="21"/>
      <c r="M1554" s="21"/>
      <c r="N1554" s="21"/>
      <c r="O1554" s="21"/>
      <c r="P1554" s="21"/>
      <c r="Q1554" s="21"/>
      <c r="R1554" s="21"/>
      <c r="S1554" s="21"/>
      <c r="T1554" s="21"/>
      <c r="U1554" s="21"/>
    </row>
    <row r="1555" spans="1:21" s="40" customFormat="1" ht="25.5" x14ac:dyDescent="0.2">
      <c r="A1555" s="214">
        <v>6.8</v>
      </c>
      <c r="B1555" s="206" t="s">
        <v>433</v>
      </c>
      <c r="C1555" s="186">
        <v>2</v>
      </c>
      <c r="D1555" s="215" t="s">
        <v>33</v>
      </c>
      <c r="E1555" s="204">
        <v>4251.21</v>
      </c>
      <c r="F1555" s="205">
        <f t="shared" si="74"/>
        <v>8502.42</v>
      </c>
      <c r="I1555" s="22"/>
      <c r="J1555" s="22"/>
      <c r="K1555" s="90"/>
      <c r="L1555" s="21"/>
      <c r="M1555" s="21"/>
      <c r="N1555" s="21"/>
      <c r="O1555" s="21"/>
      <c r="P1555" s="21"/>
      <c r="Q1555" s="21"/>
      <c r="R1555" s="21"/>
      <c r="S1555" s="21"/>
      <c r="T1555" s="21"/>
      <c r="U1555" s="21"/>
    </row>
    <row r="1556" spans="1:21" s="40" customFormat="1" ht="25.5" x14ac:dyDescent="0.2">
      <c r="A1556" s="214">
        <v>6.9</v>
      </c>
      <c r="B1556" s="206" t="s">
        <v>479</v>
      </c>
      <c r="C1556" s="186">
        <v>4</v>
      </c>
      <c r="D1556" s="215" t="s">
        <v>33</v>
      </c>
      <c r="E1556" s="204">
        <v>12939.7</v>
      </c>
      <c r="F1556" s="205">
        <f t="shared" si="74"/>
        <v>51758.8</v>
      </c>
      <c r="I1556" s="22"/>
      <c r="J1556" s="22"/>
      <c r="K1556" s="90"/>
      <c r="L1556" s="21"/>
      <c r="M1556" s="21"/>
      <c r="N1556" s="21"/>
      <c r="O1556" s="21"/>
      <c r="P1556" s="21"/>
      <c r="Q1556" s="21"/>
      <c r="R1556" s="21"/>
      <c r="S1556" s="21"/>
      <c r="T1556" s="21"/>
      <c r="U1556" s="21"/>
    </row>
    <row r="1557" spans="1:21" s="40" customFormat="1" ht="25.5" x14ac:dyDescent="0.2">
      <c r="A1557" s="216">
        <v>6.1</v>
      </c>
      <c r="B1557" s="206" t="s">
        <v>478</v>
      </c>
      <c r="C1557" s="186">
        <v>13</v>
      </c>
      <c r="D1557" s="215" t="s">
        <v>33</v>
      </c>
      <c r="E1557" s="204">
        <v>8326.9</v>
      </c>
      <c r="F1557" s="205">
        <f t="shared" si="74"/>
        <v>108249.7</v>
      </c>
      <c r="I1557" s="22"/>
      <c r="J1557" s="22"/>
      <c r="K1557" s="90"/>
      <c r="L1557" s="21"/>
      <c r="M1557" s="21"/>
      <c r="N1557" s="21"/>
      <c r="O1557" s="21"/>
      <c r="P1557" s="21"/>
      <c r="Q1557" s="21"/>
      <c r="R1557" s="21"/>
      <c r="S1557" s="21"/>
      <c r="T1557" s="21"/>
      <c r="U1557" s="21"/>
    </row>
    <row r="1558" spans="1:21" s="40" customFormat="1" ht="24" customHeight="1" x14ac:dyDescent="0.2">
      <c r="A1558" s="216">
        <v>6.11</v>
      </c>
      <c r="B1558" s="206" t="s">
        <v>429</v>
      </c>
      <c r="C1558" s="186">
        <v>21</v>
      </c>
      <c r="D1558" s="215" t="s">
        <v>33</v>
      </c>
      <c r="E1558" s="204">
        <v>1067.19</v>
      </c>
      <c r="F1558" s="205">
        <f t="shared" si="74"/>
        <v>22410.99</v>
      </c>
      <c r="I1558" s="22"/>
      <c r="J1558" s="22"/>
      <c r="K1558" s="90"/>
      <c r="L1558" s="21"/>
      <c r="M1558" s="21"/>
      <c r="N1558" s="21"/>
      <c r="O1558" s="21"/>
      <c r="P1558" s="21"/>
      <c r="Q1558" s="21"/>
      <c r="R1558" s="21"/>
      <c r="S1558" s="21"/>
      <c r="T1558" s="21"/>
      <c r="U1558" s="21"/>
    </row>
    <row r="1559" spans="1:21" s="40" customFormat="1" x14ac:dyDescent="0.2">
      <c r="A1559" s="216">
        <v>6.12</v>
      </c>
      <c r="B1559" s="206" t="s">
        <v>472</v>
      </c>
      <c r="C1559" s="186">
        <v>149</v>
      </c>
      <c r="D1559" s="215" t="s">
        <v>33</v>
      </c>
      <c r="E1559" s="204">
        <v>750</v>
      </c>
      <c r="F1559" s="217">
        <f t="shared" si="74"/>
        <v>111750</v>
      </c>
      <c r="I1559" s="22"/>
      <c r="J1559" s="22"/>
      <c r="K1559" s="90"/>
      <c r="L1559" s="21"/>
      <c r="M1559" s="21"/>
      <c r="N1559" s="21"/>
      <c r="O1559" s="21"/>
      <c r="P1559" s="21"/>
      <c r="Q1559" s="21"/>
      <c r="R1559" s="21"/>
      <c r="S1559" s="21"/>
      <c r="T1559" s="21"/>
      <c r="U1559" s="21"/>
    </row>
    <row r="1560" spans="1:21" s="40" customFormat="1" x14ac:dyDescent="0.2">
      <c r="A1560" s="208"/>
      <c r="B1560" s="203" t="s">
        <v>427</v>
      </c>
      <c r="C1560" s="186"/>
      <c r="D1560" s="200"/>
      <c r="E1560" s="204"/>
      <c r="F1560" s="205"/>
      <c r="I1560" s="22"/>
      <c r="J1560" s="22"/>
      <c r="K1560" s="90"/>
      <c r="L1560" s="21"/>
      <c r="M1560" s="21"/>
      <c r="N1560" s="21"/>
      <c r="O1560" s="21"/>
      <c r="P1560" s="21"/>
      <c r="Q1560" s="21"/>
      <c r="R1560" s="21"/>
      <c r="S1560" s="21"/>
      <c r="T1560" s="21"/>
      <c r="U1560" s="21"/>
    </row>
    <row r="1561" spans="1:21" s="40" customFormat="1" x14ac:dyDescent="0.2">
      <c r="A1561" s="207">
        <v>7</v>
      </c>
      <c r="B1561" s="198" t="s">
        <v>426</v>
      </c>
      <c r="C1561" s="186"/>
      <c r="D1561" s="200"/>
      <c r="E1561" s="204"/>
      <c r="F1561" s="205"/>
      <c r="I1561" s="22"/>
      <c r="J1561" s="22"/>
      <c r="K1561" s="90"/>
      <c r="L1561" s="21"/>
      <c r="M1561" s="21"/>
      <c r="N1561" s="21"/>
      <c r="O1561" s="21"/>
      <c r="P1561" s="21"/>
      <c r="Q1561" s="21"/>
      <c r="R1561" s="21"/>
      <c r="S1561" s="21"/>
      <c r="T1561" s="21"/>
      <c r="U1561" s="21"/>
    </row>
    <row r="1562" spans="1:21" s="40" customFormat="1" x14ac:dyDescent="0.2">
      <c r="A1562" s="208">
        <v>7.1</v>
      </c>
      <c r="B1562" s="203" t="s">
        <v>490</v>
      </c>
      <c r="C1562" s="186">
        <v>2</v>
      </c>
      <c r="D1562" s="215" t="s">
        <v>33</v>
      </c>
      <c r="E1562" s="204">
        <v>3400.25</v>
      </c>
      <c r="F1562" s="205">
        <f>ROUND(C1562*E1562,2)</f>
        <v>6800.5</v>
      </c>
      <c r="I1562" s="22"/>
      <c r="J1562" s="22"/>
      <c r="K1562" s="90"/>
      <c r="L1562" s="21"/>
      <c r="M1562" s="21"/>
      <c r="N1562" s="21"/>
      <c r="O1562" s="21"/>
      <c r="P1562" s="21"/>
      <c r="Q1562" s="21"/>
      <c r="R1562" s="21"/>
      <c r="S1562" s="21"/>
      <c r="T1562" s="21"/>
      <c r="U1562" s="21"/>
    </row>
    <row r="1563" spans="1:21" s="40" customFormat="1" x14ac:dyDescent="0.2">
      <c r="A1563" s="208">
        <v>7.2</v>
      </c>
      <c r="B1563" s="203" t="s">
        <v>424</v>
      </c>
      <c r="C1563" s="186">
        <v>70</v>
      </c>
      <c r="D1563" s="215" t="s">
        <v>33</v>
      </c>
      <c r="E1563" s="204">
        <v>1713.53</v>
      </c>
      <c r="F1563" s="205">
        <f>ROUND(C1563*E1563,2)</f>
        <v>119947.1</v>
      </c>
      <c r="I1563" s="22"/>
      <c r="J1563" s="22"/>
      <c r="K1563" s="90"/>
      <c r="L1563" s="21"/>
      <c r="M1563" s="21"/>
      <c r="N1563" s="21"/>
      <c r="O1563" s="21"/>
      <c r="P1563" s="21"/>
      <c r="Q1563" s="21"/>
      <c r="R1563" s="21"/>
      <c r="S1563" s="21"/>
      <c r="T1563" s="21"/>
      <c r="U1563" s="21"/>
    </row>
    <row r="1564" spans="1:21" s="40" customFormat="1" x14ac:dyDescent="0.2">
      <c r="A1564" s="208">
        <v>7.3</v>
      </c>
      <c r="B1564" s="203" t="s">
        <v>423</v>
      </c>
      <c r="C1564" s="186">
        <v>319</v>
      </c>
      <c r="D1564" s="215" t="s">
        <v>33</v>
      </c>
      <c r="E1564" s="204">
        <v>1565.4</v>
      </c>
      <c r="F1564" s="205">
        <f>ROUND(C1564*E1564,2)</f>
        <v>499362.6</v>
      </c>
      <c r="I1564" s="22"/>
      <c r="J1564" s="22"/>
      <c r="K1564" s="90"/>
      <c r="L1564" s="21"/>
      <c r="M1564" s="21"/>
      <c r="N1564" s="21"/>
      <c r="O1564" s="21"/>
      <c r="P1564" s="21"/>
      <c r="Q1564" s="21"/>
      <c r="R1564" s="21"/>
      <c r="S1564" s="21"/>
      <c r="T1564" s="21"/>
      <c r="U1564" s="21"/>
    </row>
    <row r="1565" spans="1:21" s="40" customFormat="1" x14ac:dyDescent="0.2">
      <c r="A1565" s="208"/>
      <c r="B1565" s="203"/>
      <c r="C1565" s="186"/>
      <c r="D1565" s="200"/>
      <c r="E1565" s="204"/>
      <c r="F1565" s="205"/>
      <c r="I1565" s="22"/>
      <c r="J1565" s="22"/>
      <c r="K1565" s="90"/>
      <c r="L1565" s="21"/>
      <c r="M1565" s="21"/>
      <c r="N1565" s="21"/>
      <c r="O1565" s="21"/>
      <c r="P1565" s="21"/>
      <c r="Q1565" s="21"/>
      <c r="R1565" s="21"/>
      <c r="S1565" s="21"/>
      <c r="T1565" s="21"/>
      <c r="U1565" s="21"/>
    </row>
    <row r="1566" spans="1:21" s="40" customFormat="1" x14ac:dyDescent="0.2">
      <c r="A1566" s="207">
        <v>8</v>
      </c>
      <c r="B1566" s="198" t="s">
        <v>422</v>
      </c>
      <c r="C1566" s="186"/>
      <c r="D1566" s="200"/>
      <c r="E1566" s="204"/>
      <c r="F1566" s="205"/>
      <c r="I1566" s="22"/>
      <c r="J1566" s="22"/>
      <c r="K1566" s="90"/>
      <c r="L1566" s="21"/>
      <c r="M1566" s="21"/>
      <c r="N1566" s="21"/>
      <c r="O1566" s="21"/>
      <c r="P1566" s="21"/>
      <c r="Q1566" s="21"/>
      <c r="R1566" s="21"/>
      <c r="S1566" s="21"/>
      <c r="T1566" s="21"/>
      <c r="U1566" s="21"/>
    </row>
    <row r="1567" spans="1:21" s="40" customFormat="1" x14ac:dyDescent="0.2">
      <c r="A1567" s="208"/>
      <c r="B1567" s="203"/>
      <c r="C1567" s="186"/>
      <c r="D1567" s="200"/>
      <c r="E1567" s="204"/>
      <c r="F1567" s="205"/>
      <c r="I1567" s="22"/>
      <c r="J1567" s="22"/>
      <c r="K1567" s="90"/>
      <c r="L1567" s="21"/>
      <c r="M1567" s="21"/>
      <c r="N1567" s="21"/>
      <c r="O1567" s="21"/>
      <c r="P1567" s="21"/>
      <c r="Q1567" s="21"/>
      <c r="R1567" s="21"/>
      <c r="S1567" s="21"/>
      <c r="T1567" s="21"/>
      <c r="U1567" s="21"/>
    </row>
    <row r="1568" spans="1:21" s="40" customFormat="1" x14ac:dyDescent="0.2">
      <c r="A1568" s="218">
        <v>8.1</v>
      </c>
      <c r="B1568" s="219" t="s">
        <v>467</v>
      </c>
      <c r="C1568" s="186"/>
      <c r="D1568" s="220"/>
      <c r="E1568" s="204"/>
      <c r="F1568" s="222"/>
      <c r="I1568" s="22"/>
      <c r="J1568" s="22"/>
      <c r="K1568" s="90"/>
      <c r="L1568" s="21"/>
      <c r="M1568" s="21"/>
      <c r="N1568" s="21"/>
      <c r="O1568" s="21"/>
      <c r="P1568" s="21"/>
      <c r="Q1568" s="21"/>
      <c r="R1568" s="21"/>
      <c r="S1568" s="21"/>
      <c r="T1568" s="21"/>
      <c r="U1568" s="21"/>
    </row>
    <row r="1569" spans="1:21" s="40" customFormat="1" x14ac:dyDescent="0.2">
      <c r="A1569" s="223" t="s">
        <v>148</v>
      </c>
      <c r="B1569" s="224" t="s">
        <v>97</v>
      </c>
      <c r="C1569" s="186">
        <v>1</v>
      </c>
      <c r="D1569" s="220" t="s">
        <v>33</v>
      </c>
      <c r="E1569" s="204">
        <v>291.64999999999998</v>
      </c>
      <c r="F1569" s="225">
        <f t="shared" ref="F1569:F1577" si="75">ROUND(E1569*C1569,2)</f>
        <v>291.64999999999998</v>
      </c>
      <c r="I1569" s="22"/>
      <c r="J1569" s="22"/>
      <c r="K1569" s="90"/>
      <c r="L1569" s="21"/>
      <c r="M1569" s="21"/>
      <c r="N1569" s="21"/>
      <c r="O1569" s="21"/>
      <c r="P1569" s="21"/>
      <c r="Q1569" s="21"/>
      <c r="R1569" s="21"/>
      <c r="S1569" s="21"/>
      <c r="T1569" s="21"/>
      <c r="U1569" s="21"/>
    </row>
    <row r="1570" spans="1:21" s="40" customFormat="1" ht="25.5" x14ac:dyDescent="0.2">
      <c r="A1570" s="223" t="s">
        <v>256</v>
      </c>
      <c r="B1570" s="224" t="s">
        <v>412</v>
      </c>
      <c r="C1570" s="186">
        <v>12.5</v>
      </c>
      <c r="D1570" s="226" t="s">
        <v>57</v>
      </c>
      <c r="E1570" s="204">
        <v>1410.47</v>
      </c>
      <c r="F1570" s="225">
        <f t="shared" si="75"/>
        <v>17630.88</v>
      </c>
      <c r="I1570" s="22"/>
      <c r="J1570" s="22"/>
      <c r="K1570" s="90"/>
      <c r="L1570" s="21"/>
      <c r="M1570" s="21"/>
      <c r="N1570" s="21"/>
      <c r="O1570" s="21"/>
      <c r="P1570" s="21"/>
      <c r="Q1570" s="21"/>
      <c r="R1570" s="21"/>
      <c r="S1570" s="21"/>
      <c r="T1570" s="21"/>
      <c r="U1570" s="21"/>
    </row>
    <row r="1571" spans="1:21" s="40" customFormat="1" ht="25.5" x14ac:dyDescent="0.2">
      <c r="A1571" s="223" t="s">
        <v>337</v>
      </c>
      <c r="B1571" s="206" t="s">
        <v>411</v>
      </c>
      <c r="C1571" s="186">
        <v>4</v>
      </c>
      <c r="D1571" s="226" t="s">
        <v>33</v>
      </c>
      <c r="E1571" s="204">
        <v>2767.21</v>
      </c>
      <c r="F1571" s="225">
        <f t="shared" si="75"/>
        <v>11068.84</v>
      </c>
      <c r="I1571" s="22"/>
      <c r="J1571" s="22"/>
      <c r="K1571" s="90"/>
      <c r="L1571" s="21"/>
      <c r="M1571" s="21"/>
      <c r="N1571" s="21"/>
      <c r="O1571" s="21"/>
      <c r="P1571" s="21"/>
      <c r="Q1571" s="21"/>
      <c r="R1571" s="21"/>
      <c r="S1571" s="21"/>
      <c r="T1571" s="21"/>
      <c r="U1571" s="21"/>
    </row>
    <row r="1572" spans="1:21" s="40" customFormat="1" x14ac:dyDescent="0.2">
      <c r="A1572" s="223" t="s">
        <v>288</v>
      </c>
      <c r="B1572" s="227" t="s">
        <v>410</v>
      </c>
      <c r="C1572" s="186">
        <v>2</v>
      </c>
      <c r="D1572" s="226" t="s">
        <v>33</v>
      </c>
      <c r="E1572" s="204">
        <v>1565.4</v>
      </c>
      <c r="F1572" s="225">
        <f t="shared" si="75"/>
        <v>3130.8</v>
      </c>
      <c r="I1572" s="22"/>
      <c r="J1572" s="22"/>
      <c r="K1572" s="90"/>
      <c r="L1572" s="21"/>
      <c r="M1572" s="21"/>
      <c r="N1572" s="21"/>
      <c r="O1572" s="21"/>
      <c r="P1572" s="21"/>
      <c r="Q1572" s="21"/>
      <c r="R1572" s="21"/>
      <c r="S1572" s="21"/>
      <c r="T1572" s="21"/>
      <c r="U1572" s="21"/>
    </row>
    <row r="1573" spans="1:21" s="40" customFormat="1" x14ac:dyDescent="0.2">
      <c r="A1573" s="223" t="s">
        <v>335</v>
      </c>
      <c r="B1573" s="227" t="s">
        <v>409</v>
      </c>
      <c r="C1573" s="186">
        <v>2</v>
      </c>
      <c r="D1573" s="226" t="s">
        <v>33</v>
      </c>
      <c r="E1573" s="204">
        <v>750</v>
      </c>
      <c r="F1573" s="225">
        <f t="shared" si="75"/>
        <v>1500</v>
      </c>
      <c r="I1573" s="22"/>
      <c r="J1573" s="22"/>
      <c r="K1573" s="90"/>
      <c r="L1573" s="21"/>
      <c r="M1573" s="21"/>
      <c r="N1573" s="21"/>
      <c r="O1573" s="21"/>
      <c r="P1573" s="21"/>
      <c r="Q1573" s="21"/>
      <c r="R1573" s="21"/>
      <c r="S1573" s="21"/>
      <c r="T1573" s="21"/>
      <c r="U1573" s="21"/>
    </row>
    <row r="1574" spans="1:21" s="40" customFormat="1" x14ac:dyDescent="0.2">
      <c r="A1574" s="223" t="s">
        <v>147</v>
      </c>
      <c r="B1574" s="227" t="s">
        <v>453</v>
      </c>
      <c r="C1574" s="186">
        <f>12.5*0.66</f>
        <v>8.25</v>
      </c>
      <c r="D1574" s="226" t="s">
        <v>41</v>
      </c>
      <c r="E1574" s="204">
        <v>130.81</v>
      </c>
      <c r="F1574" s="225">
        <f t="shared" si="75"/>
        <v>1079.18</v>
      </c>
      <c r="I1574" s="22"/>
      <c r="J1574" s="22"/>
      <c r="K1574" s="90"/>
      <c r="L1574" s="21"/>
      <c r="M1574" s="21"/>
      <c r="N1574" s="21"/>
      <c r="O1574" s="21"/>
      <c r="P1574" s="21"/>
      <c r="Q1574" s="21"/>
      <c r="R1574" s="21"/>
      <c r="S1574" s="21"/>
      <c r="T1574" s="21"/>
      <c r="U1574" s="21"/>
    </row>
    <row r="1575" spans="1:21" s="40" customFormat="1" ht="26.25" customHeight="1" x14ac:dyDescent="0.2">
      <c r="A1575" s="223" t="s">
        <v>146</v>
      </c>
      <c r="B1575" s="206" t="s">
        <v>407</v>
      </c>
      <c r="C1575" s="186">
        <v>7.84</v>
      </c>
      <c r="D1575" s="226" t="s">
        <v>41</v>
      </c>
      <c r="E1575" s="204">
        <v>172.55</v>
      </c>
      <c r="F1575" s="225">
        <f t="shared" si="75"/>
        <v>1352.79</v>
      </c>
      <c r="I1575" s="22"/>
      <c r="J1575" s="22"/>
      <c r="K1575" s="90"/>
      <c r="L1575" s="21"/>
      <c r="M1575" s="21"/>
      <c r="N1575" s="21"/>
      <c r="O1575" s="21"/>
      <c r="P1575" s="21"/>
      <c r="Q1575" s="21"/>
      <c r="R1575" s="21"/>
      <c r="S1575" s="21"/>
      <c r="T1575" s="21"/>
      <c r="U1575" s="21"/>
    </row>
    <row r="1576" spans="1:21" s="40" customFormat="1" ht="25.5" x14ac:dyDescent="0.2">
      <c r="A1576" s="223" t="s">
        <v>145</v>
      </c>
      <c r="B1576" s="206" t="s">
        <v>406</v>
      </c>
      <c r="C1576" s="186">
        <v>1</v>
      </c>
      <c r="D1576" s="226" t="s">
        <v>33</v>
      </c>
      <c r="E1576" s="204">
        <v>204.64</v>
      </c>
      <c r="F1576" s="225">
        <f t="shared" si="75"/>
        <v>204.64</v>
      </c>
      <c r="I1576" s="22"/>
      <c r="J1576" s="22"/>
      <c r="K1576" s="90"/>
      <c r="L1576" s="21"/>
      <c r="M1576" s="21"/>
      <c r="N1576" s="21"/>
      <c r="O1576" s="21"/>
      <c r="P1576" s="21"/>
      <c r="Q1576" s="21"/>
      <c r="R1576" s="21"/>
      <c r="S1576" s="21"/>
      <c r="T1576" s="21"/>
      <c r="U1576" s="21"/>
    </row>
    <row r="1577" spans="1:21" s="40" customFormat="1" x14ac:dyDescent="0.2">
      <c r="A1577" s="223" t="s">
        <v>144</v>
      </c>
      <c r="B1577" s="224" t="s">
        <v>177</v>
      </c>
      <c r="C1577" s="186">
        <v>1</v>
      </c>
      <c r="D1577" s="220" t="s">
        <v>33</v>
      </c>
      <c r="E1577" s="204">
        <v>10500</v>
      </c>
      <c r="F1577" s="225">
        <f t="shared" si="75"/>
        <v>10500</v>
      </c>
      <c r="I1577" s="22"/>
      <c r="J1577" s="22"/>
      <c r="K1577" s="90"/>
      <c r="L1577" s="21"/>
      <c r="M1577" s="21"/>
      <c r="N1577" s="21"/>
      <c r="O1577" s="21"/>
      <c r="P1577" s="21"/>
      <c r="Q1577" s="21"/>
      <c r="R1577" s="21"/>
      <c r="S1577" s="21"/>
      <c r="T1577" s="21"/>
      <c r="U1577" s="21"/>
    </row>
    <row r="1578" spans="1:21" s="40" customFormat="1" x14ac:dyDescent="0.2">
      <c r="A1578" s="208"/>
      <c r="B1578" s="203"/>
      <c r="C1578" s="186"/>
      <c r="D1578" s="200"/>
      <c r="E1578" s="204"/>
      <c r="F1578" s="205"/>
      <c r="I1578" s="22"/>
      <c r="J1578" s="22"/>
      <c r="K1578" s="90"/>
      <c r="L1578" s="21"/>
      <c r="M1578" s="21"/>
      <c r="N1578" s="21"/>
      <c r="O1578" s="21"/>
      <c r="P1578" s="21"/>
      <c r="Q1578" s="21"/>
      <c r="R1578" s="21"/>
      <c r="S1578" s="21"/>
      <c r="T1578" s="21"/>
      <c r="U1578" s="21"/>
    </row>
    <row r="1579" spans="1:21" s="40" customFormat="1" x14ac:dyDescent="0.2">
      <c r="A1579" s="218">
        <v>8.1999999999999993</v>
      </c>
      <c r="B1579" s="219" t="s">
        <v>510</v>
      </c>
      <c r="C1579" s="186"/>
      <c r="D1579" s="220"/>
      <c r="E1579" s="204"/>
      <c r="F1579" s="222"/>
      <c r="I1579" s="22"/>
      <c r="J1579" s="22"/>
      <c r="K1579" s="90"/>
      <c r="L1579" s="21"/>
      <c r="M1579" s="21"/>
      <c r="N1579" s="21"/>
      <c r="O1579" s="21"/>
      <c r="P1579" s="21"/>
      <c r="Q1579" s="21"/>
      <c r="R1579" s="21"/>
      <c r="S1579" s="21"/>
      <c r="T1579" s="21"/>
      <c r="U1579" s="21"/>
    </row>
    <row r="1580" spans="1:21" s="40" customFormat="1" x14ac:dyDescent="0.2">
      <c r="A1580" s="223" t="s">
        <v>101</v>
      </c>
      <c r="B1580" s="224" t="s">
        <v>97</v>
      </c>
      <c r="C1580" s="186">
        <v>1</v>
      </c>
      <c r="D1580" s="220" t="s">
        <v>33</v>
      </c>
      <c r="E1580" s="204">
        <v>291.64999999999998</v>
      </c>
      <c r="F1580" s="225">
        <f t="shared" ref="F1580:F1588" si="76">ROUND(E1580*C1580,2)</f>
        <v>291.64999999999998</v>
      </c>
      <c r="I1580" s="22"/>
      <c r="J1580" s="22"/>
      <c r="K1580" s="90"/>
      <c r="L1580" s="21"/>
      <c r="M1580" s="21"/>
      <c r="N1580" s="21"/>
      <c r="O1580" s="21"/>
      <c r="P1580" s="21"/>
      <c r="Q1580" s="21"/>
      <c r="R1580" s="21"/>
      <c r="S1580" s="21"/>
      <c r="T1580" s="21"/>
      <c r="U1580" s="21"/>
    </row>
    <row r="1581" spans="1:21" s="40" customFormat="1" ht="25.5" x14ac:dyDescent="0.2">
      <c r="A1581" s="223" t="s">
        <v>334</v>
      </c>
      <c r="B1581" s="224" t="s">
        <v>412</v>
      </c>
      <c r="C1581" s="186">
        <v>10</v>
      </c>
      <c r="D1581" s="226" t="s">
        <v>57</v>
      </c>
      <c r="E1581" s="204">
        <v>1410.47</v>
      </c>
      <c r="F1581" s="225">
        <f t="shared" si="76"/>
        <v>14104.7</v>
      </c>
      <c r="I1581" s="22"/>
      <c r="J1581" s="22"/>
      <c r="K1581" s="90"/>
      <c r="L1581" s="21"/>
      <c r="M1581" s="21"/>
      <c r="N1581" s="21"/>
      <c r="O1581" s="21"/>
      <c r="P1581" s="21"/>
      <c r="Q1581" s="21"/>
      <c r="R1581" s="21"/>
      <c r="S1581" s="21"/>
      <c r="T1581" s="21"/>
      <c r="U1581" s="21"/>
    </row>
    <row r="1582" spans="1:21" s="40" customFormat="1" ht="25.5" x14ac:dyDescent="0.2">
      <c r="A1582" s="223" t="s">
        <v>332</v>
      </c>
      <c r="B1582" s="206" t="s">
        <v>411</v>
      </c>
      <c r="C1582" s="186">
        <v>4</v>
      </c>
      <c r="D1582" s="226" t="s">
        <v>33</v>
      </c>
      <c r="E1582" s="204">
        <v>2767.21</v>
      </c>
      <c r="F1582" s="225">
        <f t="shared" si="76"/>
        <v>11068.84</v>
      </c>
      <c r="I1582" s="22"/>
      <c r="J1582" s="22"/>
      <c r="K1582" s="90"/>
      <c r="L1582" s="21"/>
      <c r="M1582" s="21"/>
      <c r="N1582" s="21"/>
      <c r="O1582" s="21"/>
      <c r="P1582" s="21"/>
      <c r="Q1582" s="21"/>
      <c r="R1582" s="21"/>
      <c r="S1582" s="21"/>
      <c r="T1582" s="21"/>
      <c r="U1582" s="21"/>
    </row>
    <row r="1583" spans="1:21" s="40" customFormat="1" x14ac:dyDescent="0.2">
      <c r="A1583" s="223" t="s">
        <v>330</v>
      </c>
      <c r="B1583" s="227" t="s">
        <v>410</v>
      </c>
      <c r="C1583" s="186">
        <v>2</v>
      </c>
      <c r="D1583" s="226" t="s">
        <v>33</v>
      </c>
      <c r="E1583" s="204">
        <v>1565.4</v>
      </c>
      <c r="F1583" s="225">
        <f t="shared" si="76"/>
        <v>3130.8</v>
      </c>
      <c r="I1583" s="22"/>
      <c r="J1583" s="22"/>
      <c r="K1583" s="90"/>
      <c r="L1583" s="21"/>
      <c r="M1583" s="21"/>
      <c r="N1583" s="21"/>
      <c r="O1583" s="21"/>
      <c r="P1583" s="21"/>
      <c r="Q1583" s="21"/>
      <c r="R1583" s="21"/>
      <c r="S1583" s="21"/>
      <c r="T1583" s="21"/>
      <c r="U1583" s="21"/>
    </row>
    <row r="1584" spans="1:21" s="40" customFormat="1" x14ac:dyDescent="0.2">
      <c r="A1584" s="223" t="s">
        <v>328</v>
      </c>
      <c r="B1584" s="227" t="s">
        <v>409</v>
      </c>
      <c r="C1584" s="186">
        <v>2</v>
      </c>
      <c r="D1584" s="226" t="s">
        <v>33</v>
      </c>
      <c r="E1584" s="204">
        <v>750</v>
      </c>
      <c r="F1584" s="225">
        <f t="shared" si="76"/>
        <v>1500</v>
      </c>
      <c r="I1584" s="22"/>
      <c r="J1584" s="22"/>
      <c r="K1584" s="90"/>
      <c r="L1584" s="21"/>
      <c r="M1584" s="21"/>
      <c r="N1584" s="21"/>
      <c r="O1584" s="21"/>
      <c r="P1584" s="21"/>
      <c r="Q1584" s="21"/>
      <c r="R1584" s="21"/>
      <c r="S1584" s="21"/>
      <c r="T1584" s="21"/>
      <c r="U1584" s="21"/>
    </row>
    <row r="1585" spans="1:21" s="40" customFormat="1" x14ac:dyDescent="0.2">
      <c r="A1585" s="223" t="s">
        <v>118</v>
      </c>
      <c r="B1585" s="227" t="s">
        <v>453</v>
      </c>
      <c r="C1585" s="186">
        <v>6.6000000000000005</v>
      </c>
      <c r="D1585" s="226" t="s">
        <v>41</v>
      </c>
      <c r="E1585" s="204">
        <v>130.81</v>
      </c>
      <c r="F1585" s="225">
        <f t="shared" si="76"/>
        <v>863.35</v>
      </c>
      <c r="I1585" s="22"/>
      <c r="J1585" s="22"/>
      <c r="K1585" s="90"/>
      <c r="L1585" s="21"/>
      <c r="M1585" s="21"/>
      <c r="N1585" s="21"/>
      <c r="O1585" s="21"/>
      <c r="P1585" s="21"/>
      <c r="Q1585" s="21"/>
      <c r="R1585" s="21"/>
      <c r="S1585" s="21"/>
      <c r="T1585" s="21"/>
      <c r="U1585" s="21"/>
    </row>
    <row r="1586" spans="1:21" s="40" customFormat="1" ht="24.75" customHeight="1" x14ac:dyDescent="0.2">
      <c r="A1586" s="223" t="s">
        <v>143</v>
      </c>
      <c r="B1586" s="206" t="s">
        <v>407</v>
      </c>
      <c r="C1586" s="186">
        <v>6.2700000000000005</v>
      </c>
      <c r="D1586" s="226" t="s">
        <v>41</v>
      </c>
      <c r="E1586" s="204">
        <v>172.55</v>
      </c>
      <c r="F1586" s="225">
        <f t="shared" si="76"/>
        <v>1081.8900000000001</v>
      </c>
      <c r="I1586" s="22"/>
      <c r="J1586" s="22"/>
      <c r="K1586" s="90"/>
      <c r="L1586" s="21"/>
      <c r="M1586" s="21"/>
      <c r="N1586" s="21"/>
      <c r="O1586" s="21"/>
      <c r="P1586" s="21"/>
      <c r="Q1586" s="21"/>
      <c r="R1586" s="21"/>
      <c r="S1586" s="21"/>
      <c r="T1586" s="21"/>
      <c r="U1586" s="21"/>
    </row>
    <row r="1587" spans="1:21" s="40" customFormat="1" ht="25.5" x14ac:dyDescent="0.2">
      <c r="A1587" s="223" t="s">
        <v>117</v>
      </c>
      <c r="B1587" s="206" t="s">
        <v>406</v>
      </c>
      <c r="C1587" s="186">
        <v>1</v>
      </c>
      <c r="D1587" s="226" t="s">
        <v>33</v>
      </c>
      <c r="E1587" s="204">
        <v>204.64</v>
      </c>
      <c r="F1587" s="225">
        <f t="shared" si="76"/>
        <v>204.64</v>
      </c>
      <c r="I1587" s="22"/>
      <c r="J1587" s="22"/>
      <c r="K1587" s="90"/>
      <c r="L1587" s="21"/>
      <c r="M1587" s="21"/>
      <c r="N1587" s="21"/>
      <c r="O1587" s="21"/>
      <c r="P1587" s="21"/>
      <c r="Q1587" s="21"/>
      <c r="R1587" s="21"/>
      <c r="S1587" s="21"/>
      <c r="T1587" s="21"/>
      <c r="U1587" s="21"/>
    </row>
    <row r="1588" spans="1:21" s="40" customFormat="1" x14ac:dyDescent="0.2">
      <c r="A1588" s="223" t="s">
        <v>509</v>
      </c>
      <c r="B1588" s="227" t="s">
        <v>177</v>
      </c>
      <c r="C1588" s="186">
        <v>1</v>
      </c>
      <c r="D1588" s="226" t="s">
        <v>33</v>
      </c>
      <c r="E1588" s="204">
        <v>9500</v>
      </c>
      <c r="F1588" s="225">
        <f t="shared" si="76"/>
        <v>9500</v>
      </c>
      <c r="I1588" s="22"/>
      <c r="J1588" s="22"/>
      <c r="K1588" s="90"/>
      <c r="L1588" s="21"/>
      <c r="M1588" s="21"/>
      <c r="N1588" s="21"/>
      <c r="O1588" s="21"/>
      <c r="P1588" s="21"/>
      <c r="Q1588" s="21"/>
      <c r="R1588" s="21"/>
      <c r="S1588" s="21"/>
      <c r="T1588" s="21"/>
      <c r="U1588" s="21"/>
    </row>
    <row r="1589" spans="1:21" s="40" customFormat="1" x14ac:dyDescent="0.2">
      <c r="A1589" s="208"/>
      <c r="B1589" s="203"/>
      <c r="C1589" s="186"/>
      <c r="D1589" s="200"/>
      <c r="E1589" s="204"/>
      <c r="F1589" s="205"/>
      <c r="I1589" s="22"/>
      <c r="J1589" s="22"/>
      <c r="K1589" s="90"/>
      <c r="L1589" s="21"/>
      <c r="M1589" s="21"/>
      <c r="N1589" s="21"/>
      <c r="O1589" s="21"/>
      <c r="P1589" s="21"/>
      <c r="Q1589" s="21"/>
      <c r="R1589" s="21"/>
      <c r="S1589" s="21"/>
      <c r="T1589" s="21"/>
      <c r="U1589" s="21"/>
    </row>
    <row r="1590" spans="1:21" s="40" customFormat="1" x14ac:dyDescent="0.2">
      <c r="A1590" s="231">
        <v>9</v>
      </c>
      <c r="B1590" s="198" t="s">
        <v>405</v>
      </c>
      <c r="C1590" s="229"/>
      <c r="D1590" s="200"/>
      <c r="E1590" s="204"/>
      <c r="F1590" s="205"/>
      <c r="I1590" s="22"/>
      <c r="J1590" s="22"/>
      <c r="K1590" s="90"/>
      <c r="L1590" s="21"/>
      <c r="M1590" s="21"/>
      <c r="N1590" s="21"/>
      <c r="O1590" s="21"/>
      <c r="P1590" s="21"/>
      <c r="Q1590" s="21"/>
      <c r="R1590" s="21"/>
      <c r="S1590" s="21"/>
      <c r="T1590" s="21"/>
      <c r="U1590" s="21"/>
    </row>
    <row r="1591" spans="1:21" s="40" customFormat="1" x14ac:dyDescent="0.2">
      <c r="A1591" s="208"/>
      <c r="B1591" s="203"/>
      <c r="C1591" s="229"/>
      <c r="D1591" s="200"/>
      <c r="E1591" s="204"/>
      <c r="F1591" s="205"/>
      <c r="I1591" s="22"/>
      <c r="J1591" s="22"/>
      <c r="K1591" s="90"/>
      <c r="L1591" s="21"/>
      <c r="M1591" s="21"/>
      <c r="N1591" s="21"/>
      <c r="O1591" s="21"/>
      <c r="P1591" s="21"/>
      <c r="Q1591" s="21"/>
      <c r="R1591" s="21"/>
      <c r="S1591" s="21"/>
      <c r="T1591" s="21"/>
      <c r="U1591" s="21"/>
    </row>
    <row r="1592" spans="1:21" s="40" customFormat="1" x14ac:dyDescent="0.2">
      <c r="A1592" s="232">
        <v>9.1</v>
      </c>
      <c r="B1592" s="198" t="s">
        <v>508</v>
      </c>
      <c r="C1592" s="229"/>
      <c r="D1592" s="200"/>
      <c r="E1592" s="204"/>
      <c r="F1592" s="205"/>
      <c r="I1592" s="22"/>
      <c r="J1592" s="22"/>
      <c r="K1592" s="90"/>
      <c r="L1592" s="21"/>
      <c r="M1592" s="21"/>
      <c r="N1592" s="21"/>
      <c r="O1592" s="21"/>
      <c r="P1592" s="21"/>
      <c r="Q1592" s="21"/>
      <c r="R1592" s="21"/>
      <c r="S1592" s="21"/>
      <c r="T1592" s="21"/>
      <c r="U1592" s="21"/>
    </row>
    <row r="1593" spans="1:21" s="40" customFormat="1" x14ac:dyDescent="0.2">
      <c r="A1593" s="223" t="s">
        <v>403</v>
      </c>
      <c r="B1593" s="233" t="s">
        <v>402</v>
      </c>
      <c r="C1593" s="186">
        <v>250</v>
      </c>
      <c r="D1593" s="220" t="s">
        <v>33</v>
      </c>
      <c r="E1593" s="204">
        <v>80</v>
      </c>
      <c r="F1593" s="222">
        <f t="shared" ref="F1593:F1605" si="77">ROUND((C1593*E1593),2)</f>
        <v>20000</v>
      </c>
      <c r="I1593" s="22"/>
      <c r="J1593" s="22"/>
      <c r="K1593" s="90"/>
      <c r="L1593" s="21"/>
      <c r="M1593" s="21"/>
      <c r="N1593" s="21"/>
      <c r="O1593" s="21"/>
      <c r="P1593" s="21"/>
      <c r="Q1593" s="21"/>
      <c r="R1593" s="21"/>
      <c r="S1593" s="21"/>
      <c r="T1593" s="21"/>
      <c r="U1593" s="21"/>
    </row>
    <row r="1594" spans="1:21" s="40" customFormat="1" ht="25.5" x14ac:dyDescent="0.2">
      <c r="A1594" s="223" t="s">
        <v>401</v>
      </c>
      <c r="B1594" s="230" t="s">
        <v>400</v>
      </c>
      <c r="C1594" s="186">
        <v>3000</v>
      </c>
      <c r="D1594" s="234" t="s">
        <v>57</v>
      </c>
      <c r="E1594" s="204">
        <v>14.23</v>
      </c>
      <c r="F1594" s="222">
        <f t="shared" si="77"/>
        <v>42690</v>
      </c>
      <c r="I1594" s="22"/>
      <c r="J1594" s="22"/>
      <c r="K1594" s="90"/>
      <c r="L1594" s="21"/>
      <c r="M1594" s="21"/>
      <c r="N1594" s="21"/>
      <c r="O1594" s="21"/>
      <c r="P1594" s="21"/>
      <c r="Q1594" s="21"/>
      <c r="R1594" s="21"/>
      <c r="S1594" s="21"/>
      <c r="T1594" s="21"/>
      <c r="U1594" s="21"/>
    </row>
    <row r="1595" spans="1:21" s="40" customFormat="1" x14ac:dyDescent="0.2">
      <c r="A1595" s="223" t="s">
        <v>399</v>
      </c>
      <c r="B1595" s="230" t="s">
        <v>398</v>
      </c>
      <c r="C1595" s="186">
        <v>500</v>
      </c>
      <c r="D1595" s="220" t="s">
        <v>33</v>
      </c>
      <c r="E1595" s="204">
        <v>84.42</v>
      </c>
      <c r="F1595" s="222">
        <f t="shared" si="77"/>
        <v>42210</v>
      </c>
      <c r="I1595" s="22"/>
      <c r="J1595" s="22"/>
      <c r="K1595" s="90"/>
      <c r="L1595" s="21"/>
      <c r="M1595" s="21"/>
      <c r="N1595" s="21"/>
      <c r="O1595" s="21"/>
      <c r="P1595" s="21"/>
      <c r="Q1595" s="21"/>
      <c r="R1595" s="21"/>
      <c r="S1595" s="21"/>
      <c r="T1595" s="21"/>
      <c r="U1595" s="21"/>
    </row>
    <row r="1596" spans="1:21" s="40" customFormat="1" x14ac:dyDescent="0.2">
      <c r="A1596" s="223" t="s">
        <v>397</v>
      </c>
      <c r="B1596" s="230" t="s">
        <v>396</v>
      </c>
      <c r="C1596" s="186">
        <v>500</v>
      </c>
      <c r="D1596" s="220" t="s">
        <v>33</v>
      </c>
      <c r="E1596" s="204">
        <v>26.5</v>
      </c>
      <c r="F1596" s="222">
        <f t="shared" si="77"/>
        <v>13250</v>
      </c>
      <c r="I1596" s="22"/>
      <c r="J1596" s="22"/>
      <c r="K1596" s="90"/>
      <c r="L1596" s="21"/>
      <c r="M1596" s="21"/>
      <c r="N1596" s="21"/>
      <c r="O1596" s="21"/>
      <c r="P1596" s="21"/>
      <c r="Q1596" s="21"/>
      <c r="R1596" s="21"/>
      <c r="S1596" s="21"/>
      <c r="T1596" s="21"/>
      <c r="U1596" s="21"/>
    </row>
    <row r="1597" spans="1:21" s="40" customFormat="1" x14ac:dyDescent="0.2">
      <c r="A1597" s="223" t="s">
        <v>395</v>
      </c>
      <c r="B1597" s="230" t="s">
        <v>394</v>
      </c>
      <c r="C1597" s="186">
        <v>375</v>
      </c>
      <c r="D1597" s="220" t="s">
        <v>57</v>
      </c>
      <c r="E1597" s="204">
        <v>292.05</v>
      </c>
      <c r="F1597" s="222">
        <f t="shared" si="77"/>
        <v>109518.75</v>
      </c>
      <c r="I1597" s="22"/>
      <c r="J1597" s="22"/>
      <c r="K1597" s="90"/>
      <c r="L1597" s="21"/>
      <c r="M1597" s="21"/>
      <c r="N1597" s="21"/>
      <c r="O1597" s="21"/>
      <c r="P1597" s="21"/>
      <c r="Q1597" s="21"/>
      <c r="R1597" s="21"/>
      <c r="S1597" s="21"/>
      <c r="T1597" s="21"/>
      <c r="U1597" s="21"/>
    </row>
    <row r="1598" spans="1:21" s="40" customFormat="1" x14ac:dyDescent="0.2">
      <c r="A1598" s="223" t="s">
        <v>393</v>
      </c>
      <c r="B1598" s="230" t="s">
        <v>392</v>
      </c>
      <c r="C1598" s="186">
        <v>250</v>
      </c>
      <c r="D1598" s="220" t="s">
        <v>33</v>
      </c>
      <c r="E1598" s="204">
        <v>35.4</v>
      </c>
      <c r="F1598" s="222">
        <f t="shared" si="77"/>
        <v>8850</v>
      </c>
      <c r="I1598" s="22"/>
      <c r="J1598" s="22"/>
      <c r="K1598" s="90"/>
      <c r="L1598" s="21"/>
      <c r="M1598" s="21"/>
      <c r="N1598" s="21"/>
      <c r="O1598" s="21"/>
      <c r="P1598" s="21"/>
      <c r="Q1598" s="21"/>
      <c r="R1598" s="21"/>
      <c r="S1598" s="21"/>
      <c r="T1598" s="21"/>
      <c r="U1598" s="21"/>
    </row>
    <row r="1599" spans="1:21" s="40" customFormat="1" x14ac:dyDescent="0.2">
      <c r="A1599" s="223" t="s">
        <v>391</v>
      </c>
      <c r="B1599" s="230" t="s">
        <v>390</v>
      </c>
      <c r="C1599" s="186">
        <v>250</v>
      </c>
      <c r="D1599" s="220" t="s">
        <v>33</v>
      </c>
      <c r="E1599" s="204">
        <v>28.32</v>
      </c>
      <c r="F1599" s="222">
        <f t="shared" si="77"/>
        <v>7080</v>
      </c>
      <c r="I1599" s="22"/>
      <c r="J1599" s="22"/>
      <c r="K1599" s="90"/>
      <c r="L1599" s="21"/>
      <c r="M1599" s="21"/>
      <c r="N1599" s="21"/>
      <c r="O1599" s="21"/>
      <c r="P1599" s="21"/>
      <c r="Q1599" s="21"/>
      <c r="R1599" s="21"/>
      <c r="S1599" s="21"/>
      <c r="T1599" s="21"/>
      <c r="U1599" s="21"/>
    </row>
    <row r="1600" spans="1:21" s="40" customFormat="1" x14ac:dyDescent="0.2">
      <c r="A1600" s="223" t="s">
        <v>389</v>
      </c>
      <c r="B1600" s="230" t="s">
        <v>388</v>
      </c>
      <c r="C1600" s="186">
        <v>250</v>
      </c>
      <c r="D1600" s="220" t="s">
        <v>33</v>
      </c>
      <c r="E1600" s="204">
        <v>286.36</v>
      </c>
      <c r="F1600" s="222">
        <f t="shared" si="77"/>
        <v>71590</v>
      </c>
      <c r="I1600" s="22"/>
      <c r="J1600" s="22"/>
      <c r="K1600" s="90"/>
      <c r="L1600" s="21"/>
      <c r="M1600" s="21"/>
      <c r="N1600" s="21"/>
      <c r="O1600" s="21"/>
      <c r="P1600" s="21"/>
      <c r="Q1600" s="21"/>
      <c r="R1600" s="21"/>
      <c r="S1600" s="21"/>
      <c r="T1600" s="21"/>
      <c r="U1600" s="21"/>
    </row>
    <row r="1601" spans="1:21" s="40" customFormat="1" x14ac:dyDescent="0.2">
      <c r="A1601" s="223" t="s">
        <v>387</v>
      </c>
      <c r="B1601" s="230" t="s">
        <v>386</v>
      </c>
      <c r="C1601" s="186">
        <v>250</v>
      </c>
      <c r="D1601" s="220" t="s">
        <v>33</v>
      </c>
      <c r="E1601" s="204">
        <v>380</v>
      </c>
      <c r="F1601" s="222">
        <f t="shared" si="77"/>
        <v>95000</v>
      </c>
      <c r="I1601" s="22"/>
      <c r="J1601" s="22"/>
      <c r="K1601" s="90"/>
      <c r="L1601" s="21"/>
      <c r="M1601" s="21"/>
      <c r="N1601" s="21"/>
      <c r="O1601" s="21"/>
      <c r="P1601" s="21"/>
      <c r="Q1601" s="21"/>
      <c r="R1601" s="21"/>
      <c r="S1601" s="21"/>
      <c r="T1601" s="21"/>
      <c r="U1601" s="21"/>
    </row>
    <row r="1602" spans="1:21" s="40" customFormat="1" x14ac:dyDescent="0.2">
      <c r="A1602" s="223" t="s">
        <v>385</v>
      </c>
      <c r="B1602" s="230" t="s">
        <v>239</v>
      </c>
      <c r="C1602" s="186">
        <v>250</v>
      </c>
      <c r="D1602" s="220" t="s">
        <v>33</v>
      </c>
      <c r="E1602" s="204">
        <v>21.67</v>
      </c>
      <c r="F1602" s="222">
        <f t="shared" si="77"/>
        <v>5417.5</v>
      </c>
      <c r="I1602" s="22"/>
      <c r="J1602" s="22"/>
      <c r="K1602" s="90"/>
      <c r="L1602" s="21"/>
      <c r="M1602" s="21"/>
      <c r="N1602" s="21"/>
      <c r="O1602" s="21"/>
      <c r="P1602" s="21"/>
      <c r="Q1602" s="21"/>
      <c r="R1602" s="21"/>
      <c r="S1602" s="21"/>
      <c r="T1602" s="21"/>
      <c r="U1602" s="21"/>
    </row>
    <row r="1603" spans="1:21" s="40" customFormat="1" x14ac:dyDescent="0.2">
      <c r="A1603" s="223" t="s">
        <v>384</v>
      </c>
      <c r="B1603" s="230" t="s">
        <v>383</v>
      </c>
      <c r="C1603" s="186">
        <v>250</v>
      </c>
      <c r="D1603" s="220" t="s">
        <v>33</v>
      </c>
      <c r="E1603" s="204">
        <v>350</v>
      </c>
      <c r="F1603" s="222">
        <f t="shared" si="77"/>
        <v>87500</v>
      </c>
      <c r="I1603" s="22"/>
      <c r="J1603" s="22"/>
      <c r="K1603" s="90"/>
      <c r="L1603" s="21"/>
      <c r="M1603" s="21"/>
      <c r="N1603" s="21"/>
      <c r="O1603" s="21"/>
      <c r="P1603" s="21"/>
      <c r="Q1603" s="21"/>
      <c r="R1603" s="21"/>
      <c r="S1603" s="21"/>
      <c r="T1603" s="21"/>
      <c r="U1603" s="21"/>
    </row>
    <row r="1604" spans="1:21" s="40" customFormat="1" x14ac:dyDescent="0.2">
      <c r="A1604" s="223" t="s">
        <v>382</v>
      </c>
      <c r="B1604" s="230" t="s">
        <v>381</v>
      </c>
      <c r="C1604" s="186">
        <v>495</v>
      </c>
      <c r="D1604" s="226" t="s">
        <v>41</v>
      </c>
      <c r="E1604" s="204">
        <v>699.05</v>
      </c>
      <c r="F1604" s="222">
        <f t="shared" si="77"/>
        <v>346029.75</v>
      </c>
      <c r="I1604" s="22"/>
      <c r="J1604" s="22"/>
      <c r="K1604" s="90"/>
      <c r="L1604" s="21"/>
      <c r="M1604" s="21"/>
      <c r="N1604" s="21"/>
      <c r="O1604" s="21"/>
      <c r="P1604" s="21"/>
      <c r="Q1604" s="21"/>
      <c r="R1604" s="21"/>
      <c r="S1604" s="21"/>
      <c r="T1604" s="21"/>
      <c r="U1604" s="21"/>
    </row>
    <row r="1605" spans="1:21" s="40" customFormat="1" x14ac:dyDescent="0.2">
      <c r="A1605" s="223" t="s">
        <v>380</v>
      </c>
      <c r="B1605" s="230" t="s">
        <v>59</v>
      </c>
      <c r="C1605" s="186">
        <v>250</v>
      </c>
      <c r="D1605" s="220" t="s">
        <v>33</v>
      </c>
      <c r="E1605" s="204">
        <v>450</v>
      </c>
      <c r="F1605" s="222">
        <f t="shared" si="77"/>
        <v>112500</v>
      </c>
      <c r="I1605" s="22"/>
      <c r="J1605" s="22"/>
      <c r="K1605" s="90"/>
      <c r="L1605" s="21"/>
      <c r="M1605" s="21"/>
      <c r="N1605" s="21"/>
      <c r="O1605" s="21"/>
      <c r="P1605" s="21"/>
      <c r="Q1605" s="21"/>
      <c r="R1605" s="21"/>
      <c r="S1605" s="21"/>
      <c r="T1605" s="21"/>
      <c r="U1605" s="21"/>
    </row>
    <row r="1606" spans="1:21" s="40" customFormat="1" x14ac:dyDescent="0.2">
      <c r="A1606" s="208"/>
      <c r="B1606" s="203"/>
      <c r="C1606" s="186"/>
      <c r="D1606" s="200"/>
      <c r="E1606" s="204"/>
      <c r="F1606" s="205"/>
      <c r="I1606" s="22"/>
      <c r="J1606" s="22"/>
      <c r="K1606" s="90"/>
      <c r="L1606" s="21"/>
      <c r="M1606" s="21"/>
      <c r="N1606" s="21"/>
      <c r="O1606" s="21"/>
      <c r="P1606" s="21"/>
      <c r="Q1606" s="21"/>
      <c r="R1606" s="21"/>
      <c r="S1606" s="21"/>
      <c r="T1606" s="21"/>
      <c r="U1606" s="21"/>
    </row>
    <row r="1607" spans="1:21" s="40" customFormat="1" x14ac:dyDescent="0.2">
      <c r="A1607" s="256">
        <v>10</v>
      </c>
      <c r="B1607" s="193" t="s">
        <v>379</v>
      </c>
      <c r="C1607" s="186"/>
      <c r="D1607" s="200"/>
      <c r="E1607" s="204"/>
      <c r="F1607" s="205"/>
      <c r="I1607" s="22"/>
      <c r="J1607" s="22"/>
      <c r="K1607" s="90"/>
      <c r="L1607" s="21"/>
      <c r="M1607" s="21"/>
      <c r="N1607" s="21"/>
      <c r="O1607" s="21"/>
      <c r="P1607" s="21"/>
      <c r="Q1607" s="21"/>
      <c r="R1607" s="21"/>
      <c r="S1607" s="21"/>
      <c r="T1607" s="21"/>
      <c r="U1607" s="21"/>
    </row>
    <row r="1608" spans="1:21" s="40" customFormat="1" ht="25.5" x14ac:dyDescent="0.2">
      <c r="A1608" s="208">
        <v>10.1</v>
      </c>
      <c r="B1608" s="206" t="s">
        <v>378</v>
      </c>
      <c r="C1608" s="186">
        <v>7</v>
      </c>
      <c r="D1608" s="215" t="s">
        <v>33</v>
      </c>
      <c r="E1608" s="204">
        <v>12382.68</v>
      </c>
      <c r="F1608" s="205">
        <f>ROUND(C1608*E1608,2)</f>
        <v>86678.76</v>
      </c>
      <c r="I1608" s="22"/>
      <c r="J1608" s="22"/>
      <c r="K1608" s="90"/>
      <c r="L1608" s="21"/>
      <c r="M1608" s="21"/>
      <c r="N1608" s="21"/>
      <c r="O1608" s="21"/>
      <c r="P1608" s="21"/>
      <c r="Q1608" s="21"/>
      <c r="R1608" s="21"/>
      <c r="S1608" s="21"/>
      <c r="T1608" s="21"/>
      <c r="U1608" s="21"/>
    </row>
    <row r="1609" spans="1:21" s="40" customFormat="1" x14ac:dyDescent="0.2">
      <c r="A1609" s="223">
        <v>10.199999999999999</v>
      </c>
      <c r="B1609" s="230" t="s">
        <v>377</v>
      </c>
      <c r="C1609" s="186">
        <v>7</v>
      </c>
      <c r="D1609" s="220" t="s">
        <v>33</v>
      </c>
      <c r="E1609" s="204">
        <v>7304.14</v>
      </c>
      <c r="F1609" s="222">
        <f>ROUND(C1609*E1609,2)</f>
        <v>51128.98</v>
      </c>
      <c r="I1609" s="22"/>
      <c r="J1609" s="22"/>
      <c r="K1609" s="90"/>
      <c r="L1609" s="21"/>
      <c r="M1609" s="21"/>
      <c r="N1609" s="21"/>
      <c r="O1609" s="21"/>
      <c r="P1609" s="21"/>
      <c r="Q1609" s="21"/>
      <c r="R1609" s="21"/>
      <c r="S1609" s="21"/>
      <c r="T1609" s="21"/>
      <c r="U1609" s="21"/>
    </row>
    <row r="1610" spans="1:21" s="40" customFormat="1" x14ac:dyDescent="0.2">
      <c r="A1610" s="208"/>
      <c r="B1610" s="203"/>
      <c r="C1610" s="186"/>
      <c r="D1610" s="200"/>
      <c r="E1610" s="204"/>
      <c r="F1610" s="205"/>
      <c r="I1610" s="22"/>
      <c r="J1610" s="22"/>
      <c r="K1610" s="90"/>
      <c r="L1610" s="21"/>
      <c r="M1610" s="21"/>
      <c r="N1610" s="21"/>
      <c r="O1610" s="21"/>
      <c r="P1610" s="21"/>
      <c r="Q1610" s="21"/>
      <c r="R1610" s="21"/>
      <c r="S1610" s="21"/>
      <c r="T1610" s="21"/>
      <c r="U1610" s="21"/>
    </row>
    <row r="1611" spans="1:21" s="40" customFormat="1" ht="42" customHeight="1" x14ac:dyDescent="0.2">
      <c r="A1611" s="251">
        <v>13</v>
      </c>
      <c r="B1611" s="252" t="s">
        <v>376</v>
      </c>
      <c r="C1611" s="186">
        <v>6414.15</v>
      </c>
      <c r="D1611" s="215" t="s">
        <v>57</v>
      </c>
      <c r="E1611" s="204">
        <v>25</v>
      </c>
      <c r="F1611" s="221">
        <f>ROUND(C1611*E1611,2)</f>
        <v>160353.75</v>
      </c>
      <c r="I1611" s="22"/>
      <c r="J1611" s="22"/>
      <c r="K1611" s="90"/>
      <c r="L1611" s="21"/>
      <c r="M1611" s="21"/>
      <c r="N1611" s="21"/>
      <c r="O1611" s="21"/>
      <c r="P1611" s="21"/>
      <c r="Q1611" s="21"/>
      <c r="R1611" s="21"/>
      <c r="S1611" s="21"/>
      <c r="T1611" s="21"/>
      <c r="U1611" s="21"/>
    </row>
    <row r="1612" spans="1:21" s="40" customFormat="1" ht="54.75" customHeight="1" x14ac:dyDescent="0.2">
      <c r="A1612" s="251">
        <v>14</v>
      </c>
      <c r="B1612" s="252" t="s">
        <v>375</v>
      </c>
      <c r="C1612" s="186">
        <f>+C1611</f>
        <v>6414.15</v>
      </c>
      <c r="D1612" s="215" t="s">
        <v>57</v>
      </c>
      <c r="E1612" s="204">
        <v>46.15</v>
      </c>
      <c r="F1612" s="221">
        <f>ROUND(C1612*E1612,2)</f>
        <v>296013.02</v>
      </c>
      <c r="I1612" s="22"/>
      <c r="J1612" s="22"/>
      <c r="K1612" s="90"/>
      <c r="L1612" s="21"/>
      <c r="M1612" s="21"/>
      <c r="N1612" s="21"/>
      <c r="O1612" s="21"/>
      <c r="P1612" s="21"/>
      <c r="Q1612" s="21"/>
      <c r="R1612" s="21"/>
      <c r="S1612" s="21"/>
      <c r="T1612" s="21"/>
      <c r="U1612" s="21"/>
    </row>
    <row r="1613" spans="1:21" s="40" customFormat="1" ht="25.5" x14ac:dyDescent="0.2">
      <c r="A1613" s="253">
        <v>15</v>
      </c>
      <c r="B1613" s="254" t="s">
        <v>374</v>
      </c>
      <c r="C1613" s="186">
        <v>6414.15</v>
      </c>
      <c r="D1613" s="215" t="s">
        <v>57</v>
      </c>
      <c r="E1613" s="204">
        <v>11.93</v>
      </c>
      <c r="F1613" s="221">
        <f>ROUND(C1613*E1613,2)</f>
        <v>76520.81</v>
      </c>
      <c r="I1613" s="22"/>
      <c r="J1613" s="22"/>
      <c r="K1613" s="90"/>
      <c r="L1613" s="21"/>
      <c r="M1613" s="21"/>
      <c r="N1613" s="21"/>
      <c r="O1613" s="21"/>
      <c r="P1613" s="21"/>
      <c r="Q1613" s="21"/>
      <c r="R1613" s="21"/>
      <c r="S1613" s="21"/>
      <c r="T1613" s="21"/>
      <c r="U1613" s="21"/>
    </row>
    <row r="1614" spans="1:21" s="40" customFormat="1" x14ac:dyDescent="0.2">
      <c r="A1614" s="208"/>
      <c r="B1614" s="203"/>
      <c r="C1614" s="229"/>
      <c r="D1614" s="200"/>
      <c r="E1614" s="204"/>
      <c r="F1614" s="205"/>
      <c r="I1614" s="22"/>
      <c r="J1614" s="22"/>
      <c r="K1614" s="90"/>
      <c r="L1614" s="21"/>
      <c r="M1614" s="21"/>
      <c r="N1614" s="21"/>
      <c r="O1614" s="21"/>
      <c r="P1614" s="21"/>
      <c r="Q1614" s="21"/>
      <c r="R1614" s="21"/>
      <c r="S1614" s="21"/>
      <c r="T1614" s="21"/>
      <c r="U1614" s="21"/>
    </row>
    <row r="1615" spans="1:21" s="40" customFormat="1" ht="15" customHeight="1" x14ac:dyDescent="0.2">
      <c r="A1615" s="257" t="s">
        <v>84</v>
      </c>
      <c r="B1615" s="198" t="s">
        <v>507</v>
      </c>
      <c r="C1615" s="194"/>
      <c r="D1615" s="195"/>
      <c r="E1615" s="204"/>
      <c r="F1615" s="196"/>
      <c r="I1615" s="22"/>
      <c r="J1615" s="22"/>
      <c r="K1615" s="90"/>
      <c r="L1615" s="21"/>
      <c r="M1615" s="21"/>
      <c r="N1615" s="21"/>
      <c r="O1615" s="21"/>
      <c r="P1615" s="21"/>
      <c r="Q1615" s="21"/>
      <c r="R1615" s="21"/>
      <c r="S1615" s="21"/>
      <c r="T1615" s="21"/>
      <c r="U1615" s="21"/>
    </row>
    <row r="1616" spans="1:21" s="40" customFormat="1" x14ac:dyDescent="0.2">
      <c r="A1616" s="192"/>
      <c r="B1616" s="193"/>
      <c r="C1616" s="194"/>
      <c r="D1616" s="195"/>
      <c r="E1616" s="204"/>
      <c r="F1616" s="196"/>
      <c r="I1616" s="22"/>
      <c r="J1616" s="22"/>
      <c r="K1616" s="90"/>
      <c r="L1616" s="21"/>
      <c r="M1616" s="21"/>
      <c r="N1616" s="21"/>
      <c r="O1616" s="21"/>
      <c r="P1616" s="21"/>
      <c r="Q1616" s="21"/>
      <c r="R1616" s="21"/>
      <c r="S1616" s="21"/>
      <c r="T1616" s="21"/>
      <c r="U1616" s="21"/>
    </row>
    <row r="1617" spans="1:21" s="40" customFormat="1" x14ac:dyDescent="0.2">
      <c r="A1617" s="197">
        <v>1</v>
      </c>
      <c r="B1617" s="198" t="s">
        <v>506</v>
      </c>
      <c r="C1617" s="186"/>
      <c r="D1617" s="200"/>
      <c r="E1617" s="204"/>
      <c r="F1617" s="201"/>
      <c r="I1617" s="22"/>
      <c r="J1617" s="22"/>
      <c r="K1617" s="90"/>
      <c r="L1617" s="21"/>
      <c r="M1617" s="21"/>
      <c r="N1617" s="21"/>
      <c r="O1617" s="21"/>
      <c r="P1617" s="21"/>
      <c r="Q1617" s="21"/>
      <c r="R1617" s="21"/>
      <c r="S1617" s="21"/>
      <c r="T1617" s="21"/>
      <c r="U1617" s="21"/>
    </row>
    <row r="1618" spans="1:21" s="40" customFormat="1" x14ac:dyDescent="0.2">
      <c r="A1618" s="208">
        <v>1.1000000000000001</v>
      </c>
      <c r="B1618" s="228" t="s">
        <v>494</v>
      </c>
      <c r="C1618" s="186">
        <v>563.34</v>
      </c>
      <c r="D1618" s="200" t="s">
        <v>57</v>
      </c>
      <c r="E1618" s="204">
        <v>54.26</v>
      </c>
      <c r="F1618" s="205">
        <f>ROUND(C1618*E1618,2)</f>
        <v>30566.83</v>
      </c>
      <c r="I1618" s="22"/>
      <c r="J1618" s="22"/>
      <c r="K1618" s="90"/>
      <c r="L1618" s="21"/>
      <c r="M1618" s="21"/>
      <c r="N1618" s="21"/>
      <c r="O1618" s="21"/>
      <c r="P1618" s="21"/>
      <c r="Q1618" s="21"/>
      <c r="R1618" s="21"/>
      <c r="S1618" s="21"/>
      <c r="T1618" s="21"/>
      <c r="U1618" s="21"/>
    </row>
    <row r="1619" spans="1:21" s="40" customFormat="1" x14ac:dyDescent="0.2">
      <c r="A1619" s="202">
        <v>1.2</v>
      </c>
      <c r="B1619" s="203" t="s">
        <v>493</v>
      </c>
      <c r="C1619" s="186">
        <v>338</v>
      </c>
      <c r="D1619" s="200" t="s">
        <v>45</v>
      </c>
      <c r="E1619" s="204">
        <v>28.85</v>
      </c>
      <c r="F1619" s="205">
        <f>ROUND(C1619*E1619,2)</f>
        <v>9751.2999999999993</v>
      </c>
      <c r="I1619" s="22"/>
      <c r="J1619" s="22"/>
      <c r="K1619" s="90"/>
      <c r="L1619" s="21"/>
      <c r="M1619" s="21"/>
      <c r="N1619" s="21"/>
      <c r="O1619" s="21"/>
      <c r="P1619" s="21"/>
      <c r="Q1619" s="21"/>
      <c r="R1619" s="21"/>
      <c r="S1619" s="21"/>
      <c r="T1619" s="21"/>
      <c r="U1619" s="21"/>
    </row>
    <row r="1620" spans="1:21" s="40" customFormat="1" ht="24.75" customHeight="1" x14ac:dyDescent="0.2">
      <c r="A1620" s="202">
        <v>1.3</v>
      </c>
      <c r="B1620" s="206" t="s">
        <v>492</v>
      </c>
      <c r="C1620" s="186">
        <v>23.66</v>
      </c>
      <c r="D1620" s="200" t="s">
        <v>41</v>
      </c>
      <c r="E1620" s="204">
        <v>181.58</v>
      </c>
      <c r="F1620" s="205">
        <f>ROUND(C1620*E1620,2)</f>
        <v>4296.18</v>
      </c>
      <c r="I1620" s="22"/>
      <c r="J1620" s="22"/>
      <c r="K1620" s="90"/>
      <c r="L1620" s="21"/>
      <c r="M1620" s="21"/>
      <c r="N1620" s="21"/>
      <c r="O1620" s="21"/>
      <c r="P1620" s="21"/>
      <c r="Q1620" s="21"/>
      <c r="R1620" s="21"/>
      <c r="S1620" s="21"/>
      <c r="T1620" s="21"/>
      <c r="U1620" s="21"/>
    </row>
    <row r="1621" spans="1:21" s="40" customFormat="1" x14ac:dyDescent="0.2">
      <c r="A1621" s="192"/>
      <c r="B1621" s="193"/>
      <c r="C1621" s="186"/>
      <c r="D1621" s="195"/>
      <c r="E1621" s="204"/>
      <c r="F1621" s="196"/>
      <c r="I1621" s="22"/>
      <c r="J1621" s="22"/>
      <c r="K1621" s="90"/>
      <c r="L1621" s="21"/>
      <c r="M1621" s="21"/>
      <c r="N1621" s="21"/>
      <c r="O1621" s="21"/>
      <c r="P1621" s="21"/>
      <c r="Q1621" s="21"/>
      <c r="R1621" s="21"/>
      <c r="S1621" s="21"/>
      <c r="T1621" s="21"/>
      <c r="U1621" s="21"/>
    </row>
    <row r="1622" spans="1:21" s="40" customFormat="1" x14ac:dyDescent="0.2">
      <c r="A1622" s="207">
        <v>2</v>
      </c>
      <c r="B1622" s="258" t="s">
        <v>97</v>
      </c>
      <c r="C1622" s="186">
        <v>896.27</v>
      </c>
      <c r="D1622" s="200" t="s">
        <v>57</v>
      </c>
      <c r="E1622" s="204">
        <v>15.17</v>
      </c>
      <c r="F1622" s="205">
        <f>ROUND(C1622*E1622,2)</f>
        <v>13596.42</v>
      </c>
      <c r="I1622" s="22"/>
      <c r="J1622" s="22"/>
      <c r="K1622" s="90"/>
      <c r="L1622" s="21"/>
      <c r="M1622" s="21"/>
      <c r="N1622" s="21"/>
      <c r="O1622" s="21"/>
      <c r="P1622" s="21"/>
      <c r="Q1622" s="21"/>
      <c r="R1622" s="21"/>
      <c r="S1622" s="21"/>
      <c r="T1622" s="21"/>
      <c r="U1622" s="21"/>
    </row>
    <row r="1623" spans="1:21" s="40" customFormat="1" x14ac:dyDescent="0.2">
      <c r="A1623" s="208"/>
      <c r="B1623" s="228"/>
      <c r="C1623" s="186"/>
      <c r="D1623" s="200"/>
      <c r="E1623" s="204"/>
      <c r="F1623" s="205"/>
      <c r="I1623" s="22"/>
      <c r="J1623" s="22"/>
      <c r="K1623" s="90"/>
      <c r="L1623" s="21"/>
      <c r="M1623" s="21"/>
      <c r="N1623" s="21"/>
      <c r="O1623" s="21"/>
      <c r="P1623" s="21"/>
      <c r="Q1623" s="21"/>
      <c r="R1623" s="21"/>
      <c r="S1623" s="21"/>
      <c r="T1623" s="21"/>
      <c r="U1623" s="21"/>
    </row>
    <row r="1624" spans="1:21" s="40" customFormat="1" x14ac:dyDescent="0.2">
      <c r="A1624" s="207">
        <v>3</v>
      </c>
      <c r="B1624" s="193" t="s">
        <v>82</v>
      </c>
      <c r="C1624" s="186"/>
      <c r="D1624" s="200"/>
      <c r="E1624" s="204"/>
      <c r="F1624" s="205"/>
      <c r="I1624" s="22"/>
      <c r="J1624" s="22"/>
      <c r="K1624" s="90"/>
      <c r="L1624" s="21"/>
      <c r="M1624" s="21"/>
      <c r="N1624" s="21"/>
      <c r="O1624" s="21"/>
      <c r="P1624" s="21"/>
      <c r="Q1624" s="21"/>
      <c r="R1624" s="21"/>
      <c r="S1624" s="21"/>
      <c r="T1624" s="21"/>
      <c r="U1624" s="21"/>
    </row>
    <row r="1625" spans="1:21" s="40" customFormat="1" x14ac:dyDescent="0.2">
      <c r="A1625" s="202">
        <v>3.1</v>
      </c>
      <c r="B1625" s="203" t="s">
        <v>417</v>
      </c>
      <c r="C1625" s="186">
        <v>582.58000000000004</v>
      </c>
      <c r="D1625" s="200" t="s">
        <v>41</v>
      </c>
      <c r="E1625" s="204">
        <v>121.8</v>
      </c>
      <c r="F1625" s="205">
        <f>ROUND(C1625*E1625,2)</f>
        <v>70958.240000000005</v>
      </c>
      <c r="I1625" s="22"/>
      <c r="J1625" s="22"/>
      <c r="K1625" s="90"/>
      <c r="L1625" s="21"/>
      <c r="M1625" s="21"/>
      <c r="N1625" s="21"/>
      <c r="O1625" s="21"/>
      <c r="P1625" s="21"/>
      <c r="Q1625" s="21"/>
      <c r="R1625" s="21"/>
      <c r="S1625" s="21"/>
      <c r="T1625" s="21"/>
      <c r="U1625" s="21"/>
    </row>
    <row r="1626" spans="1:21" s="40" customFormat="1" x14ac:dyDescent="0.2">
      <c r="A1626" s="202">
        <f>+A1625+0.1</f>
        <v>3.2</v>
      </c>
      <c r="B1626" s="206" t="s">
        <v>416</v>
      </c>
      <c r="C1626" s="186">
        <v>537.76</v>
      </c>
      <c r="D1626" s="200" t="s">
        <v>45</v>
      </c>
      <c r="E1626" s="204">
        <v>44.31</v>
      </c>
      <c r="F1626" s="205">
        <f>ROUND(C1626*E1626,2)</f>
        <v>23828.15</v>
      </c>
      <c r="I1626" s="22"/>
      <c r="J1626" s="22"/>
      <c r="K1626" s="90"/>
      <c r="L1626" s="21"/>
      <c r="M1626" s="21"/>
      <c r="N1626" s="21"/>
      <c r="O1626" s="21"/>
      <c r="P1626" s="21"/>
      <c r="Q1626" s="21"/>
      <c r="R1626" s="21"/>
      <c r="S1626" s="21"/>
      <c r="T1626" s="21"/>
      <c r="U1626" s="21"/>
    </row>
    <row r="1627" spans="1:21" s="40" customFormat="1" x14ac:dyDescent="0.2">
      <c r="A1627" s="202">
        <f>+A1626+0.1</f>
        <v>3.3000000000000003</v>
      </c>
      <c r="B1627" s="206" t="s">
        <v>415</v>
      </c>
      <c r="C1627" s="186">
        <v>53.78</v>
      </c>
      <c r="D1627" s="200" t="s">
        <v>41</v>
      </c>
      <c r="E1627" s="204">
        <v>1411.8</v>
      </c>
      <c r="F1627" s="205">
        <f>ROUND(C1627*E1627,2)</f>
        <v>75926.600000000006</v>
      </c>
      <c r="I1627" s="22"/>
      <c r="J1627" s="22"/>
      <c r="K1627" s="90"/>
      <c r="L1627" s="21"/>
      <c r="M1627" s="21"/>
      <c r="N1627" s="21"/>
      <c r="O1627" s="21"/>
      <c r="P1627" s="21"/>
      <c r="Q1627" s="21"/>
      <c r="R1627" s="21"/>
      <c r="S1627" s="21"/>
      <c r="T1627" s="21"/>
      <c r="U1627" s="21"/>
    </row>
    <row r="1628" spans="1:21" s="40" customFormat="1" ht="25.5" x14ac:dyDescent="0.2">
      <c r="A1628" s="202">
        <f>+A1627+0.1</f>
        <v>3.4000000000000004</v>
      </c>
      <c r="B1628" s="206" t="s">
        <v>407</v>
      </c>
      <c r="C1628" s="186">
        <v>498.27</v>
      </c>
      <c r="D1628" s="200" t="s">
        <v>41</v>
      </c>
      <c r="E1628" s="204">
        <v>172.55</v>
      </c>
      <c r="F1628" s="205">
        <f>ROUND(C1628*E1628,2)</f>
        <v>85976.49</v>
      </c>
      <c r="I1628" s="22"/>
      <c r="J1628" s="22"/>
      <c r="K1628" s="90"/>
      <c r="L1628" s="21"/>
      <c r="M1628" s="21"/>
      <c r="N1628" s="21"/>
      <c r="O1628" s="21"/>
      <c r="P1628" s="21"/>
      <c r="Q1628" s="21"/>
      <c r="R1628" s="21"/>
      <c r="S1628" s="21"/>
      <c r="T1628" s="21"/>
      <c r="U1628" s="21"/>
    </row>
    <row r="1629" spans="1:21" s="40" customFormat="1" ht="25.5" x14ac:dyDescent="0.2">
      <c r="A1629" s="202">
        <f>+A1628+0.1</f>
        <v>3.5000000000000004</v>
      </c>
      <c r="B1629" s="206" t="s">
        <v>406</v>
      </c>
      <c r="C1629" s="186">
        <v>105.38</v>
      </c>
      <c r="D1629" s="200" t="s">
        <v>41</v>
      </c>
      <c r="E1629" s="204">
        <v>190.02</v>
      </c>
      <c r="F1629" s="205">
        <f>ROUND(C1629*E1629,2)</f>
        <v>20024.310000000001</v>
      </c>
      <c r="I1629" s="22"/>
      <c r="J1629" s="22"/>
      <c r="K1629" s="90"/>
      <c r="L1629" s="21"/>
      <c r="M1629" s="21"/>
      <c r="N1629" s="21"/>
      <c r="O1629" s="21"/>
      <c r="P1629" s="21"/>
      <c r="Q1629" s="21"/>
      <c r="R1629" s="21"/>
      <c r="S1629" s="21"/>
      <c r="T1629" s="21"/>
      <c r="U1629" s="21"/>
    </row>
    <row r="1630" spans="1:21" s="40" customFormat="1" ht="6.75" customHeight="1" x14ac:dyDescent="0.2">
      <c r="A1630" s="208"/>
      <c r="B1630" s="203"/>
      <c r="C1630" s="229"/>
      <c r="D1630" s="200"/>
      <c r="E1630" s="204"/>
      <c r="F1630" s="205"/>
      <c r="I1630" s="22"/>
      <c r="J1630" s="22"/>
      <c r="K1630" s="90"/>
      <c r="L1630" s="21"/>
      <c r="M1630" s="21"/>
      <c r="N1630" s="21"/>
      <c r="O1630" s="21"/>
      <c r="P1630" s="21"/>
      <c r="Q1630" s="21"/>
      <c r="R1630" s="21"/>
      <c r="S1630" s="21"/>
      <c r="T1630" s="21"/>
      <c r="U1630" s="21"/>
    </row>
    <row r="1631" spans="1:21" s="40" customFormat="1" x14ac:dyDescent="0.2">
      <c r="A1631" s="207">
        <v>4</v>
      </c>
      <c r="B1631" s="193" t="s">
        <v>108</v>
      </c>
      <c r="C1631" s="229"/>
      <c r="D1631" s="200"/>
      <c r="E1631" s="204"/>
      <c r="F1631" s="205"/>
      <c r="I1631" s="22"/>
      <c r="J1631" s="22"/>
      <c r="K1631" s="90"/>
      <c r="L1631" s="21"/>
      <c r="M1631" s="21"/>
      <c r="N1631" s="21"/>
      <c r="O1631" s="21"/>
      <c r="P1631" s="21"/>
      <c r="Q1631" s="21"/>
      <c r="R1631" s="21"/>
      <c r="S1631" s="21"/>
      <c r="T1631" s="21"/>
      <c r="U1631" s="21"/>
    </row>
    <row r="1632" spans="1:21" s="40" customFormat="1" x14ac:dyDescent="0.2">
      <c r="A1632" s="202">
        <f>+A1631+0.1</f>
        <v>4.0999999999999996</v>
      </c>
      <c r="B1632" s="203" t="s">
        <v>448</v>
      </c>
      <c r="C1632" s="186">
        <v>914.82</v>
      </c>
      <c r="D1632" s="200" t="s">
        <v>57</v>
      </c>
      <c r="E1632" s="204">
        <v>242.88</v>
      </c>
      <c r="F1632" s="205">
        <f>ROUND(C1632*E1632,2)</f>
        <v>222191.48</v>
      </c>
      <c r="I1632" s="22"/>
      <c r="J1632" s="22"/>
      <c r="K1632" s="90"/>
      <c r="L1632" s="21"/>
      <c r="M1632" s="21"/>
      <c r="N1632" s="21"/>
      <c r="O1632" s="21"/>
      <c r="P1632" s="21"/>
      <c r="Q1632" s="21"/>
      <c r="R1632" s="21"/>
      <c r="S1632" s="21"/>
      <c r="T1632" s="21"/>
      <c r="U1632" s="21"/>
    </row>
    <row r="1633" spans="1:21" s="40" customFormat="1" ht="6" customHeight="1" x14ac:dyDescent="0.2">
      <c r="A1633" s="208"/>
      <c r="B1633" s="203"/>
      <c r="C1633" s="186"/>
      <c r="D1633" s="200"/>
      <c r="E1633" s="204"/>
      <c r="F1633" s="205"/>
      <c r="I1633" s="22"/>
      <c r="J1633" s="22"/>
      <c r="K1633" s="90"/>
      <c r="L1633" s="21"/>
      <c r="M1633" s="21"/>
      <c r="N1633" s="21"/>
      <c r="O1633" s="21"/>
      <c r="P1633" s="21"/>
      <c r="Q1633" s="21"/>
      <c r="R1633" s="21"/>
      <c r="S1633" s="21"/>
      <c r="T1633" s="21"/>
      <c r="U1633" s="21"/>
    </row>
    <row r="1634" spans="1:21" s="40" customFormat="1" x14ac:dyDescent="0.2">
      <c r="A1634" s="209">
        <v>5</v>
      </c>
      <c r="B1634" s="210" t="s">
        <v>76</v>
      </c>
      <c r="C1634" s="186"/>
      <c r="D1634" s="200"/>
      <c r="E1634" s="204"/>
      <c r="F1634" s="205"/>
      <c r="I1634" s="22"/>
      <c r="J1634" s="22"/>
      <c r="K1634" s="90"/>
      <c r="L1634" s="21"/>
      <c r="M1634" s="21"/>
      <c r="N1634" s="21"/>
      <c r="O1634" s="21"/>
      <c r="P1634" s="21"/>
      <c r="Q1634" s="21"/>
      <c r="R1634" s="21"/>
      <c r="S1634" s="21"/>
      <c r="T1634" s="21"/>
      <c r="U1634" s="21"/>
    </row>
    <row r="1635" spans="1:21" s="40" customFormat="1" x14ac:dyDescent="0.2">
      <c r="A1635" s="202">
        <f>+A1634+0.1</f>
        <v>5.0999999999999996</v>
      </c>
      <c r="B1635" s="203" t="s">
        <v>448</v>
      </c>
      <c r="C1635" s="186">
        <v>896.27</v>
      </c>
      <c r="D1635" s="200" t="s">
        <v>57</v>
      </c>
      <c r="E1635" s="204">
        <v>96.85</v>
      </c>
      <c r="F1635" s="205">
        <f>ROUND(C1635*E1635,2)</f>
        <v>86803.75</v>
      </c>
      <c r="I1635" s="22"/>
      <c r="J1635" s="22"/>
      <c r="K1635" s="90"/>
      <c r="L1635" s="21"/>
      <c r="M1635" s="21"/>
      <c r="N1635" s="21"/>
      <c r="O1635" s="21"/>
      <c r="P1635" s="21"/>
      <c r="Q1635" s="21"/>
      <c r="R1635" s="21"/>
      <c r="S1635" s="21"/>
      <c r="T1635" s="21"/>
      <c r="U1635" s="21"/>
    </row>
    <row r="1636" spans="1:21" s="40" customFormat="1" x14ac:dyDescent="0.2">
      <c r="A1636" s="211"/>
      <c r="B1636" s="212"/>
      <c r="C1636" s="186"/>
      <c r="D1636" s="200"/>
      <c r="E1636" s="204"/>
      <c r="F1636" s="205"/>
      <c r="I1636" s="22"/>
      <c r="J1636" s="22"/>
      <c r="K1636" s="90"/>
      <c r="L1636" s="21"/>
      <c r="M1636" s="21"/>
      <c r="N1636" s="21"/>
      <c r="O1636" s="21"/>
      <c r="P1636" s="21"/>
      <c r="Q1636" s="21"/>
      <c r="R1636" s="21"/>
      <c r="S1636" s="21"/>
      <c r="T1636" s="21"/>
      <c r="U1636" s="21"/>
    </row>
    <row r="1637" spans="1:21" s="40" customFormat="1" x14ac:dyDescent="0.2">
      <c r="A1637" s="207">
        <v>7</v>
      </c>
      <c r="B1637" s="198" t="s">
        <v>447</v>
      </c>
      <c r="C1637" s="186"/>
      <c r="D1637" s="200"/>
      <c r="E1637" s="204"/>
      <c r="F1637" s="205"/>
      <c r="I1637" s="22"/>
      <c r="J1637" s="22"/>
      <c r="K1637" s="90"/>
      <c r="L1637" s="21"/>
      <c r="M1637" s="21"/>
      <c r="N1637" s="21"/>
      <c r="O1637" s="21"/>
      <c r="P1637" s="21"/>
      <c r="Q1637" s="21"/>
      <c r="R1637" s="21"/>
      <c r="S1637" s="21"/>
      <c r="T1637" s="21"/>
      <c r="U1637" s="21"/>
    </row>
    <row r="1638" spans="1:21" s="40" customFormat="1" ht="25.5" x14ac:dyDescent="0.2">
      <c r="A1638" s="202">
        <f>+A1637+0.1</f>
        <v>7.1</v>
      </c>
      <c r="B1638" s="206" t="s">
        <v>444</v>
      </c>
      <c r="C1638" s="186">
        <v>1</v>
      </c>
      <c r="D1638" s="215" t="s">
        <v>33</v>
      </c>
      <c r="E1638" s="204">
        <v>3831.02</v>
      </c>
      <c r="F1638" s="205">
        <f>ROUND(C1638*E1638,2)</f>
        <v>3831.02</v>
      </c>
      <c r="I1638" s="22"/>
      <c r="J1638" s="22"/>
      <c r="K1638" s="90"/>
      <c r="L1638" s="21"/>
      <c r="M1638" s="21"/>
      <c r="N1638" s="21"/>
      <c r="O1638" s="21"/>
      <c r="P1638" s="21"/>
      <c r="Q1638" s="21"/>
      <c r="R1638" s="21"/>
      <c r="S1638" s="21"/>
      <c r="T1638" s="21"/>
      <c r="U1638" s="21"/>
    </row>
    <row r="1639" spans="1:21" s="40" customFormat="1" ht="25.5" x14ac:dyDescent="0.2">
      <c r="A1639" s="202">
        <f>+A1638+0.1</f>
        <v>7.1999999999999993</v>
      </c>
      <c r="B1639" s="206" t="s">
        <v>411</v>
      </c>
      <c r="C1639" s="186">
        <v>2</v>
      </c>
      <c r="D1639" s="215" t="s">
        <v>33</v>
      </c>
      <c r="E1639" s="204">
        <v>3230.75</v>
      </c>
      <c r="F1639" s="205">
        <f>ROUND(C1639*E1639,2)</f>
        <v>6461.5</v>
      </c>
      <c r="I1639" s="22"/>
      <c r="J1639" s="22"/>
      <c r="K1639" s="90"/>
      <c r="L1639" s="21"/>
      <c r="M1639" s="21"/>
      <c r="N1639" s="21"/>
      <c r="O1639" s="21"/>
      <c r="P1639" s="21"/>
      <c r="Q1639" s="21"/>
      <c r="R1639" s="21"/>
      <c r="S1639" s="21"/>
      <c r="T1639" s="21"/>
      <c r="U1639" s="21"/>
    </row>
    <row r="1640" spans="1:21" s="40" customFormat="1" ht="25.5" x14ac:dyDescent="0.2">
      <c r="A1640" s="202">
        <f>+A1639+0.1</f>
        <v>7.2999999999999989</v>
      </c>
      <c r="B1640" s="206" t="s">
        <v>435</v>
      </c>
      <c r="C1640" s="186">
        <v>1</v>
      </c>
      <c r="D1640" s="215" t="s">
        <v>33</v>
      </c>
      <c r="E1640" s="204">
        <v>4741.8999999999996</v>
      </c>
      <c r="F1640" s="205">
        <f>ROUND(C1640*E1640,2)</f>
        <v>4741.8999999999996</v>
      </c>
      <c r="I1640" s="22"/>
      <c r="J1640" s="22"/>
      <c r="K1640" s="90"/>
      <c r="L1640" s="21"/>
      <c r="M1640" s="21"/>
      <c r="N1640" s="21"/>
      <c r="O1640" s="21"/>
      <c r="P1640" s="21"/>
      <c r="Q1640" s="21"/>
      <c r="R1640" s="21"/>
      <c r="S1640" s="21"/>
      <c r="T1640" s="21"/>
      <c r="U1640" s="21"/>
    </row>
    <row r="1641" spans="1:21" s="40" customFormat="1" ht="25.5" x14ac:dyDescent="0.2">
      <c r="A1641" s="202">
        <f>+A1640+0.1</f>
        <v>7.3999999999999986</v>
      </c>
      <c r="B1641" s="206" t="s">
        <v>429</v>
      </c>
      <c r="C1641" s="186">
        <v>1</v>
      </c>
      <c r="D1641" s="215" t="s">
        <v>33</v>
      </c>
      <c r="E1641" s="204">
        <v>1067.19</v>
      </c>
      <c r="F1641" s="205">
        <f>ROUND(C1641*E1641,2)</f>
        <v>1067.19</v>
      </c>
      <c r="I1641" s="22"/>
      <c r="J1641" s="22"/>
      <c r="K1641" s="90"/>
      <c r="L1641" s="21"/>
      <c r="M1641" s="21"/>
      <c r="N1641" s="21"/>
      <c r="O1641" s="21"/>
      <c r="P1641" s="21"/>
      <c r="Q1641" s="21"/>
      <c r="R1641" s="21"/>
      <c r="S1641" s="21"/>
      <c r="T1641" s="21"/>
      <c r="U1641" s="21"/>
    </row>
    <row r="1642" spans="1:21" s="40" customFormat="1" x14ac:dyDescent="0.2">
      <c r="A1642" s="202">
        <f>+A1641+0.1</f>
        <v>7.4999999999999982</v>
      </c>
      <c r="B1642" s="206" t="s">
        <v>472</v>
      </c>
      <c r="C1642" s="186">
        <v>5</v>
      </c>
      <c r="D1642" s="215" t="s">
        <v>33</v>
      </c>
      <c r="E1642" s="204">
        <v>750</v>
      </c>
      <c r="F1642" s="217">
        <f>ROUND(C1642*E1642,2)</f>
        <v>3750</v>
      </c>
      <c r="I1642" s="22"/>
      <c r="J1642" s="22"/>
      <c r="K1642" s="90"/>
      <c r="L1642" s="21"/>
      <c r="M1642" s="21"/>
      <c r="N1642" s="21"/>
      <c r="O1642" s="21"/>
      <c r="P1642" s="21"/>
      <c r="Q1642" s="21"/>
      <c r="R1642" s="21"/>
      <c r="S1642" s="21"/>
      <c r="T1642" s="21"/>
      <c r="U1642" s="21"/>
    </row>
    <row r="1643" spans="1:21" s="40" customFormat="1" x14ac:dyDescent="0.2">
      <c r="A1643" s="208"/>
      <c r="B1643" s="203" t="s">
        <v>427</v>
      </c>
      <c r="C1643" s="186"/>
      <c r="D1643" s="200"/>
      <c r="E1643" s="204"/>
      <c r="F1643" s="205"/>
      <c r="I1643" s="22"/>
      <c r="J1643" s="22"/>
      <c r="K1643" s="90"/>
      <c r="L1643" s="21"/>
      <c r="M1643" s="21"/>
      <c r="N1643" s="21"/>
      <c r="O1643" s="21"/>
      <c r="P1643" s="21"/>
      <c r="Q1643" s="21"/>
      <c r="R1643" s="21"/>
      <c r="S1643" s="21"/>
      <c r="T1643" s="21"/>
      <c r="U1643" s="21"/>
    </row>
    <row r="1644" spans="1:21" s="40" customFormat="1" x14ac:dyDescent="0.2">
      <c r="A1644" s="207">
        <v>8</v>
      </c>
      <c r="B1644" s="198" t="s">
        <v>426</v>
      </c>
      <c r="C1644" s="186"/>
      <c r="D1644" s="200"/>
      <c r="E1644" s="204"/>
      <c r="F1644" s="205"/>
      <c r="I1644" s="22"/>
      <c r="J1644" s="22"/>
      <c r="K1644" s="90"/>
      <c r="L1644" s="21"/>
      <c r="M1644" s="21"/>
      <c r="N1644" s="21"/>
      <c r="O1644" s="21"/>
      <c r="P1644" s="21"/>
      <c r="Q1644" s="21"/>
      <c r="R1644" s="21"/>
      <c r="S1644" s="21"/>
      <c r="T1644" s="21"/>
      <c r="U1644" s="21"/>
    </row>
    <row r="1645" spans="1:21" s="40" customFormat="1" x14ac:dyDescent="0.2">
      <c r="A1645" s="202">
        <f>+A1644+0.1</f>
        <v>8.1</v>
      </c>
      <c r="B1645" s="203" t="s">
        <v>423</v>
      </c>
      <c r="C1645" s="186">
        <v>9</v>
      </c>
      <c r="D1645" s="215" t="s">
        <v>33</v>
      </c>
      <c r="E1645" s="204">
        <v>1565.4</v>
      </c>
      <c r="F1645" s="205">
        <f>ROUND(C1645*E1645,2)</f>
        <v>14088.6</v>
      </c>
      <c r="I1645" s="22"/>
      <c r="J1645" s="22"/>
      <c r="K1645" s="90"/>
      <c r="L1645" s="21"/>
      <c r="M1645" s="21"/>
      <c r="N1645" s="21"/>
      <c r="O1645" s="21"/>
      <c r="P1645" s="21"/>
      <c r="Q1645" s="21"/>
      <c r="R1645" s="21"/>
      <c r="S1645" s="21"/>
      <c r="T1645" s="21"/>
      <c r="U1645" s="21"/>
    </row>
    <row r="1646" spans="1:21" s="40" customFormat="1" x14ac:dyDescent="0.2">
      <c r="A1646" s="208"/>
      <c r="B1646" s="203"/>
      <c r="C1646" s="186"/>
      <c r="D1646" s="200"/>
      <c r="E1646" s="204"/>
      <c r="F1646" s="205"/>
      <c r="I1646" s="22"/>
      <c r="J1646" s="22"/>
      <c r="K1646" s="90"/>
      <c r="L1646" s="21"/>
      <c r="M1646" s="21"/>
      <c r="N1646" s="21"/>
      <c r="O1646" s="21"/>
      <c r="P1646" s="21"/>
      <c r="Q1646" s="21"/>
      <c r="R1646" s="21"/>
      <c r="S1646" s="21"/>
      <c r="T1646" s="21"/>
      <c r="U1646" s="21"/>
    </row>
    <row r="1647" spans="1:21" s="40" customFormat="1" x14ac:dyDescent="0.2">
      <c r="A1647" s="207">
        <v>9</v>
      </c>
      <c r="B1647" s="198" t="s">
        <v>422</v>
      </c>
      <c r="C1647" s="186"/>
      <c r="D1647" s="200"/>
      <c r="E1647" s="204"/>
      <c r="F1647" s="205"/>
      <c r="I1647" s="22"/>
      <c r="J1647" s="22"/>
      <c r="K1647" s="90"/>
      <c r="L1647" s="21"/>
      <c r="M1647" s="21"/>
      <c r="N1647" s="21"/>
      <c r="O1647" s="21"/>
      <c r="P1647" s="21"/>
      <c r="Q1647" s="21"/>
      <c r="R1647" s="21"/>
      <c r="S1647" s="21"/>
      <c r="T1647" s="21"/>
      <c r="U1647" s="21"/>
    </row>
    <row r="1648" spans="1:21" s="40" customFormat="1" x14ac:dyDescent="0.2">
      <c r="A1648" s="208"/>
      <c r="B1648" s="203"/>
      <c r="C1648" s="229"/>
      <c r="D1648" s="200"/>
      <c r="E1648" s="204"/>
      <c r="F1648" s="205"/>
      <c r="I1648" s="22"/>
      <c r="J1648" s="22"/>
      <c r="K1648" s="90"/>
      <c r="L1648" s="21"/>
      <c r="M1648" s="21"/>
      <c r="N1648" s="21"/>
      <c r="O1648" s="21"/>
      <c r="P1648" s="21"/>
      <c r="Q1648" s="21"/>
      <c r="R1648" s="21"/>
      <c r="S1648" s="21"/>
      <c r="T1648" s="21"/>
      <c r="U1648" s="21"/>
    </row>
    <row r="1649" spans="1:21" s="40" customFormat="1" x14ac:dyDescent="0.2">
      <c r="A1649" s="218">
        <v>9.1</v>
      </c>
      <c r="B1649" s="219" t="s">
        <v>505</v>
      </c>
      <c r="C1649" s="186"/>
      <c r="D1649" s="220"/>
      <c r="E1649" s="204"/>
      <c r="F1649" s="222"/>
      <c r="I1649" s="22"/>
      <c r="J1649" s="22"/>
      <c r="K1649" s="90"/>
      <c r="L1649" s="21"/>
      <c r="M1649" s="21"/>
      <c r="N1649" s="21"/>
      <c r="O1649" s="21"/>
      <c r="P1649" s="21"/>
      <c r="Q1649" s="21"/>
      <c r="R1649" s="21"/>
      <c r="S1649" s="21"/>
      <c r="T1649" s="21"/>
      <c r="U1649" s="21"/>
    </row>
    <row r="1650" spans="1:21" s="40" customFormat="1" x14ac:dyDescent="0.2">
      <c r="A1650" s="223" t="s">
        <v>403</v>
      </c>
      <c r="B1650" s="224" t="s">
        <v>97</v>
      </c>
      <c r="C1650" s="186">
        <v>1</v>
      </c>
      <c r="D1650" s="220" t="s">
        <v>33</v>
      </c>
      <c r="E1650" s="204">
        <v>291.64999999999998</v>
      </c>
      <c r="F1650" s="225">
        <f t="shared" ref="F1650:F1658" si="78">ROUND(E1650*C1650,2)</f>
        <v>291.64999999999998</v>
      </c>
      <c r="I1650" s="22"/>
      <c r="J1650" s="22"/>
      <c r="K1650" s="90"/>
      <c r="L1650" s="21"/>
      <c r="M1650" s="21"/>
      <c r="N1650" s="21"/>
      <c r="O1650" s="21"/>
      <c r="P1650" s="21"/>
      <c r="Q1650" s="21"/>
      <c r="R1650" s="21"/>
      <c r="S1650" s="21"/>
      <c r="T1650" s="21"/>
      <c r="U1650" s="21"/>
    </row>
    <row r="1651" spans="1:21" s="40" customFormat="1" ht="25.5" x14ac:dyDescent="0.2">
      <c r="A1651" s="202" t="s">
        <v>401</v>
      </c>
      <c r="B1651" s="206" t="s">
        <v>412</v>
      </c>
      <c r="C1651" s="186">
        <v>6</v>
      </c>
      <c r="D1651" s="215" t="s">
        <v>57</v>
      </c>
      <c r="E1651" s="204">
        <v>1410.47</v>
      </c>
      <c r="F1651" s="205">
        <f t="shared" si="78"/>
        <v>8462.82</v>
      </c>
      <c r="I1651" s="22"/>
      <c r="J1651" s="22"/>
      <c r="K1651" s="90"/>
      <c r="L1651" s="21"/>
      <c r="M1651" s="21"/>
      <c r="N1651" s="21"/>
      <c r="O1651" s="21"/>
      <c r="P1651" s="21"/>
      <c r="Q1651" s="21"/>
      <c r="R1651" s="21"/>
      <c r="S1651" s="21"/>
      <c r="T1651" s="21"/>
      <c r="U1651" s="21"/>
    </row>
    <row r="1652" spans="1:21" s="40" customFormat="1" ht="25.5" x14ac:dyDescent="0.2">
      <c r="A1652" s="223" t="s">
        <v>399</v>
      </c>
      <c r="B1652" s="206" t="s">
        <v>411</v>
      </c>
      <c r="C1652" s="186">
        <v>4</v>
      </c>
      <c r="D1652" s="226" t="s">
        <v>33</v>
      </c>
      <c r="E1652" s="204">
        <v>2767.21</v>
      </c>
      <c r="F1652" s="225">
        <f t="shared" si="78"/>
        <v>11068.84</v>
      </c>
      <c r="I1652" s="22"/>
      <c r="J1652" s="22"/>
      <c r="K1652" s="90"/>
      <c r="L1652" s="21"/>
      <c r="M1652" s="21"/>
      <c r="N1652" s="21"/>
      <c r="O1652" s="21"/>
      <c r="P1652" s="21"/>
      <c r="Q1652" s="21"/>
      <c r="R1652" s="21"/>
      <c r="S1652" s="21"/>
      <c r="T1652" s="21"/>
      <c r="U1652" s="21"/>
    </row>
    <row r="1653" spans="1:21" s="40" customFormat="1" x14ac:dyDescent="0.2">
      <c r="A1653" s="223" t="s">
        <v>397</v>
      </c>
      <c r="B1653" s="227" t="s">
        <v>410</v>
      </c>
      <c r="C1653" s="186">
        <v>2</v>
      </c>
      <c r="D1653" s="226" t="s">
        <v>33</v>
      </c>
      <c r="E1653" s="204">
        <v>1565.4</v>
      </c>
      <c r="F1653" s="225">
        <f t="shared" si="78"/>
        <v>3130.8</v>
      </c>
      <c r="I1653" s="22"/>
      <c r="J1653" s="22"/>
      <c r="K1653" s="90"/>
      <c r="L1653" s="21"/>
      <c r="M1653" s="21"/>
      <c r="N1653" s="21"/>
      <c r="O1653" s="21"/>
      <c r="P1653" s="21"/>
      <c r="Q1653" s="21"/>
      <c r="R1653" s="21"/>
      <c r="S1653" s="21"/>
      <c r="T1653" s="21"/>
      <c r="U1653" s="21"/>
    </row>
    <row r="1654" spans="1:21" s="40" customFormat="1" x14ac:dyDescent="0.2">
      <c r="A1654" s="223" t="s">
        <v>395</v>
      </c>
      <c r="B1654" s="227" t="s">
        <v>409</v>
      </c>
      <c r="C1654" s="186">
        <v>2</v>
      </c>
      <c r="D1654" s="226" t="s">
        <v>33</v>
      </c>
      <c r="E1654" s="204">
        <v>750</v>
      </c>
      <c r="F1654" s="225">
        <f t="shared" si="78"/>
        <v>1500</v>
      </c>
      <c r="I1654" s="22"/>
      <c r="J1654" s="22"/>
      <c r="K1654" s="90"/>
      <c r="L1654" s="21"/>
      <c r="M1654" s="21"/>
      <c r="N1654" s="21"/>
      <c r="O1654" s="21"/>
      <c r="P1654" s="21"/>
      <c r="Q1654" s="21"/>
      <c r="R1654" s="21"/>
      <c r="S1654" s="21"/>
      <c r="T1654" s="21"/>
      <c r="U1654" s="21"/>
    </row>
    <row r="1655" spans="1:21" s="40" customFormat="1" x14ac:dyDescent="0.2">
      <c r="A1655" s="223" t="s">
        <v>393</v>
      </c>
      <c r="B1655" s="227" t="s">
        <v>408</v>
      </c>
      <c r="C1655" s="186">
        <v>3.96</v>
      </c>
      <c r="D1655" s="226" t="s">
        <v>41</v>
      </c>
      <c r="E1655" s="204">
        <v>130.81</v>
      </c>
      <c r="F1655" s="225">
        <f t="shared" si="78"/>
        <v>518.01</v>
      </c>
      <c r="I1655" s="22"/>
      <c r="J1655" s="22"/>
      <c r="K1655" s="90"/>
      <c r="L1655" s="21"/>
      <c r="M1655" s="21"/>
      <c r="N1655" s="21"/>
      <c r="O1655" s="21"/>
      <c r="P1655" s="21"/>
      <c r="Q1655" s="21"/>
      <c r="R1655" s="21"/>
      <c r="S1655" s="21"/>
      <c r="T1655" s="21"/>
      <c r="U1655" s="21"/>
    </row>
    <row r="1656" spans="1:21" s="40" customFormat="1" ht="24.75" customHeight="1" x14ac:dyDescent="0.2">
      <c r="A1656" s="223" t="s">
        <v>391</v>
      </c>
      <c r="B1656" s="206" t="s">
        <v>407</v>
      </c>
      <c r="C1656" s="186">
        <v>3.76</v>
      </c>
      <c r="D1656" s="226" t="s">
        <v>41</v>
      </c>
      <c r="E1656" s="204">
        <v>172.55</v>
      </c>
      <c r="F1656" s="225">
        <f t="shared" si="78"/>
        <v>648.79</v>
      </c>
      <c r="I1656" s="22"/>
      <c r="J1656" s="22"/>
      <c r="K1656" s="90"/>
      <c r="L1656" s="21"/>
      <c r="M1656" s="21"/>
      <c r="N1656" s="21"/>
      <c r="O1656" s="21"/>
      <c r="P1656" s="21"/>
      <c r="Q1656" s="21"/>
      <c r="R1656" s="21"/>
      <c r="S1656" s="21"/>
      <c r="T1656" s="21"/>
      <c r="U1656" s="21"/>
    </row>
    <row r="1657" spans="1:21" s="40" customFormat="1" ht="25.5" x14ac:dyDescent="0.2">
      <c r="A1657" s="223" t="s">
        <v>389</v>
      </c>
      <c r="B1657" s="206" t="s">
        <v>406</v>
      </c>
      <c r="C1657" s="186">
        <v>1</v>
      </c>
      <c r="D1657" s="226" t="s">
        <v>33</v>
      </c>
      <c r="E1657" s="204">
        <v>204.64</v>
      </c>
      <c r="F1657" s="225">
        <f t="shared" si="78"/>
        <v>204.64</v>
      </c>
      <c r="I1657" s="22"/>
      <c r="J1657" s="22"/>
      <c r="K1657" s="90"/>
      <c r="L1657" s="21"/>
      <c r="M1657" s="21"/>
      <c r="N1657" s="21"/>
      <c r="O1657" s="21"/>
      <c r="P1657" s="21"/>
      <c r="Q1657" s="21"/>
      <c r="R1657" s="21"/>
      <c r="S1657" s="21"/>
      <c r="T1657" s="21"/>
      <c r="U1657" s="21"/>
    </row>
    <row r="1658" spans="1:21" s="40" customFormat="1" x14ac:dyDescent="0.2">
      <c r="A1658" s="223" t="s">
        <v>387</v>
      </c>
      <c r="B1658" s="227" t="s">
        <v>177</v>
      </c>
      <c r="C1658" s="186">
        <v>1</v>
      </c>
      <c r="D1658" s="226" t="s">
        <v>33</v>
      </c>
      <c r="E1658" s="204">
        <v>8500</v>
      </c>
      <c r="F1658" s="225">
        <f t="shared" si="78"/>
        <v>8500</v>
      </c>
      <c r="I1658" s="22"/>
      <c r="J1658" s="22"/>
      <c r="K1658" s="90"/>
      <c r="L1658" s="21"/>
      <c r="M1658" s="21"/>
      <c r="N1658" s="21"/>
      <c r="O1658" s="21"/>
      <c r="P1658" s="21"/>
      <c r="Q1658" s="21"/>
      <c r="R1658" s="21"/>
      <c r="S1658" s="21"/>
      <c r="T1658" s="21"/>
      <c r="U1658" s="21"/>
    </row>
    <row r="1659" spans="1:21" s="40" customFormat="1" x14ac:dyDescent="0.2">
      <c r="A1659" s="208"/>
      <c r="B1659" s="203"/>
      <c r="C1659" s="186"/>
      <c r="D1659" s="200"/>
      <c r="E1659" s="204"/>
      <c r="F1659" s="205"/>
      <c r="I1659" s="22"/>
      <c r="J1659" s="22"/>
      <c r="K1659" s="90"/>
      <c r="L1659" s="21"/>
      <c r="M1659" s="21"/>
      <c r="N1659" s="21"/>
      <c r="O1659" s="21"/>
      <c r="P1659" s="21"/>
      <c r="Q1659" s="21"/>
      <c r="R1659" s="21"/>
      <c r="S1659" s="21"/>
      <c r="T1659" s="21"/>
      <c r="U1659" s="21"/>
    </row>
    <row r="1660" spans="1:21" s="40" customFormat="1" x14ac:dyDescent="0.2">
      <c r="A1660" s="231">
        <v>10</v>
      </c>
      <c r="B1660" s="198" t="s">
        <v>405</v>
      </c>
      <c r="C1660" s="186"/>
      <c r="D1660" s="200"/>
      <c r="E1660" s="204"/>
      <c r="F1660" s="205"/>
      <c r="I1660" s="22"/>
      <c r="J1660" s="22"/>
      <c r="K1660" s="90"/>
      <c r="L1660" s="21"/>
      <c r="M1660" s="21"/>
      <c r="N1660" s="21"/>
      <c r="O1660" s="21"/>
      <c r="P1660" s="21"/>
      <c r="Q1660" s="21"/>
      <c r="R1660" s="21"/>
      <c r="S1660" s="21"/>
      <c r="T1660" s="21"/>
      <c r="U1660" s="21"/>
    </row>
    <row r="1661" spans="1:21" s="40" customFormat="1" x14ac:dyDescent="0.2">
      <c r="A1661" s="208"/>
      <c r="B1661" s="203"/>
      <c r="C1661" s="229"/>
      <c r="D1661" s="200"/>
      <c r="E1661" s="204"/>
      <c r="F1661" s="205"/>
      <c r="I1661" s="22"/>
      <c r="J1661" s="22"/>
      <c r="K1661" s="90"/>
      <c r="L1661" s="21"/>
      <c r="M1661" s="21"/>
      <c r="N1661" s="21"/>
      <c r="O1661" s="21"/>
      <c r="P1661" s="21"/>
      <c r="Q1661" s="21"/>
      <c r="R1661" s="21"/>
      <c r="S1661" s="21"/>
      <c r="T1661" s="21"/>
      <c r="U1661" s="21"/>
    </row>
    <row r="1662" spans="1:21" s="40" customFormat="1" x14ac:dyDescent="0.2">
      <c r="A1662" s="232">
        <v>10.1</v>
      </c>
      <c r="B1662" s="198" t="s">
        <v>504</v>
      </c>
      <c r="C1662" s="229"/>
      <c r="D1662" s="200"/>
      <c r="E1662" s="204"/>
      <c r="F1662" s="205"/>
      <c r="I1662" s="22"/>
      <c r="J1662" s="22"/>
      <c r="K1662" s="90"/>
      <c r="L1662" s="21"/>
      <c r="M1662" s="21"/>
      <c r="N1662" s="21"/>
      <c r="O1662" s="21"/>
      <c r="P1662" s="21"/>
      <c r="Q1662" s="21"/>
      <c r="R1662" s="21"/>
      <c r="S1662" s="21"/>
      <c r="T1662" s="21"/>
      <c r="U1662" s="21"/>
    </row>
    <row r="1663" spans="1:21" s="40" customFormat="1" x14ac:dyDescent="0.2">
      <c r="A1663" s="223" t="s">
        <v>466</v>
      </c>
      <c r="B1663" s="233" t="s">
        <v>402</v>
      </c>
      <c r="C1663" s="186">
        <v>8</v>
      </c>
      <c r="D1663" s="220" t="s">
        <v>33</v>
      </c>
      <c r="E1663" s="204">
        <v>80</v>
      </c>
      <c r="F1663" s="222">
        <f t="shared" ref="F1663:F1675" si="79">ROUND((C1663*E1663),2)</f>
        <v>640</v>
      </c>
      <c r="I1663" s="22"/>
      <c r="J1663" s="22"/>
      <c r="K1663" s="90"/>
      <c r="L1663" s="21"/>
      <c r="M1663" s="21"/>
      <c r="N1663" s="21"/>
      <c r="O1663" s="21"/>
      <c r="P1663" s="21"/>
      <c r="Q1663" s="21"/>
      <c r="R1663" s="21"/>
      <c r="S1663" s="21"/>
      <c r="T1663" s="21"/>
      <c r="U1663" s="21"/>
    </row>
    <row r="1664" spans="1:21" s="40" customFormat="1" ht="25.5" x14ac:dyDescent="0.2">
      <c r="A1664" s="223" t="s">
        <v>465</v>
      </c>
      <c r="B1664" s="230" t="s">
        <v>400</v>
      </c>
      <c r="C1664" s="186">
        <v>96</v>
      </c>
      <c r="D1664" s="234" t="s">
        <v>57</v>
      </c>
      <c r="E1664" s="204">
        <v>14.23</v>
      </c>
      <c r="F1664" s="222">
        <f t="shared" si="79"/>
        <v>1366.08</v>
      </c>
      <c r="I1664" s="22"/>
      <c r="J1664" s="22"/>
      <c r="K1664" s="90"/>
      <c r="L1664" s="21"/>
      <c r="M1664" s="21"/>
      <c r="N1664" s="21"/>
      <c r="O1664" s="21"/>
      <c r="P1664" s="21"/>
      <c r="Q1664" s="21"/>
      <c r="R1664" s="21"/>
      <c r="S1664" s="21"/>
      <c r="T1664" s="21"/>
      <c r="U1664" s="21"/>
    </row>
    <row r="1665" spans="1:21" s="40" customFormat="1" x14ac:dyDescent="0.2">
      <c r="A1665" s="223" t="s">
        <v>464</v>
      </c>
      <c r="B1665" s="230" t="s">
        <v>398</v>
      </c>
      <c r="C1665" s="186">
        <v>16</v>
      </c>
      <c r="D1665" s="220" t="s">
        <v>33</v>
      </c>
      <c r="E1665" s="204">
        <v>84.42</v>
      </c>
      <c r="F1665" s="222">
        <f t="shared" si="79"/>
        <v>1350.72</v>
      </c>
      <c r="I1665" s="22"/>
      <c r="J1665" s="22"/>
      <c r="K1665" s="90"/>
      <c r="L1665" s="21"/>
      <c r="M1665" s="21"/>
      <c r="N1665" s="21"/>
      <c r="O1665" s="21"/>
      <c r="P1665" s="21"/>
      <c r="Q1665" s="21"/>
      <c r="R1665" s="21"/>
      <c r="S1665" s="21"/>
      <c r="T1665" s="21"/>
      <c r="U1665" s="21"/>
    </row>
    <row r="1666" spans="1:21" s="40" customFormat="1" x14ac:dyDescent="0.2">
      <c r="A1666" s="223" t="s">
        <v>463</v>
      </c>
      <c r="B1666" s="230" t="s">
        <v>396</v>
      </c>
      <c r="C1666" s="186">
        <v>16</v>
      </c>
      <c r="D1666" s="220" t="s">
        <v>33</v>
      </c>
      <c r="E1666" s="204">
        <v>26.5</v>
      </c>
      <c r="F1666" s="222">
        <f t="shared" si="79"/>
        <v>424</v>
      </c>
      <c r="I1666" s="22"/>
      <c r="J1666" s="22"/>
      <c r="K1666" s="90"/>
      <c r="L1666" s="21"/>
      <c r="M1666" s="21"/>
      <c r="N1666" s="21"/>
      <c r="O1666" s="21"/>
      <c r="P1666" s="21"/>
      <c r="Q1666" s="21"/>
      <c r="R1666" s="21"/>
      <c r="S1666" s="21"/>
      <c r="T1666" s="21"/>
      <c r="U1666" s="21"/>
    </row>
    <row r="1667" spans="1:21" s="40" customFormat="1" x14ac:dyDescent="0.2">
      <c r="A1667" s="223" t="s">
        <v>462</v>
      </c>
      <c r="B1667" s="230" t="s">
        <v>394</v>
      </c>
      <c r="C1667" s="186">
        <v>12</v>
      </c>
      <c r="D1667" s="220" t="s">
        <v>57</v>
      </c>
      <c r="E1667" s="204">
        <v>292.05</v>
      </c>
      <c r="F1667" s="222">
        <f t="shared" si="79"/>
        <v>3504.6</v>
      </c>
      <c r="I1667" s="22"/>
      <c r="J1667" s="22"/>
      <c r="K1667" s="90"/>
      <c r="L1667" s="21"/>
      <c r="M1667" s="21"/>
      <c r="N1667" s="21"/>
      <c r="O1667" s="21"/>
      <c r="P1667" s="21"/>
      <c r="Q1667" s="21"/>
      <c r="R1667" s="21"/>
      <c r="S1667" s="21"/>
      <c r="T1667" s="21"/>
      <c r="U1667" s="21"/>
    </row>
    <row r="1668" spans="1:21" s="40" customFormat="1" x14ac:dyDescent="0.2">
      <c r="A1668" s="223" t="s">
        <v>461</v>
      </c>
      <c r="B1668" s="230" t="s">
        <v>392</v>
      </c>
      <c r="C1668" s="186">
        <v>8</v>
      </c>
      <c r="D1668" s="220" t="s">
        <v>33</v>
      </c>
      <c r="E1668" s="204">
        <v>35.4</v>
      </c>
      <c r="F1668" s="222">
        <f t="shared" si="79"/>
        <v>283.2</v>
      </c>
      <c r="I1668" s="22"/>
      <c r="J1668" s="22"/>
      <c r="K1668" s="90"/>
      <c r="L1668" s="21"/>
      <c r="M1668" s="21"/>
      <c r="N1668" s="21"/>
      <c r="O1668" s="21"/>
      <c r="P1668" s="21"/>
      <c r="Q1668" s="21"/>
      <c r="R1668" s="21"/>
      <c r="S1668" s="21"/>
      <c r="T1668" s="21"/>
      <c r="U1668" s="21"/>
    </row>
    <row r="1669" spans="1:21" s="40" customFormat="1" x14ac:dyDescent="0.2">
      <c r="A1669" s="223" t="s">
        <v>460</v>
      </c>
      <c r="B1669" s="230" t="s">
        <v>390</v>
      </c>
      <c r="C1669" s="186">
        <v>8</v>
      </c>
      <c r="D1669" s="220" t="s">
        <v>33</v>
      </c>
      <c r="E1669" s="204">
        <v>28.32</v>
      </c>
      <c r="F1669" s="222">
        <f t="shared" si="79"/>
        <v>226.56</v>
      </c>
      <c r="I1669" s="22"/>
      <c r="J1669" s="22"/>
      <c r="K1669" s="90"/>
      <c r="L1669" s="21"/>
      <c r="M1669" s="21"/>
      <c r="N1669" s="21"/>
      <c r="O1669" s="21"/>
      <c r="P1669" s="21"/>
      <c r="Q1669" s="21"/>
      <c r="R1669" s="21"/>
      <c r="S1669" s="21"/>
      <c r="T1669" s="21"/>
      <c r="U1669" s="21"/>
    </row>
    <row r="1670" spans="1:21" s="40" customFormat="1" x14ac:dyDescent="0.2">
      <c r="A1670" s="223" t="s">
        <v>459</v>
      </c>
      <c r="B1670" s="230" t="s">
        <v>388</v>
      </c>
      <c r="C1670" s="186">
        <v>8</v>
      </c>
      <c r="D1670" s="220" t="s">
        <v>33</v>
      </c>
      <c r="E1670" s="204">
        <v>286.36</v>
      </c>
      <c r="F1670" s="222">
        <f t="shared" si="79"/>
        <v>2290.88</v>
      </c>
      <c r="I1670" s="22"/>
      <c r="J1670" s="22"/>
      <c r="K1670" s="90"/>
      <c r="L1670" s="21"/>
      <c r="M1670" s="21"/>
      <c r="N1670" s="21"/>
      <c r="O1670" s="21"/>
      <c r="P1670" s="21"/>
      <c r="Q1670" s="21"/>
      <c r="R1670" s="21"/>
      <c r="S1670" s="21"/>
      <c r="T1670" s="21"/>
      <c r="U1670" s="21"/>
    </row>
    <row r="1671" spans="1:21" s="40" customFormat="1" x14ac:dyDescent="0.2">
      <c r="A1671" s="223" t="s">
        <v>458</v>
      </c>
      <c r="B1671" s="230" t="s">
        <v>386</v>
      </c>
      <c r="C1671" s="186">
        <v>8</v>
      </c>
      <c r="D1671" s="220" t="s">
        <v>33</v>
      </c>
      <c r="E1671" s="204">
        <v>380</v>
      </c>
      <c r="F1671" s="222">
        <f t="shared" si="79"/>
        <v>3040</v>
      </c>
      <c r="I1671" s="22"/>
      <c r="J1671" s="22"/>
      <c r="K1671" s="90"/>
      <c r="L1671" s="21"/>
      <c r="M1671" s="21"/>
      <c r="N1671" s="21"/>
      <c r="O1671" s="21"/>
      <c r="P1671" s="21"/>
      <c r="Q1671" s="21"/>
      <c r="R1671" s="21"/>
      <c r="S1671" s="21"/>
      <c r="T1671" s="21"/>
      <c r="U1671" s="21"/>
    </row>
    <row r="1672" spans="1:21" s="40" customFormat="1" x14ac:dyDescent="0.2">
      <c r="A1672" s="223" t="s">
        <v>503</v>
      </c>
      <c r="B1672" s="230" t="s">
        <v>239</v>
      </c>
      <c r="C1672" s="186">
        <v>8</v>
      </c>
      <c r="D1672" s="220" t="s">
        <v>33</v>
      </c>
      <c r="E1672" s="204">
        <v>21.67</v>
      </c>
      <c r="F1672" s="222">
        <f t="shared" si="79"/>
        <v>173.36</v>
      </c>
      <c r="I1672" s="22"/>
      <c r="J1672" s="22"/>
      <c r="K1672" s="90"/>
      <c r="L1672" s="21"/>
      <c r="M1672" s="21"/>
      <c r="N1672" s="21"/>
      <c r="O1672" s="21"/>
      <c r="P1672" s="21"/>
      <c r="Q1672" s="21"/>
      <c r="R1672" s="21"/>
      <c r="S1672" s="21"/>
      <c r="T1672" s="21"/>
      <c r="U1672" s="21"/>
    </row>
    <row r="1673" spans="1:21" s="40" customFormat="1" x14ac:dyDescent="0.2">
      <c r="A1673" s="223" t="s">
        <v>502</v>
      </c>
      <c r="B1673" s="230" t="s">
        <v>383</v>
      </c>
      <c r="C1673" s="186">
        <v>8</v>
      </c>
      <c r="D1673" s="220" t="s">
        <v>33</v>
      </c>
      <c r="E1673" s="204">
        <v>350</v>
      </c>
      <c r="F1673" s="222">
        <f t="shared" si="79"/>
        <v>2800</v>
      </c>
      <c r="I1673" s="22"/>
      <c r="J1673" s="22"/>
      <c r="K1673" s="90"/>
      <c r="L1673" s="21"/>
      <c r="M1673" s="21"/>
      <c r="N1673" s="21"/>
      <c r="O1673" s="21"/>
      <c r="P1673" s="21"/>
      <c r="Q1673" s="21"/>
      <c r="R1673" s="21"/>
      <c r="S1673" s="21"/>
      <c r="T1673" s="21"/>
      <c r="U1673" s="21"/>
    </row>
    <row r="1674" spans="1:21" s="40" customFormat="1" x14ac:dyDescent="0.2">
      <c r="A1674" s="223" t="s">
        <v>501</v>
      </c>
      <c r="B1674" s="230" t="s">
        <v>381</v>
      </c>
      <c r="C1674" s="186">
        <v>15.84</v>
      </c>
      <c r="D1674" s="226" t="s">
        <v>41</v>
      </c>
      <c r="E1674" s="204">
        <v>699.05</v>
      </c>
      <c r="F1674" s="222">
        <f t="shared" si="79"/>
        <v>11072.95</v>
      </c>
      <c r="I1674" s="22"/>
      <c r="J1674" s="22"/>
      <c r="K1674" s="90"/>
      <c r="L1674" s="21"/>
      <c r="M1674" s="21"/>
      <c r="N1674" s="21"/>
      <c r="O1674" s="21"/>
      <c r="P1674" s="21"/>
      <c r="Q1674" s="21"/>
      <c r="R1674" s="21"/>
      <c r="S1674" s="21"/>
      <c r="T1674" s="21"/>
      <c r="U1674" s="21"/>
    </row>
    <row r="1675" spans="1:21" s="40" customFormat="1" x14ac:dyDescent="0.2">
      <c r="A1675" s="223" t="s">
        <v>500</v>
      </c>
      <c r="B1675" s="230" t="s">
        <v>59</v>
      </c>
      <c r="C1675" s="186">
        <v>8</v>
      </c>
      <c r="D1675" s="220" t="s">
        <v>33</v>
      </c>
      <c r="E1675" s="204">
        <v>450</v>
      </c>
      <c r="F1675" s="222">
        <f t="shared" si="79"/>
        <v>3600</v>
      </c>
      <c r="I1675" s="22"/>
      <c r="J1675" s="22"/>
      <c r="K1675" s="90"/>
      <c r="L1675" s="21"/>
      <c r="M1675" s="21"/>
      <c r="N1675" s="21"/>
      <c r="O1675" s="21"/>
      <c r="P1675" s="21"/>
      <c r="Q1675" s="21"/>
      <c r="R1675" s="21"/>
      <c r="S1675" s="21"/>
      <c r="T1675" s="21"/>
      <c r="U1675" s="21"/>
    </row>
    <row r="1676" spans="1:21" s="40" customFormat="1" x14ac:dyDescent="0.2">
      <c r="A1676" s="208"/>
      <c r="B1676" s="203"/>
      <c r="C1676" s="186"/>
      <c r="D1676" s="200"/>
      <c r="E1676" s="204"/>
      <c r="F1676" s="205"/>
      <c r="I1676" s="22"/>
      <c r="J1676" s="22"/>
      <c r="K1676" s="90"/>
      <c r="L1676" s="21"/>
      <c r="M1676" s="21"/>
      <c r="N1676" s="21"/>
      <c r="O1676" s="21"/>
      <c r="P1676" s="21"/>
      <c r="Q1676" s="21"/>
      <c r="R1676" s="21"/>
      <c r="S1676" s="21"/>
      <c r="T1676" s="21"/>
      <c r="U1676" s="21"/>
    </row>
    <row r="1677" spans="1:21" s="40" customFormat="1" x14ac:dyDescent="0.2">
      <c r="A1677" s="207">
        <v>11</v>
      </c>
      <c r="B1677" s="193" t="s">
        <v>379</v>
      </c>
      <c r="C1677" s="186"/>
      <c r="D1677" s="200"/>
      <c r="E1677" s="204"/>
      <c r="F1677" s="205"/>
      <c r="I1677" s="22"/>
      <c r="J1677" s="22"/>
      <c r="K1677" s="90"/>
      <c r="L1677" s="21"/>
      <c r="M1677" s="21"/>
      <c r="N1677" s="21"/>
      <c r="O1677" s="21"/>
      <c r="P1677" s="21"/>
      <c r="Q1677" s="21"/>
      <c r="R1677" s="21"/>
      <c r="S1677" s="21"/>
      <c r="T1677" s="21"/>
      <c r="U1677" s="21"/>
    </row>
    <row r="1678" spans="1:21" s="40" customFormat="1" ht="25.5" x14ac:dyDescent="0.2">
      <c r="A1678" s="208">
        <v>11.1</v>
      </c>
      <c r="B1678" s="206" t="s">
        <v>378</v>
      </c>
      <c r="C1678" s="186">
        <v>2</v>
      </c>
      <c r="D1678" s="215" t="s">
        <v>33</v>
      </c>
      <c r="E1678" s="204">
        <v>12382.68</v>
      </c>
      <c r="F1678" s="205">
        <f>ROUND(C1678*E1678,2)</f>
        <v>24765.360000000001</v>
      </c>
      <c r="I1678" s="22"/>
      <c r="J1678" s="22"/>
      <c r="K1678" s="90"/>
      <c r="L1678" s="21"/>
      <c r="M1678" s="21"/>
      <c r="N1678" s="21"/>
      <c r="O1678" s="21"/>
      <c r="P1678" s="21"/>
      <c r="Q1678" s="21"/>
      <c r="R1678" s="21"/>
      <c r="S1678" s="21"/>
      <c r="T1678" s="21"/>
      <c r="U1678" s="21"/>
    </row>
    <row r="1679" spans="1:21" s="40" customFormat="1" x14ac:dyDescent="0.2">
      <c r="A1679" s="208">
        <v>11.2</v>
      </c>
      <c r="B1679" s="206" t="s">
        <v>377</v>
      </c>
      <c r="C1679" s="186">
        <v>2</v>
      </c>
      <c r="D1679" s="215" t="s">
        <v>33</v>
      </c>
      <c r="E1679" s="204">
        <v>7304.14</v>
      </c>
      <c r="F1679" s="205">
        <f>ROUND(C1679*E1679,2)</f>
        <v>14608.28</v>
      </c>
      <c r="I1679" s="22"/>
      <c r="J1679" s="22"/>
      <c r="K1679" s="90"/>
      <c r="L1679" s="21"/>
      <c r="M1679" s="21"/>
      <c r="N1679" s="21"/>
      <c r="O1679" s="21"/>
      <c r="P1679" s="21"/>
      <c r="Q1679" s="21"/>
      <c r="R1679" s="21"/>
      <c r="S1679" s="21"/>
      <c r="T1679" s="21"/>
      <c r="U1679" s="21"/>
    </row>
    <row r="1680" spans="1:21" s="40" customFormat="1" x14ac:dyDescent="0.2">
      <c r="A1680" s="208"/>
      <c r="B1680" s="203"/>
      <c r="C1680" s="186"/>
      <c r="D1680" s="200"/>
      <c r="E1680" s="204"/>
      <c r="F1680" s="205"/>
      <c r="I1680" s="22"/>
      <c r="J1680" s="22"/>
      <c r="K1680" s="90"/>
      <c r="L1680" s="21"/>
      <c r="M1680" s="21"/>
      <c r="N1680" s="21"/>
      <c r="O1680" s="21"/>
      <c r="P1680" s="21"/>
      <c r="Q1680" s="21"/>
      <c r="R1680" s="21"/>
      <c r="S1680" s="21"/>
      <c r="T1680" s="21"/>
      <c r="U1680" s="21"/>
    </row>
    <row r="1681" spans="1:21" s="40" customFormat="1" x14ac:dyDescent="0.2">
      <c r="A1681" s="207">
        <v>12</v>
      </c>
      <c r="B1681" s="198" t="s">
        <v>488</v>
      </c>
      <c r="C1681" s="186"/>
      <c r="D1681" s="200"/>
      <c r="E1681" s="204"/>
      <c r="F1681" s="235"/>
      <c r="I1681" s="22"/>
      <c r="J1681" s="22"/>
      <c r="K1681" s="90"/>
      <c r="L1681" s="21"/>
      <c r="M1681" s="21"/>
      <c r="N1681" s="21"/>
      <c r="O1681" s="21"/>
      <c r="P1681" s="21"/>
      <c r="Q1681" s="21"/>
      <c r="R1681" s="21"/>
      <c r="S1681" s="21"/>
      <c r="T1681" s="21"/>
      <c r="U1681" s="21"/>
    </row>
    <row r="1682" spans="1:21" s="40" customFormat="1" x14ac:dyDescent="0.2">
      <c r="A1682" s="236"/>
      <c r="B1682" s="237"/>
      <c r="C1682" s="186"/>
      <c r="D1682" s="200"/>
      <c r="E1682" s="204"/>
      <c r="F1682" s="235"/>
      <c r="I1682" s="22"/>
      <c r="J1682" s="22"/>
      <c r="K1682" s="90"/>
      <c r="L1682" s="21"/>
      <c r="M1682" s="21"/>
      <c r="N1682" s="21"/>
      <c r="O1682" s="21"/>
      <c r="P1682" s="21"/>
      <c r="Q1682" s="21"/>
      <c r="R1682" s="21"/>
      <c r="S1682" s="21"/>
      <c r="T1682" s="21"/>
      <c r="U1682" s="21"/>
    </row>
    <row r="1683" spans="1:21" s="40" customFormat="1" x14ac:dyDescent="0.2">
      <c r="A1683" s="207">
        <v>12.1</v>
      </c>
      <c r="B1683" s="198" t="s">
        <v>499</v>
      </c>
      <c r="C1683" s="186"/>
      <c r="D1683" s="200"/>
      <c r="E1683" s="204"/>
      <c r="F1683" s="235"/>
      <c r="I1683" s="22"/>
      <c r="J1683" s="22"/>
      <c r="K1683" s="90"/>
      <c r="L1683" s="21"/>
      <c r="M1683" s="21"/>
      <c r="N1683" s="21"/>
      <c r="O1683" s="21"/>
      <c r="P1683" s="21"/>
      <c r="Q1683" s="21"/>
      <c r="R1683" s="21"/>
      <c r="S1683" s="21"/>
      <c r="T1683" s="21"/>
      <c r="U1683" s="21"/>
    </row>
    <row r="1684" spans="1:21" s="40" customFormat="1" x14ac:dyDescent="0.2">
      <c r="A1684" s="238" t="s">
        <v>498</v>
      </c>
      <c r="B1684" s="243" t="s">
        <v>485</v>
      </c>
      <c r="C1684" s="186">
        <f>563.34*0.6*0.2</f>
        <v>67.600800000000007</v>
      </c>
      <c r="D1684" s="200" t="s">
        <v>41</v>
      </c>
      <c r="E1684" s="204">
        <v>121.8</v>
      </c>
      <c r="F1684" s="235">
        <f>E1684*C1684</f>
        <v>8233.7774399999998</v>
      </c>
      <c r="I1684" s="22"/>
      <c r="J1684" s="22"/>
      <c r="K1684" s="90"/>
      <c r="L1684" s="21"/>
      <c r="M1684" s="21"/>
      <c r="N1684" s="21"/>
      <c r="O1684" s="21"/>
      <c r="P1684" s="21"/>
      <c r="Q1684" s="21"/>
      <c r="R1684" s="21"/>
      <c r="S1684" s="21"/>
      <c r="T1684" s="21"/>
      <c r="U1684" s="21"/>
    </row>
    <row r="1685" spans="1:21" s="40" customFormat="1" ht="25.5" x14ac:dyDescent="0.2">
      <c r="A1685" s="238" t="s">
        <v>497</v>
      </c>
      <c r="B1685" s="206" t="s">
        <v>406</v>
      </c>
      <c r="C1685" s="186">
        <f>C1684*1.25</f>
        <v>84.501000000000005</v>
      </c>
      <c r="D1685" s="200" t="s">
        <v>41</v>
      </c>
      <c r="E1685" s="204">
        <v>190.02</v>
      </c>
      <c r="F1685" s="242">
        <f>ROUND(C1685*E1685,2)</f>
        <v>16056.88</v>
      </c>
      <c r="I1685" s="22"/>
      <c r="J1685" s="22"/>
      <c r="K1685" s="90"/>
      <c r="L1685" s="21"/>
      <c r="M1685" s="21"/>
      <c r="N1685" s="21"/>
      <c r="O1685" s="21"/>
      <c r="P1685" s="21"/>
      <c r="Q1685" s="21"/>
      <c r="R1685" s="21"/>
      <c r="S1685" s="21"/>
      <c r="T1685" s="21"/>
      <c r="U1685" s="21"/>
    </row>
    <row r="1686" spans="1:21" s="40" customFormat="1" x14ac:dyDescent="0.2">
      <c r="A1686" s="238"/>
      <c r="B1686" s="243"/>
      <c r="C1686" s="186"/>
      <c r="D1686" s="200"/>
      <c r="E1686" s="204"/>
      <c r="F1686" s="242"/>
      <c r="I1686" s="22"/>
      <c r="J1686" s="22"/>
      <c r="K1686" s="90"/>
      <c r="L1686" s="21"/>
      <c r="M1686" s="21"/>
      <c r="N1686" s="21"/>
      <c r="O1686" s="21"/>
      <c r="P1686" s="21"/>
      <c r="Q1686" s="21"/>
      <c r="R1686" s="21"/>
      <c r="S1686" s="21"/>
      <c r="T1686" s="21"/>
      <c r="U1686" s="21"/>
    </row>
    <row r="1687" spans="1:21" s="40" customFormat="1" x14ac:dyDescent="0.2">
      <c r="A1687" s="238">
        <v>12.2</v>
      </c>
      <c r="B1687" s="243" t="s">
        <v>483</v>
      </c>
      <c r="C1687" s="186">
        <v>84.5</v>
      </c>
      <c r="D1687" s="200" t="s">
        <v>41</v>
      </c>
      <c r="E1687" s="204">
        <v>1583.87</v>
      </c>
      <c r="F1687" s="235">
        <f>ROUND(C1687*E1687,2)</f>
        <v>133837.01999999999</v>
      </c>
      <c r="I1687" s="22"/>
      <c r="J1687" s="22"/>
      <c r="K1687" s="90"/>
      <c r="L1687" s="21"/>
      <c r="M1687" s="21"/>
      <c r="N1687" s="21"/>
      <c r="O1687" s="21"/>
      <c r="P1687" s="21"/>
      <c r="Q1687" s="21"/>
      <c r="R1687" s="21"/>
      <c r="S1687" s="21"/>
      <c r="T1687" s="21"/>
      <c r="U1687" s="21"/>
    </row>
    <row r="1688" spans="1:21" s="40" customFormat="1" ht="28.5" customHeight="1" x14ac:dyDescent="0.2">
      <c r="A1688" s="202">
        <v>12.3</v>
      </c>
      <c r="B1688" s="245" t="s">
        <v>407</v>
      </c>
      <c r="C1688" s="186">
        <v>84.5</v>
      </c>
      <c r="D1688" s="200" t="s">
        <v>41</v>
      </c>
      <c r="E1688" s="204">
        <v>172.55</v>
      </c>
      <c r="F1688" s="205">
        <f>ROUND(C1688*E1688,2)</f>
        <v>14580.48</v>
      </c>
      <c r="I1688" s="22"/>
      <c r="J1688" s="22"/>
      <c r="K1688" s="90"/>
      <c r="L1688" s="21"/>
      <c r="M1688" s="21"/>
      <c r="N1688" s="21"/>
      <c r="O1688" s="21"/>
      <c r="P1688" s="21"/>
      <c r="Q1688" s="21"/>
      <c r="R1688" s="21"/>
      <c r="S1688" s="21"/>
      <c r="T1688" s="21"/>
      <c r="U1688" s="21"/>
    </row>
    <row r="1689" spans="1:21" s="40" customFormat="1" ht="25.5" x14ac:dyDescent="0.2">
      <c r="A1689" s="259">
        <v>12.4</v>
      </c>
      <c r="B1689" s="239" t="s">
        <v>482</v>
      </c>
      <c r="C1689" s="186">
        <v>338</v>
      </c>
      <c r="D1689" s="240" t="s">
        <v>45</v>
      </c>
      <c r="E1689" s="204">
        <v>1162.26</v>
      </c>
      <c r="F1689" s="247">
        <f>ROUND(C1689*E1689,2)</f>
        <v>392843.88</v>
      </c>
      <c r="I1689" s="22"/>
      <c r="J1689" s="22"/>
      <c r="K1689" s="90"/>
      <c r="L1689" s="21"/>
      <c r="M1689" s="21"/>
      <c r="N1689" s="21"/>
      <c r="O1689" s="21"/>
      <c r="P1689" s="21"/>
      <c r="Q1689" s="21"/>
      <c r="R1689" s="21"/>
      <c r="S1689" s="21"/>
      <c r="T1689" s="21"/>
      <c r="U1689" s="21"/>
    </row>
    <row r="1690" spans="1:21" s="95" customFormat="1" x14ac:dyDescent="0.2">
      <c r="A1690" s="136">
        <f>+A1689+0.1</f>
        <v>12.5</v>
      </c>
      <c r="B1690" s="125" t="s">
        <v>44</v>
      </c>
      <c r="C1690" s="186">
        <v>338</v>
      </c>
      <c r="D1690" s="122" t="s">
        <v>43</v>
      </c>
      <c r="E1690" s="204">
        <v>49.34</v>
      </c>
      <c r="F1690" s="123">
        <f>ROUND(C1690*E1690,2)</f>
        <v>16676.919999999998</v>
      </c>
    </row>
    <row r="1691" spans="1:21" s="40" customFormat="1" x14ac:dyDescent="0.2">
      <c r="A1691" s="260"/>
      <c r="B1691" s="261"/>
      <c r="C1691" s="186"/>
      <c r="D1691" s="240"/>
      <c r="E1691" s="204"/>
      <c r="F1691" s="246"/>
      <c r="I1691" s="22"/>
      <c r="J1691" s="22"/>
      <c r="K1691" s="90"/>
      <c r="L1691" s="21"/>
      <c r="M1691" s="21"/>
      <c r="N1691" s="21"/>
      <c r="O1691" s="21"/>
      <c r="P1691" s="21"/>
      <c r="Q1691" s="21"/>
      <c r="R1691" s="21"/>
      <c r="S1691" s="21"/>
      <c r="T1691" s="21"/>
      <c r="U1691" s="21"/>
    </row>
    <row r="1692" spans="1:21" s="40" customFormat="1" ht="48" customHeight="1" x14ac:dyDescent="0.2">
      <c r="A1692" s="251">
        <v>14</v>
      </c>
      <c r="B1692" s="252" t="s">
        <v>376</v>
      </c>
      <c r="C1692" s="186">
        <v>896.27</v>
      </c>
      <c r="D1692" s="215" t="s">
        <v>57</v>
      </c>
      <c r="E1692" s="204">
        <v>25</v>
      </c>
      <c r="F1692" s="221">
        <f>ROUND(C1692*E1692,2)</f>
        <v>22406.75</v>
      </c>
      <c r="I1692" s="22"/>
      <c r="J1692" s="22"/>
      <c r="K1692" s="90"/>
      <c r="L1692" s="21"/>
      <c r="M1692" s="21"/>
      <c r="N1692" s="21"/>
      <c r="O1692" s="21"/>
      <c r="P1692" s="21"/>
      <c r="Q1692" s="21"/>
      <c r="R1692" s="21"/>
      <c r="S1692" s="21"/>
      <c r="T1692" s="21"/>
      <c r="U1692" s="21"/>
    </row>
    <row r="1693" spans="1:21" s="40" customFormat="1" ht="53.25" customHeight="1" x14ac:dyDescent="0.2">
      <c r="A1693" s="251">
        <v>15</v>
      </c>
      <c r="B1693" s="252" t="s">
        <v>375</v>
      </c>
      <c r="C1693" s="186">
        <v>896.27</v>
      </c>
      <c r="D1693" s="215" t="s">
        <v>57</v>
      </c>
      <c r="E1693" s="204">
        <v>46.15</v>
      </c>
      <c r="F1693" s="221">
        <f>ROUND(C1693*E1693,2)</f>
        <v>41362.86</v>
      </c>
      <c r="I1693" s="22"/>
      <c r="J1693" s="22"/>
      <c r="K1693" s="90"/>
      <c r="L1693" s="21"/>
      <c r="M1693" s="21"/>
      <c r="N1693" s="21"/>
      <c r="O1693" s="21"/>
      <c r="P1693" s="21"/>
      <c r="Q1693" s="21"/>
      <c r="R1693" s="21"/>
      <c r="S1693" s="21"/>
      <c r="T1693" s="21"/>
      <c r="U1693" s="21"/>
    </row>
    <row r="1694" spans="1:21" s="40" customFormat="1" ht="25.5" x14ac:dyDescent="0.2">
      <c r="A1694" s="253">
        <v>16</v>
      </c>
      <c r="B1694" s="254" t="s">
        <v>374</v>
      </c>
      <c r="C1694" s="186">
        <v>896.27</v>
      </c>
      <c r="D1694" s="215" t="s">
        <v>57</v>
      </c>
      <c r="E1694" s="204">
        <v>11.93</v>
      </c>
      <c r="F1694" s="221">
        <f>ROUND(C1694*E1694,2)</f>
        <v>10692.5</v>
      </c>
      <c r="I1694" s="22"/>
      <c r="J1694" s="22"/>
      <c r="K1694" s="90"/>
      <c r="L1694" s="21"/>
      <c r="M1694" s="21"/>
      <c r="N1694" s="21"/>
      <c r="O1694" s="21"/>
      <c r="P1694" s="21"/>
      <c r="Q1694" s="21"/>
      <c r="R1694" s="21"/>
      <c r="S1694" s="21"/>
      <c r="T1694" s="21"/>
      <c r="U1694" s="21"/>
    </row>
    <row r="1695" spans="1:21" s="40" customFormat="1" x14ac:dyDescent="0.2">
      <c r="A1695" s="192"/>
      <c r="B1695" s="192"/>
      <c r="C1695" s="262"/>
      <c r="D1695" s="262"/>
      <c r="E1695" s="204"/>
      <c r="F1695" s="263"/>
      <c r="I1695" s="22"/>
      <c r="J1695" s="22"/>
      <c r="K1695" s="90"/>
      <c r="L1695" s="21"/>
      <c r="M1695" s="21"/>
      <c r="N1695" s="21"/>
      <c r="O1695" s="21"/>
      <c r="P1695" s="21"/>
      <c r="Q1695" s="21"/>
      <c r="R1695" s="21"/>
      <c r="S1695" s="21"/>
      <c r="T1695" s="21"/>
      <c r="U1695" s="21"/>
    </row>
    <row r="1696" spans="1:21" s="40" customFormat="1" ht="25.5" x14ac:dyDescent="0.2">
      <c r="A1696" s="257" t="s">
        <v>40</v>
      </c>
      <c r="B1696" s="198" t="s">
        <v>496</v>
      </c>
      <c r="C1696" s="194"/>
      <c r="D1696" s="195"/>
      <c r="E1696" s="204"/>
      <c r="F1696" s="196"/>
      <c r="I1696" s="22"/>
      <c r="J1696" s="22"/>
      <c r="K1696" s="90"/>
      <c r="L1696" s="21"/>
      <c r="M1696" s="21"/>
      <c r="N1696" s="21"/>
      <c r="O1696" s="21"/>
      <c r="P1696" s="21"/>
      <c r="Q1696" s="21"/>
      <c r="R1696" s="21"/>
      <c r="S1696" s="21"/>
      <c r="T1696" s="21"/>
      <c r="U1696" s="21"/>
    </row>
    <row r="1697" spans="1:21" s="40" customFormat="1" x14ac:dyDescent="0.2">
      <c r="A1697" s="192"/>
      <c r="B1697" s="193"/>
      <c r="C1697" s="194"/>
      <c r="D1697" s="195"/>
      <c r="E1697" s="204"/>
      <c r="F1697" s="196"/>
      <c r="I1697" s="22"/>
      <c r="J1697" s="22"/>
      <c r="K1697" s="90"/>
      <c r="L1697" s="21"/>
      <c r="M1697" s="21"/>
      <c r="N1697" s="21"/>
      <c r="O1697" s="21"/>
      <c r="P1697" s="21"/>
      <c r="Q1697" s="21"/>
      <c r="R1697" s="21"/>
      <c r="S1697" s="21"/>
      <c r="T1697" s="21"/>
      <c r="U1697" s="21"/>
    </row>
    <row r="1698" spans="1:21" s="40" customFormat="1" x14ac:dyDescent="0.2">
      <c r="A1698" s="197">
        <v>1</v>
      </c>
      <c r="B1698" s="198" t="s">
        <v>495</v>
      </c>
      <c r="C1698" s="199"/>
      <c r="D1698" s="200"/>
      <c r="E1698" s="204"/>
      <c r="F1698" s="201"/>
      <c r="I1698" s="22"/>
      <c r="J1698" s="22"/>
      <c r="K1698" s="90"/>
      <c r="L1698" s="21"/>
      <c r="M1698" s="21"/>
      <c r="N1698" s="21"/>
      <c r="O1698" s="21"/>
      <c r="P1698" s="21"/>
      <c r="Q1698" s="21"/>
      <c r="R1698" s="21"/>
      <c r="S1698" s="21"/>
      <c r="T1698" s="21"/>
      <c r="U1698" s="21"/>
    </row>
    <row r="1699" spans="1:21" s="40" customFormat="1" x14ac:dyDescent="0.2">
      <c r="A1699" s="202">
        <v>1.1000000000000001</v>
      </c>
      <c r="B1699" s="203" t="s">
        <v>494</v>
      </c>
      <c r="C1699" s="186">
        <v>653.52</v>
      </c>
      <c r="D1699" s="200" t="s">
        <v>57</v>
      </c>
      <c r="E1699" s="204">
        <v>63.33</v>
      </c>
      <c r="F1699" s="205">
        <f>ROUND(C1699*E1699,2)</f>
        <v>41387.42</v>
      </c>
      <c r="I1699" s="22"/>
      <c r="J1699" s="22"/>
      <c r="K1699" s="90"/>
      <c r="L1699" s="21"/>
      <c r="M1699" s="21"/>
      <c r="N1699" s="21"/>
      <c r="O1699" s="21"/>
      <c r="P1699" s="21"/>
      <c r="Q1699" s="21"/>
      <c r="R1699" s="21"/>
      <c r="S1699" s="21"/>
      <c r="T1699" s="21"/>
      <c r="U1699" s="21"/>
    </row>
    <row r="1700" spans="1:21" s="40" customFormat="1" x14ac:dyDescent="0.2">
      <c r="A1700" s="202">
        <v>1.2</v>
      </c>
      <c r="B1700" s="203" t="s">
        <v>493</v>
      </c>
      <c r="C1700" s="186">
        <v>392.11</v>
      </c>
      <c r="D1700" s="200" t="s">
        <v>45</v>
      </c>
      <c r="E1700" s="204">
        <v>33.69</v>
      </c>
      <c r="F1700" s="205">
        <f>ROUND(C1700*E1700,2)</f>
        <v>13210.19</v>
      </c>
      <c r="I1700" s="22"/>
      <c r="J1700" s="22"/>
      <c r="K1700" s="90"/>
      <c r="L1700" s="21"/>
      <c r="M1700" s="21"/>
      <c r="N1700" s="21"/>
      <c r="O1700" s="21"/>
      <c r="P1700" s="21"/>
      <c r="Q1700" s="21"/>
      <c r="R1700" s="21"/>
      <c r="S1700" s="21"/>
      <c r="T1700" s="21"/>
      <c r="U1700" s="21"/>
    </row>
    <row r="1701" spans="1:21" s="40" customFormat="1" ht="25.5" customHeight="1" x14ac:dyDescent="0.2">
      <c r="A1701" s="202">
        <v>1.3</v>
      </c>
      <c r="B1701" s="206" t="s">
        <v>492</v>
      </c>
      <c r="C1701" s="186">
        <v>27.45</v>
      </c>
      <c r="D1701" s="200" t="s">
        <v>41</v>
      </c>
      <c r="E1701" s="204">
        <v>211.95</v>
      </c>
      <c r="F1701" s="205">
        <f>ROUND(C1701*E1701,2)</f>
        <v>5818.03</v>
      </c>
      <c r="I1701" s="22"/>
      <c r="J1701" s="22"/>
      <c r="K1701" s="90"/>
      <c r="L1701" s="21"/>
      <c r="M1701" s="21"/>
      <c r="N1701" s="21"/>
      <c r="O1701" s="21"/>
      <c r="P1701" s="21"/>
      <c r="Q1701" s="21"/>
      <c r="R1701" s="21"/>
      <c r="S1701" s="21"/>
      <c r="T1701" s="21"/>
      <c r="U1701" s="21"/>
    </row>
    <row r="1702" spans="1:21" s="40" customFormat="1" x14ac:dyDescent="0.2">
      <c r="A1702" s="192"/>
      <c r="B1702" s="193"/>
      <c r="C1702" s="186"/>
      <c r="D1702" s="195"/>
      <c r="E1702" s="204"/>
      <c r="F1702" s="196"/>
      <c r="I1702" s="22"/>
      <c r="J1702" s="22"/>
      <c r="K1702" s="90"/>
      <c r="L1702" s="21"/>
      <c r="M1702" s="21"/>
      <c r="N1702" s="21"/>
      <c r="O1702" s="21"/>
      <c r="P1702" s="21"/>
      <c r="Q1702" s="21"/>
      <c r="R1702" s="21"/>
      <c r="S1702" s="21"/>
      <c r="T1702" s="21"/>
      <c r="U1702" s="21"/>
    </row>
    <row r="1703" spans="1:21" s="40" customFormat="1" x14ac:dyDescent="0.2">
      <c r="A1703" s="207">
        <v>2</v>
      </c>
      <c r="B1703" s="258" t="s">
        <v>97</v>
      </c>
      <c r="C1703" s="186">
        <v>2078.75</v>
      </c>
      <c r="D1703" s="200" t="s">
        <v>57</v>
      </c>
      <c r="E1703" s="204">
        <v>15.17</v>
      </c>
      <c r="F1703" s="205">
        <f>ROUND(C1703*E1703,2)</f>
        <v>31534.639999999999</v>
      </c>
      <c r="I1703" s="22"/>
      <c r="J1703" s="22"/>
      <c r="K1703" s="90"/>
      <c r="L1703" s="21"/>
      <c r="M1703" s="21"/>
      <c r="N1703" s="21"/>
      <c r="O1703" s="21"/>
      <c r="P1703" s="21"/>
      <c r="Q1703" s="21"/>
      <c r="R1703" s="21"/>
      <c r="S1703" s="21"/>
      <c r="T1703" s="21"/>
      <c r="U1703" s="21"/>
    </row>
    <row r="1704" spans="1:21" s="40" customFormat="1" x14ac:dyDescent="0.2">
      <c r="A1704" s="208"/>
      <c r="B1704" s="228"/>
      <c r="C1704" s="186"/>
      <c r="D1704" s="200"/>
      <c r="E1704" s="204"/>
      <c r="F1704" s="205"/>
      <c r="I1704" s="22"/>
      <c r="J1704" s="22"/>
      <c r="K1704" s="90"/>
      <c r="L1704" s="21"/>
      <c r="M1704" s="21"/>
      <c r="N1704" s="21"/>
      <c r="O1704" s="21"/>
      <c r="P1704" s="21"/>
      <c r="Q1704" s="21"/>
      <c r="R1704" s="21"/>
      <c r="S1704" s="21"/>
      <c r="T1704" s="21"/>
      <c r="U1704" s="21"/>
    </row>
    <row r="1705" spans="1:21" s="40" customFormat="1" x14ac:dyDescent="0.2">
      <c r="A1705" s="207">
        <v>3</v>
      </c>
      <c r="B1705" s="193" t="s">
        <v>82</v>
      </c>
      <c r="C1705" s="186"/>
      <c r="D1705" s="200"/>
      <c r="E1705" s="204"/>
      <c r="F1705" s="205"/>
      <c r="I1705" s="22"/>
      <c r="J1705" s="22"/>
      <c r="K1705" s="90"/>
      <c r="L1705" s="21"/>
      <c r="M1705" s="21"/>
      <c r="N1705" s="21"/>
      <c r="O1705" s="21"/>
      <c r="P1705" s="21"/>
      <c r="Q1705" s="21"/>
      <c r="R1705" s="21"/>
      <c r="S1705" s="21"/>
      <c r="T1705" s="21"/>
      <c r="U1705" s="21"/>
    </row>
    <row r="1706" spans="1:21" s="40" customFormat="1" x14ac:dyDescent="0.2">
      <c r="A1706" s="202">
        <v>3.1</v>
      </c>
      <c r="B1706" s="203" t="s">
        <v>417</v>
      </c>
      <c r="C1706" s="186">
        <v>1351.19</v>
      </c>
      <c r="D1706" s="200" t="s">
        <v>41</v>
      </c>
      <c r="E1706" s="204">
        <v>121.8</v>
      </c>
      <c r="F1706" s="205">
        <f>ROUND(C1706*E1706,2)</f>
        <v>164574.94</v>
      </c>
      <c r="I1706" s="22"/>
      <c r="J1706" s="22"/>
      <c r="K1706" s="90"/>
      <c r="L1706" s="21"/>
      <c r="M1706" s="21"/>
      <c r="N1706" s="21"/>
      <c r="O1706" s="21"/>
      <c r="P1706" s="21"/>
      <c r="Q1706" s="21"/>
      <c r="R1706" s="21"/>
      <c r="S1706" s="21"/>
      <c r="T1706" s="21"/>
      <c r="U1706" s="21"/>
    </row>
    <row r="1707" spans="1:21" s="40" customFormat="1" x14ac:dyDescent="0.2">
      <c r="A1707" s="202">
        <f>+A1706+0.1</f>
        <v>3.2</v>
      </c>
      <c r="B1707" s="206" t="s">
        <v>416</v>
      </c>
      <c r="C1707" s="186">
        <v>1247.25</v>
      </c>
      <c r="D1707" s="200" t="s">
        <v>45</v>
      </c>
      <c r="E1707" s="204">
        <v>44.31</v>
      </c>
      <c r="F1707" s="205">
        <f>ROUND(C1707*E1707,2)</f>
        <v>55265.65</v>
      </c>
      <c r="I1707" s="22"/>
      <c r="J1707" s="22"/>
      <c r="K1707" s="90"/>
      <c r="L1707" s="21"/>
      <c r="M1707" s="21"/>
      <c r="N1707" s="21"/>
      <c r="O1707" s="21"/>
      <c r="P1707" s="21"/>
      <c r="Q1707" s="21"/>
      <c r="R1707" s="21"/>
      <c r="S1707" s="21"/>
      <c r="T1707" s="21"/>
      <c r="U1707" s="21"/>
    </row>
    <row r="1708" spans="1:21" s="40" customFormat="1" x14ac:dyDescent="0.2">
      <c r="A1708" s="202">
        <f>+A1707+0.1</f>
        <v>3.3000000000000003</v>
      </c>
      <c r="B1708" s="206" t="s">
        <v>415</v>
      </c>
      <c r="C1708" s="186">
        <v>124.73</v>
      </c>
      <c r="D1708" s="200" t="s">
        <v>41</v>
      </c>
      <c r="E1708" s="204">
        <v>1411.8</v>
      </c>
      <c r="F1708" s="205">
        <f>ROUND(C1708*E1708,2)</f>
        <v>176093.81</v>
      </c>
      <c r="I1708" s="22"/>
      <c r="J1708" s="22"/>
      <c r="K1708" s="90"/>
      <c r="L1708" s="21"/>
      <c r="M1708" s="21"/>
      <c r="N1708" s="21"/>
      <c r="O1708" s="21"/>
      <c r="P1708" s="21"/>
      <c r="Q1708" s="21"/>
      <c r="R1708" s="21"/>
      <c r="S1708" s="21"/>
      <c r="T1708" s="21"/>
      <c r="U1708" s="21"/>
    </row>
    <row r="1709" spans="1:21" s="40" customFormat="1" ht="25.5" x14ac:dyDescent="0.2">
      <c r="A1709" s="202">
        <f>+A1708+0.1</f>
        <v>3.4000000000000004</v>
      </c>
      <c r="B1709" s="206" t="s">
        <v>407</v>
      </c>
      <c r="C1709" s="186">
        <v>1155.6600000000001</v>
      </c>
      <c r="D1709" s="200" t="s">
        <v>41</v>
      </c>
      <c r="E1709" s="204">
        <v>172.55</v>
      </c>
      <c r="F1709" s="205">
        <f>ROUND(C1709*E1709,2)</f>
        <v>199409.13</v>
      </c>
      <c r="I1709" s="22"/>
      <c r="J1709" s="22"/>
      <c r="K1709" s="90"/>
      <c r="L1709" s="21"/>
      <c r="M1709" s="21"/>
      <c r="N1709" s="21"/>
      <c r="O1709" s="21"/>
      <c r="P1709" s="21"/>
      <c r="Q1709" s="21"/>
      <c r="R1709" s="21"/>
      <c r="S1709" s="21"/>
      <c r="T1709" s="21"/>
      <c r="U1709" s="21"/>
    </row>
    <row r="1710" spans="1:21" s="40" customFormat="1" ht="25.5" x14ac:dyDescent="0.2">
      <c r="A1710" s="202">
        <f>+A1709+0.1</f>
        <v>3.5000000000000004</v>
      </c>
      <c r="B1710" s="206" t="s">
        <v>406</v>
      </c>
      <c r="C1710" s="186">
        <v>244.41</v>
      </c>
      <c r="D1710" s="200" t="s">
        <v>41</v>
      </c>
      <c r="E1710" s="204">
        <v>190.02</v>
      </c>
      <c r="F1710" s="205">
        <f>ROUND(C1710*E1710,2)</f>
        <v>46442.79</v>
      </c>
      <c r="I1710" s="22"/>
      <c r="J1710" s="22"/>
      <c r="K1710" s="90"/>
      <c r="L1710" s="21"/>
      <c r="M1710" s="21"/>
      <c r="N1710" s="21"/>
      <c r="O1710" s="21"/>
      <c r="P1710" s="21"/>
      <c r="Q1710" s="21"/>
      <c r="R1710" s="21"/>
      <c r="S1710" s="21"/>
      <c r="T1710" s="21"/>
      <c r="U1710" s="21"/>
    </row>
    <row r="1711" spans="1:21" s="40" customFormat="1" x14ac:dyDescent="0.2">
      <c r="A1711" s="208"/>
      <c r="B1711" s="203"/>
      <c r="C1711" s="186"/>
      <c r="D1711" s="200"/>
      <c r="E1711" s="204"/>
      <c r="F1711" s="205"/>
      <c r="I1711" s="22"/>
      <c r="J1711" s="22"/>
      <c r="K1711" s="90"/>
      <c r="L1711" s="21"/>
      <c r="M1711" s="21"/>
      <c r="N1711" s="21"/>
      <c r="O1711" s="21"/>
      <c r="P1711" s="21"/>
      <c r="Q1711" s="21"/>
      <c r="R1711" s="21"/>
      <c r="S1711" s="21"/>
      <c r="T1711" s="21"/>
      <c r="U1711" s="21"/>
    </row>
    <row r="1712" spans="1:21" s="40" customFormat="1" x14ac:dyDescent="0.2">
      <c r="A1712" s="207">
        <v>4</v>
      </c>
      <c r="B1712" s="193" t="s">
        <v>108</v>
      </c>
      <c r="C1712" s="186"/>
      <c r="D1712" s="200"/>
      <c r="E1712" s="204"/>
      <c r="F1712" s="205"/>
      <c r="I1712" s="22"/>
      <c r="J1712" s="22"/>
      <c r="K1712" s="90"/>
      <c r="L1712" s="21"/>
      <c r="M1712" s="21"/>
      <c r="N1712" s="21"/>
      <c r="O1712" s="21"/>
      <c r="P1712" s="21"/>
      <c r="Q1712" s="21"/>
      <c r="R1712" s="21"/>
      <c r="S1712" s="21"/>
      <c r="T1712" s="21"/>
      <c r="U1712" s="21"/>
    </row>
    <row r="1713" spans="1:21" s="40" customFormat="1" x14ac:dyDescent="0.2">
      <c r="A1713" s="202">
        <f>+A1712+0.1</f>
        <v>4.0999999999999996</v>
      </c>
      <c r="B1713" s="203" t="s">
        <v>448</v>
      </c>
      <c r="C1713" s="186">
        <v>2124.9299999999998</v>
      </c>
      <c r="D1713" s="200" t="s">
        <v>57</v>
      </c>
      <c r="E1713" s="204">
        <v>242.88</v>
      </c>
      <c r="F1713" s="205">
        <f>ROUND(C1713*E1713,2)</f>
        <v>516103</v>
      </c>
      <c r="I1713" s="22"/>
      <c r="J1713" s="22"/>
      <c r="K1713" s="90"/>
      <c r="L1713" s="21"/>
      <c r="M1713" s="21"/>
      <c r="N1713" s="21"/>
      <c r="O1713" s="21"/>
      <c r="P1713" s="21"/>
      <c r="Q1713" s="21"/>
      <c r="R1713" s="21"/>
      <c r="S1713" s="21"/>
      <c r="T1713" s="21"/>
      <c r="U1713" s="21"/>
    </row>
    <row r="1714" spans="1:21" s="40" customFormat="1" x14ac:dyDescent="0.2">
      <c r="A1714" s="208"/>
      <c r="B1714" s="203"/>
      <c r="C1714" s="186"/>
      <c r="D1714" s="200"/>
      <c r="E1714" s="204"/>
      <c r="F1714" s="205"/>
      <c r="I1714" s="22"/>
      <c r="J1714" s="22"/>
      <c r="K1714" s="90"/>
      <c r="L1714" s="21"/>
      <c r="M1714" s="21"/>
      <c r="N1714" s="21"/>
      <c r="O1714" s="21"/>
      <c r="P1714" s="21"/>
      <c r="Q1714" s="21"/>
      <c r="R1714" s="21"/>
      <c r="S1714" s="21"/>
      <c r="T1714" s="21"/>
      <c r="U1714" s="21"/>
    </row>
    <row r="1715" spans="1:21" s="40" customFormat="1" x14ac:dyDescent="0.2">
      <c r="A1715" s="209">
        <v>5</v>
      </c>
      <c r="B1715" s="210" t="s">
        <v>76</v>
      </c>
      <c r="C1715" s="186"/>
      <c r="D1715" s="200"/>
      <c r="E1715" s="204"/>
      <c r="F1715" s="205"/>
      <c r="I1715" s="22"/>
      <c r="J1715" s="22"/>
      <c r="K1715" s="90"/>
      <c r="L1715" s="21"/>
      <c r="M1715" s="21"/>
      <c r="N1715" s="21"/>
      <c r="O1715" s="21"/>
      <c r="P1715" s="21"/>
      <c r="Q1715" s="21"/>
      <c r="R1715" s="21"/>
      <c r="S1715" s="21"/>
      <c r="T1715" s="21"/>
      <c r="U1715" s="21"/>
    </row>
    <row r="1716" spans="1:21" s="40" customFormat="1" x14ac:dyDescent="0.2">
      <c r="A1716" s="202">
        <f>+A1715+0.1</f>
        <v>5.0999999999999996</v>
      </c>
      <c r="B1716" s="203" t="s">
        <v>448</v>
      </c>
      <c r="C1716" s="186">
        <v>2078.75</v>
      </c>
      <c r="D1716" s="200" t="s">
        <v>57</v>
      </c>
      <c r="E1716" s="204">
        <v>96.85</v>
      </c>
      <c r="F1716" s="205">
        <f>ROUND(C1716*E1716,2)</f>
        <v>201326.94</v>
      </c>
      <c r="I1716" s="22"/>
      <c r="J1716" s="22"/>
      <c r="K1716" s="90"/>
      <c r="L1716" s="21"/>
      <c r="M1716" s="21"/>
      <c r="N1716" s="21"/>
      <c r="O1716" s="21"/>
      <c r="P1716" s="21"/>
      <c r="Q1716" s="21"/>
      <c r="R1716" s="21"/>
      <c r="S1716" s="21"/>
      <c r="T1716" s="21"/>
      <c r="U1716" s="21"/>
    </row>
    <row r="1717" spans="1:21" s="40" customFormat="1" x14ac:dyDescent="0.2">
      <c r="A1717" s="211"/>
      <c r="B1717" s="212"/>
      <c r="C1717" s="186"/>
      <c r="D1717" s="200"/>
      <c r="E1717" s="204"/>
      <c r="F1717" s="205"/>
      <c r="I1717" s="22"/>
      <c r="J1717" s="22"/>
      <c r="K1717" s="90"/>
      <c r="L1717" s="21"/>
      <c r="M1717" s="21"/>
      <c r="N1717" s="21"/>
      <c r="O1717" s="21"/>
      <c r="P1717" s="21"/>
      <c r="Q1717" s="21"/>
      <c r="R1717" s="21"/>
      <c r="S1717" s="21"/>
      <c r="T1717" s="21"/>
      <c r="U1717" s="21"/>
    </row>
    <row r="1718" spans="1:21" s="40" customFormat="1" x14ac:dyDescent="0.2">
      <c r="A1718" s="207">
        <v>7</v>
      </c>
      <c r="B1718" s="198" t="s">
        <v>447</v>
      </c>
      <c r="C1718" s="186"/>
      <c r="D1718" s="200"/>
      <c r="E1718" s="204"/>
      <c r="F1718" s="205"/>
      <c r="I1718" s="22"/>
      <c r="J1718" s="22"/>
      <c r="K1718" s="90"/>
      <c r="L1718" s="21"/>
      <c r="M1718" s="21"/>
      <c r="N1718" s="21"/>
      <c r="O1718" s="21"/>
      <c r="P1718" s="21"/>
      <c r="Q1718" s="21"/>
      <c r="R1718" s="21"/>
      <c r="S1718" s="21"/>
      <c r="T1718" s="21"/>
      <c r="U1718" s="21"/>
    </row>
    <row r="1719" spans="1:21" s="40" customFormat="1" ht="25.5" x14ac:dyDescent="0.2">
      <c r="A1719" s="202">
        <f t="shared" ref="A1719:A1725" si="80">+A1718+0.1</f>
        <v>7.1</v>
      </c>
      <c r="B1719" s="206" t="s">
        <v>444</v>
      </c>
      <c r="C1719" s="186">
        <v>8</v>
      </c>
      <c r="D1719" s="215" t="s">
        <v>33</v>
      </c>
      <c r="E1719" s="204">
        <v>3831.02</v>
      </c>
      <c r="F1719" s="205">
        <f t="shared" ref="F1719:F1725" si="81">ROUND(C1719*E1719,2)</f>
        <v>30648.16</v>
      </c>
      <c r="I1719" s="22"/>
      <c r="J1719" s="22"/>
      <c r="K1719" s="90"/>
      <c r="L1719" s="21"/>
      <c r="M1719" s="21"/>
      <c r="N1719" s="21"/>
      <c r="O1719" s="21"/>
      <c r="P1719" s="21"/>
      <c r="Q1719" s="21"/>
      <c r="R1719" s="21"/>
      <c r="S1719" s="21"/>
      <c r="T1719" s="21"/>
      <c r="U1719" s="21"/>
    </row>
    <row r="1720" spans="1:21" s="40" customFormat="1" ht="25.5" x14ac:dyDescent="0.2">
      <c r="A1720" s="202">
        <f t="shared" si="80"/>
        <v>7.1999999999999993</v>
      </c>
      <c r="B1720" s="206" t="s">
        <v>411</v>
      </c>
      <c r="C1720" s="186">
        <v>1</v>
      </c>
      <c r="D1720" s="215" t="s">
        <v>33</v>
      </c>
      <c r="E1720" s="204">
        <v>3230.75</v>
      </c>
      <c r="F1720" s="205">
        <f t="shared" si="81"/>
        <v>3230.75</v>
      </c>
      <c r="I1720" s="22"/>
      <c r="J1720" s="22"/>
      <c r="K1720" s="90"/>
      <c r="L1720" s="21"/>
      <c r="M1720" s="21"/>
      <c r="N1720" s="21"/>
      <c r="O1720" s="21"/>
      <c r="P1720" s="21"/>
      <c r="Q1720" s="21"/>
      <c r="R1720" s="21"/>
      <c r="S1720" s="21"/>
      <c r="T1720" s="21"/>
      <c r="U1720" s="21"/>
    </row>
    <row r="1721" spans="1:21" s="40" customFormat="1" ht="25.5" x14ac:dyDescent="0.2">
      <c r="A1721" s="202">
        <f t="shared" si="80"/>
        <v>7.2999999999999989</v>
      </c>
      <c r="B1721" s="206" t="s">
        <v>435</v>
      </c>
      <c r="C1721" s="186">
        <v>11</v>
      </c>
      <c r="D1721" s="215" t="s">
        <v>33</v>
      </c>
      <c r="E1721" s="204">
        <v>4741.8999999999996</v>
      </c>
      <c r="F1721" s="205">
        <f t="shared" si="81"/>
        <v>52160.9</v>
      </c>
      <c r="I1721" s="22"/>
      <c r="J1721" s="22"/>
      <c r="K1721" s="90"/>
      <c r="L1721" s="21"/>
      <c r="M1721" s="21"/>
      <c r="N1721" s="21"/>
      <c r="O1721" s="21"/>
      <c r="P1721" s="21"/>
      <c r="Q1721" s="21"/>
      <c r="R1721" s="21"/>
      <c r="S1721" s="21"/>
      <c r="T1721" s="21"/>
      <c r="U1721" s="21"/>
    </row>
    <row r="1722" spans="1:21" s="40" customFormat="1" ht="25.5" x14ac:dyDescent="0.2">
      <c r="A1722" s="202">
        <f t="shared" si="80"/>
        <v>7.3999999999999986</v>
      </c>
      <c r="B1722" s="206" t="s">
        <v>491</v>
      </c>
      <c r="C1722" s="186">
        <v>1</v>
      </c>
      <c r="D1722" s="215" t="s">
        <v>33</v>
      </c>
      <c r="E1722" s="204">
        <v>10150.799999999999</v>
      </c>
      <c r="F1722" s="205">
        <f t="shared" si="81"/>
        <v>10150.799999999999</v>
      </c>
      <c r="I1722" s="22"/>
      <c r="J1722" s="22"/>
      <c r="K1722" s="90"/>
      <c r="L1722" s="21"/>
      <c r="M1722" s="21"/>
      <c r="N1722" s="21"/>
      <c r="O1722" s="21"/>
      <c r="P1722" s="21"/>
      <c r="Q1722" s="21"/>
      <c r="R1722" s="21"/>
      <c r="S1722" s="21"/>
      <c r="T1722" s="21"/>
      <c r="U1722" s="21"/>
    </row>
    <row r="1723" spans="1:21" s="40" customFormat="1" ht="25.5" x14ac:dyDescent="0.2">
      <c r="A1723" s="202">
        <f t="shared" si="80"/>
        <v>7.4999999999999982</v>
      </c>
      <c r="B1723" s="206" t="s">
        <v>478</v>
      </c>
      <c r="C1723" s="186">
        <v>1</v>
      </c>
      <c r="D1723" s="215" t="s">
        <v>33</v>
      </c>
      <c r="E1723" s="204">
        <v>8326.9</v>
      </c>
      <c r="F1723" s="205">
        <f t="shared" si="81"/>
        <v>8326.9</v>
      </c>
      <c r="I1723" s="22"/>
      <c r="J1723" s="22"/>
      <c r="K1723" s="90"/>
      <c r="L1723" s="21"/>
      <c r="M1723" s="21"/>
      <c r="N1723" s="21"/>
      <c r="O1723" s="21"/>
      <c r="P1723" s="21"/>
      <c r="Q1723" s="21"/>
      <c r="R1723" s="21"/>
      <c r="S1723" s="21"/>
      <c r="T1723" s="21"/>
      <c r="U1723" s="21"/>
    </row>
    <row r="1724" spans="1:21" s="40" customFormat="1" ht="25.5" x14ac:dyDescent="0.2">
      <c r="A1724" s="202">
        <f t="shared" si="80"/>
        <v>7.5999999999999979</v>
      </c>
      <c r="B1724" s="206" t="s">
        <v>429</v>
      </c>
      <c r="C1724" s="186">
        <v>3</v>
      </c>
      <c r="D1724" s="215" t="s">
        <v>33</v>
      </c>
      <c r="E1724" s="204">
        <v>1067.19</v>
      </c>
      <c r="F1724" s="205">
        <f t="shared" si="81"/>
        <v>3201.57</v>
      </c>
      <c r="I1724" s="22"/>
      <c r="J1724" s="22"/>
      <c r="K1724" s="90"/>
      <c r="L1724" s="21"/>
      <c r="M1724" s="21"/>
      <c r="N1724" s="21"/>
      <c r="O1724" s="21"/>
      <c r="P1724" s="21"/>
      <c r="Q1724" s="21"/>
      <c r="R1724" s="21"/>
      <c r="S1724" s="21"/>
      <c r="T1724" s="21"/>
      <c r="U1724" s="21"/>
    </row>
    <row r="1725" spans="1:21" s="40" customFormat="1" x14ac:dyDescent="0.2">
      <c r="A1725" s="202">
        <f t="shared" si="80"/>
        <v>7.6999999999999975</v>
      </c>
      <c r="B1725" s="206" t="s">
        <v>472</v>
      </c>
      <c r="C1725" s="186"/>
      <c r="D1725" s="215" t="s">
        <v>33</v>
      </c>
      <c r="E1725" s="204">
        <v>750</v>
      </c>
      <c r="F1725" s="217">
        <f t="shared" si="81"/>
        <v>0</v>
      </c>
      <c r="I1725" s="22"/>
      <c r="J1725" s="22"/>
      <c r="K1725" s="90"/>
      <c r="L1725" s="21"/>
      <c r="M1725" s="21"/>
      <c r="N1725" s="21"/>
      <c r="O1725" s="21"/>
      <c r="P1725" s="21"/>
      <c r="Q1725" s="21"/>
      <c r="R1725" s="21"/>
      <c r="S1725" s="21"/>
      <c r="T1725" s="21"/>
      <c r="U1725" s="21"/>
    </row>
    <row r="1726" spans="1:21" s="40" customFormat="1" x14ac:dyDescent="0.2">
      <c r="A1726" s="208"/>
      <c r="B1726" s="203" t="s">
        <v>427</v>
      </c>
      <c r="C1726" s="186"/>
      <c r="D1726" s="200"/>
      <c r="E1726" s="204"/>
      <c r="F1726" s="205"/>
      <c r="I1726" s="22"/>
      <c r="J1726" s="22"/>
      <c r="K1726" s="90"/>
      <c r="L1726" s="21"/>
      <c r="M1726" s="21"/>
      <c r="N1726" s="21"/>
      <c r="O1726" s="21"/>
      <c r="P1726" s="21"/>
      <c r="Q1726" s="21"/>
      <c r="R1726" s="21"/>
      <c r="S1726" s="21"/>
      <c r="T1726" s="21"/>
      <c r="U1726" s="21"/>
    </row>
    <row r="1727" spans="1:21" s="40" customFormat="1" x14ac:dyDescent="0.2">
      <c r="A1727" s="207">
        <v>8</v>
      </c>
      <c r="B1727" s="198" t="s">
        <v>426</v>
      </c>
      <c r="C1727" s="186"/>
      <c r="D1727" s="200"/>
      <c r="E1727" s="204"/>
      <c r="F1727" s="205"/>
      <c r="I1727" s="22"/>
      <c r="J1727" s="22"/>
      <c r="K1727" s="90"/>
      <c r="L1727" s="21"/>
      <c r="M1727" s="21"/>
      <c r="N1727" s="21"/>
      <c r="O1727" s="21"/>
      <c r="P1727" s="21"/>
      <c r="Q1727" s="21"/>
      <c r="R1727" s="21"/>
      <c r="S1727" s="21"/>
      <c r="T1727" s="21"/>
      <c r="U1727" s="21"/>
    </row>
    <row r="1728" spans="1:21" s="40" customFormat="1" x14ac:dyDescent="0.2">
      <c r="A1728" s="202">
        <f>+A1727+0.1</f>
        <v>8.1</v>
      </c>
      <c r="B1728" s="203" t="s">
        <v>490</v>
      </c>
      <c r="C1728" s="186">
        <v>2</v>
      </c>
      <c r="D1728" s="215" t="s">
        <v>33</v>
      </c>
      <c r="E1728" s="204">
        <v>3400.25</v>
      </c>
      <c r="F1728" s="205">
        <f>ROUND(C1728*E1728,2)</f>
        <v>6800.5</v>
      </c>
      <c r="I1728" s="22"/>
      <c r="J1728" s="22"/>
      <c r="K1728" s="90"/>
      <c r="L1728" s="21"/>
      <c r="M1728" s="21"/>
      <c r="N1728" s="21"/>
      <c r="O1728" s="21"/>
      <c r="P1728" s="21"/>
      <c r="Q1728" s="21"/>
      <c r="R1728" s="21"/>
      <c r="S1728" s="21"/>
      <c r="T1728" s="21"/>
      <c r="U1728" s="21"/>
    </row>
    <row r="1729" spans="1:21" s="40" customFormat="1" x14ac:dyDescent="0.2">
      <c r="A1729" s="202">
        <f>+A1728+0.1</f>
        <v>8.1999999999999993</v>
      </c>
      <c r="B1729" s="203" t="s">
        <v>423</v>
      </c>
      <c r="C1729" s="186">
        <v>54</v>
      </c>
      <c r="D1729" s="215" t="s">
        <v>33</v>
      </c>
      <c r="E1729" s="204">
        <v>1565.4</v>
      </c>
      <c r="F1729" s="205">
        <f>ROUND(C1729*E1729,2)</f>
        <v>84531.6</v>
      </c>
      <c r="I1729" s="22"/>
      <c r="J1729" s="22"/>
      <c r="K1729" s="90"/>
      <c r="L1729" s="21"/>
      <c r="M1729" s="21"/>
      <c r="N1729" s="21"/>
      <c r="O1729" s="21"/>
      <c r="P1729" s="21"/>
      <c r="Q1729" s="21"/>
      <c r="R1729" s="21"/>
      <c r="S1729" s="21"/>
      <c r="T1729" s="21"/>
      <c r="U1729" s="21"/>
    </row>
    <row r="1730" spans="1:21" s="40" customFormat="1" x14ac:dyDescent="0.2">
      <c r="A1730" s="208"/>
      <c r="B1730" s="203"/>
      <c r="C1730" s="186"/>
      <c r="D1730" s="200"/>
      <c r="E1730" s="204"/>
      <c r="F1730" s="205"/>
      <c r="I1730" s="22"/>
      <c r="J1730" s="22"/>
      <c r="K1730" s="90"/>
      <c r="L1730" s="21"/>
      <c r="M1730" s="21"/>
      <c r="N1730" s="21"/>
      <c r="O1730" s="21"/>
      <c r="P1730" s="21"/>
      <c r="Q1730" s="21"/>
      <c r="R1730" s="21"/>
      <c r="S1730" s="21"/>
      <c r="T1730" s="21"/>
      <c r="U1730" s="21"/>
    </row>
    <row r="1731" spans="1:21" s="40" customFormat="1" x14ac:dyDescent="0.2">
      <c r="A1731" s="231">
        <v>9</v>
      </c>
      <c r="B1731" s="198" t="s">
        <v>405</v>
      </c>
      <c r="C1731" s="229"/>
      <c r="D1731" s="200"/>
      <c r="E1731" s="204"/>
      <c r="F1731" s="205"/>
      <c r="I1731" s="22"/>
      <c r="J1731" s="22"/>
      <c r="K1731" s="90"/>
      <c r="L1731" s="21"/>
      <c r="M1731" s="21"/>
      <c r="N1731" s="21"/>
      <c r="O1731" s="21"/>
      <c r="P1731" s="21"/>
      <c r="Q1731" s="21"/>
      <c r="R1731" s="21"/>
      <c r="S1731" s="21"/>
      <c r="T1731" s="21"/>
      <c r="U1731" s="21"/>
    </row>
    <row r="1732" spans="1:21" s="40" customFormat="1" x14ac:dyDescent="0.2">
      <c r="A1732" s="208"/>
      <c r="B1732" s="203"/>
      <c r="C1732" s="229"/>
      <c r="D1732" s="200"/>
      <c r="E1732" s="204"/>
      <c r="F1732" s="205"/>
      <c r="I1732" s="22"/>
      <c r="J1732" s="22"/>
      <c r="K1732" s="90"/>
      <c r="L1732" s="21"/>
      <c r="M1732" s="21"/>
      <c r="N1732" s="21"/>
      <c r="O1732" s="21"/>
      <c r="P1732" s="21"/>
      <c r="Q1732" s="21"/>
      <c r="R1732" s="21"/>
      <c r="S1732" s="21"/>
      <c r="T1732" s="21"/>
      <c r="U1732" s="21"/>
    </row>
    <row r="1733" spans="1:21" s="40" customFormat="1" x14ac:dyDescent="0.2">
      <c r="A1733" s="232">
        <v>9.1</v>
      </c>
      <c r="B1733" s="198" t="s">
        <v>489</v>
      </c>
      <c r="C1733" s="229"/>
      <c r="D1733" s="200"/>
      <c r="E1733" s="204"/>
      <c r="F1733" s="205"/>
      <c r="I1733" s="22"/>
      <c r="J1733" s="22"/>
      <c r="K1733" s="90"/>
      <c r="L1733" s="21"/>
      <c r="M1733" s="21"/>
      <c r="N1733" s="21"/>
      <c r="O1733" s="21"/>
      <c r="P1733" s="21"/>
      <c r="Q1733" s="21"/>
      <c r="R1733" s="21"/>
      <c r="S1733" s="21"/>
      <c r="T1733" s="21"/>
      <c r="U1733" s="21"/>
    </row>
    <row r="1734" spans="1:21" s="40" customFormat="1" x14ac:dyDescent="0.2">
      <c r="A1734" s="223" t="s">
        <v>403</v>
      </c>
      <c r="B1734" s="233" t="s">
        <v>402</v>
      </c>
      <c r="C1734" s="186">
        <v>58</v>
      </c>
      <c r="D1734" s="220" t="s">
        <v>33</v>
      </c>
      <c r="E1734" s="204">
        <v>80</v>
      </c>
      <c r="F1734" s="222">
        <f t="shared" ref="F1734:F1746" si="82">ROUND((C1734*E1734),2)</f>
        <v>4640</v>
      </c>
      <c r="I1734" s="22"/>
      <c r="J1734" s="22"/>
      <c r="K1734" s="90"/>
      <c r="L1734" s="21"/>
      <c r="M1734" s="21"/>
      <c r="N1734" s="21"/>
      <c r="O1734" s="21"/>
      <c r="P1734" s="21"/>
      <c r="Q1734" s="21"/>
      <c r="R1734" s="21"/>
      <c r="S1734" s="21"/>
      <c r="T1734" s="21"/>
      <c r="U1734" s="21"/>
    </row>
    <row r="1735" spans="1:21" s="40" customFormat="1" ht="25.5" x14ac:dyDescent="0.2">
      <c r="A1735" s="223" t="s">
        <v>401</v>
      </c>
      <c r="B1735" s="230" t="s">
        <v>400</v>
      </c>
      <c r="C1735" s="186">
        <v>696</v>
      </c>
      <c r="D1735" s="234" t="s">
        <v>57</v>
      </c>
      <c r="E1735" s="204">
        <v>14.23</v>
      </c>
      <c r="F1735" s="222">
        <f t="shared" si="82"/>
        <v>9904.08</v>
      </c>
      <c r="I1735" s="22"/>
      <c r="J1735" s="22"/>
      <c r="K1735" s="90"/>
      <c r="L1735" s="21"/>
      <c r="M1735" s="21"/>
      <c r="N1735" s="21"/>
      <c r="O1735" s="21"/>
      <c r="P1735" s="21"/>
      <c r="Q1735" s="21"/>
      <c r="R1735" s="21"/>
      <c r="S1735" s="21"/>
      <c r="T1735" s="21"/>
      <c r="U1735" s="21"/>
    </row>
    <row r="1736" spans="1:21" s="40" customFormat="1" x14ac:dyDescent="0.2">
      <c r="A1736" s="223" t="s">
        <v>399</v>
      </c>
      <c r="B1736" s="230" t="s">
        <v>398</v>
      </c>
      <c r="C1736" s="186">
        <v>116</v>
      </c>
      <c r="D1736" s="220" t="s">
        <v>33</v>
      </c>
      <c r="E1736" s="204">
        <v>84.42</v>
      </c>
      <c r="F1736" s="222">
        <f t="shared" si="82"/>
        <v>9792.7199999999993</v>
      </c>
      <c r="I1736" s="22"/>
      <c r="J1736" s="22"/>
      <c r="K1736" s="90"/>
      <c r="L1736" s="21"/>
      <c r="M1736" s="21"/>
      <c r="N1736" s="21"/>
      <c r="O1736" s="21"/>
      <c r="P1736" s="21"/>
      <c r="Q1736" s="21"/>
      <c r="R1736" s="21"/>
      <c r="S1736" s="21"/>
      <c r="T1736" s="21"/>
      <c r="U1736" s="21"/>
    </row>
    <row r="1737" spans="1:21" s="40" customFormat="1" x14ac:dyDescent="0.2">
      <c r="A1737" s="223" t="s">
        <v>397</v>
      </c>
      <c r="B1737" s="230" t="s">
        <v>396</v>
      </c>
      <c r="C1737" s="186">
        <v>116</v>
      </c>
      <c r="D1737" s="220" t="s">
        <v>33</v>
      </c>
      <c r="E1737" s="204">
        <v>26.5</v>
      </c>
      <c r="F1737" s="222">
        <f t="shared" si="82"/>
        <v>3074</v>
      </c>
      <c r="I1737" s="22"/>
      <c r="J1737" s="22"/>
      <c r="K1737" s="90"/>
      <c r="L1737" s="21"/>
      <c r="M1737" s="21"/>
      <c r="N1737" s="21"/>
      <c r="O1737" s="21"/>
      <c r="P1737" s="21"/>
      <c r="Q1737" s="21"/>
      <c r="R1737" s="21"/>
      <c r="S1737" s="21"/>
      <c r="T1737" s="21"/>
      <c r="U1737" s="21"/>
    </row>
    <row r="1738" spans="1:21" s="40" customFormat="1" x14ac:dyDescent="0.2">
      <c r="A1738" s="223" t="s">
        <v>395</v>
      </c>
      <c r="B1738" s="230" t="s">
        <v>394</v>
      </c>
      <c r="C1738" s="186">
        <v>87</v>
      </c>
      <c r="D1738" s="220" t="s">
        <v>57</v>
      </c>
      <c r="E1738" s="204">
        <v>292.05</v>
      </c>
      <c r="F1738" s="222">
        <f t="shared" si="82"/>
        <v>25408.35</v>
      </c>
      <c r="I1738" s="22"/>
      <c r="J1738" s="22"/>
      <c r="K1738" s="90"/>
      <c r="L1738" s="21"/>
      <c r="M1738" s="21"/>
      <c r="N1738" s="21"/>
      <c r="O1738" s="21"/>
      <c r="P1738" s="21"/>
      <c r="Q1738" s="21"/>
      <c r="R1738" s="21"/>
      <c r="S1738" s="21"/>
      <c r="T1738" s="21"/>
      <c r="U1738" s="21"/>
    </row>
    <row r="1739" spans="1:21" s="40" customFormat="1" x14ac:dyDescent="0.2">
      <c r="A1739" s="223" t="s">
        <v>393</v>
      </c>
      <c r="B1739" s="230" t="s">
        <v>392</v>
      </c>
      <c r="C1739" s="186">
        <v>58</v>
      </c>
      <c r="D1739" s="220" t="s">
        <v>33</v>
      </c>
      <c r="E1739" s="204">
        <v>35.4</v>
      </c>
      <c r="F1739" s="222">
        <f t="shared" si="82"/>
        <v>2053.1999999999998</v>
      </c>
      <c r="I1739" s="22"/>
      <c r="J1739" s="22"/>
      <c r="K1739" s="90"/>
      <c r="L1739" s="21"/>
      <c r="M1739" s="21"/>
      <c r="N1739" s="21"/>
      <c r="O1739" s="21"/>
      <c r="P1739" s="21"/>
      <c r="Q1739" s="21"/>
      <c r="R1739" s="21"/>
      <c r="S1739" s="21"/>
      <c r="T1739" s="21"/>
      <c r="U1739" s="21"/>
    </row>
    <row r="1740" spans="1:21" s="40" customFormat="1" x14ac:dyDescent="0.2">
      <c r="A1740" s="223" t="s">
        <v>391</v>
      </c>
      <c r="B1740" s="230" t="s">
        <v>390</v>
      </c>
      <c r="C1740" s="186">
        <v>58</v>
      </c>
      <c r="D1740" s="220" t="s">
        <v>33</v>
      </c>
      <c r="E1740" s="204">
        <v>28.32</v>
      </c>
      <c r="F1740" s="222">
        <f t="shared" si="82"/>
        <v>1642.56</v>
      </c>
      <c r="I1740" s="22"/>
      <c r="J1740" s="22"/>
      <c r="K1740" s="90"/>
      <c r="L1740" s="21"/>
      <c r="M1740" s="21"/>
      <c r="N1740" s="21"/>
      <c r="O1740" s="21"/>
      <c r="P1740" s="21"/>
      <c r="Q1740" s="21"/>
      <c r="R1740" s="21"/>
      <c r="S1740" s="21"/>
      <c r="T1740" s="21"/>
      <c r="U1740" s="21"/>
    </row>
    <row r="1741" spans="1:21" s="40" customFormat="1" x14ac:dyDescent="0.2">
      <c r="A1741" s="223" t="s">
        <v>389</v>
      </c>
      <c r="B1741" s="230" t="s">
        <v>388</v>
      </c>
      <c r="C1741" s="186">
        <v>58</v>
      </c>
      <c r="D1741" s="220" t="s">
        <v>33</v>
      </c>
      <c r="E1741" s="204">
        <v>286.36</v>
      </c>
      <c r="F1741" s="222">
        <f t="shared" si="82"/>
        <v>16608.88</v>
      </c>
      <c r="I1741" s="22"/>
      <c r="J1741" s="22"/>
      <c r="K1741" s="90"/>
      <c r="L1741" s="21"/>
      <c r="M1741" s="21"/>
      <c r="N1741" s="21"/>
      <c r="O1741" s="21"/>
      <c r="P1741" s="21"/>
      <c r="Q1741" s="21"/>
      <c r="R1741" s="21"/>
      <c r="S1741" s="21"/>
      <c r="T1741" s="21"/>
      <c r="U1741" s="21"/>
    </row>
    <row r="1742" spans="1:21" s="40" customFormat="1" x14ac:dyDescent="0.2">
      <c r="A1742" s="223" t="s">
        <v>387</v>
      </c>
      <c r="B1742" s="230" t="s">
        <v>386</v>
      </c>
      <c r="C1742" s="186">
        <v>58</v>
      </c>
      <c r="D1742" s="220" t="s">
        <v>33</v>
      </c>
      <c r="E1742" s="204">
        <v>380</v>
      </c>
      <c r="F1742" s="222">
        <f t="shared" si="82"/>
        <v>22040</v>
      </c>
      <c r="I1742" s="22"/>
      <c r="J1742" s="22"/>
      <c r="K1742" s="90"/>
      <c r="L1742" s="21"/>
      <c r="M1742" s="21"/>
      <c r="N1742" s="21"/>
      <c r="O1742" s="21"/>
      <c r="P1742" s="21"/>
      <c r="Q1742" s="21"/>
      <c r="R1742" s="21"/>
      <c r="S1742" s="21"/>
      <c r="T1742" s="21"/>
      <c r="U1742" s="21"/>
    </row>
    <row r="1743" spans="1:21" s="40" customFormat="1" x14ac:dyDescent="0.2">
      <c r="A1743" s="223" t="s">
        <v>385</v>
      </c>
      <c r="B1743" s="230" t="s">
        <v>239</v>
      </c>
      <c r="C1743" s="186">
        <v>58</v>
      </c>
      <c r="D1743" s="220" t="s">
        <v>33</v>
      </c>
      <c r="E1743" s="204">
        <v>21.67</v>
      </c>
      <c r="F1743" s="222">
        <f t="shared" si="82"/>
        <v>1256.8599999999999</v>
      </c>
      <c r="I1743" s="22"/>
      <c r="J1743" s="22"/>
      <c r="K1743" s="90"/>
      <c r="L1743" s="21"/>
      <c r="M1743" s="21"/>
      <c r="N1743" s="21"/>
      <c r="O1743" s="21"/>
      <c r="P1743" s="21"/>
      <c r="Q1743" s="21"/>
      <c r="R1743" s="21"/>
      <c r="S1743" s="21"/>
      <c r="T1743" s="21"/>
      <c r="U1743" s="21"/>
    </row>
    <row r="1744" spans="1:21" s="40" customFormat="1" x14ac:dyDescent="0.2">
      <c r="A1744" s="223" t="s">
        <v>384</v>
      </c>
      <c r="B1744" s="230" t="s">
        <v>383</v>
      </c>
      <c r="C1744" s="186">
        <v>58</v>
      </c>
      <c r="D1744" s="220" t="s">
        <v>33</v>
      </c>
      <c r="E1744" s="204">
        <v>350</v>
      </c>
      <c r="F1744" s="222">
        <f t="shared" si="82"/>
        <v>20300</v>
      </c>
      <c r="I1744" s="22"/>
      <c r="J1744" s="22"/>
      <c r="K1744" s="90"/>
      <c r="L1744" s="21"/>
      <c r="M1744" s="21"/>
      <c r="N1744" s="21"/>
      <c r="O1744" s="21"/>
      <c r="P1744" s="21"/>
      <c r="Q1744" s="21"/>
      <c r="R1744" s="21"/>
      <c r="S1744" s="21"/>
      <c r="T1744" s="21"/>
      <c r="U1744" s="21"/>
    </row>
    <row r="1745" spans="1:21" s="40" customFormat="1" x14ac:dyDescent="0.2">
      <c r="A1745" s="223" t="s">
        <v>382</v>
      </c>
      <c r="B1745" s="230" t="s">
        <v>381</v>
      </c>
      <c r="C1745" s="186">
        <v>114.84</v>
      </c>
      <c r="D1745" s="226" t="s">
        <v>41</v>
      </c>
      <c r="E1745" s="204">
        <v>699.05</v>
      </c>
      <c r="F1745" s="222">
        <f t="shared" si="82"/>
        <v>80278.899999999994</v>
      </c>
      <c r="I1745" s="22"/>
      <c r="J1745" s="22"/>
      <c r="K1745" s="90"/>
      <c r="L1745" s="21"/>
      <c r="M1745" s="21"/>
      <c r="N1745" s="21"/>
      <c r="O1745" s="21"/>
      <c r="P1745" s="21"/>
      <c r="Q1745" s="21"/>
      <c r="R1745" s="21"/>
      <c r="S1745" s="21"/>
      <c r="T1745" s="21"/>
      <c r="U1745" s="21"/>
    </row>
    <row r="1746" spans="1:21" s="40" customFormat="1" x14ac:dyDescent="0.2">
      <c r="A1746" s="223" t="s">
        <v>380</v>
      </c>
      <c r="B1746" s="230" t="s">
        <v>59</v>
      </c>
      <c r="C1746" s="186">
        <v>58</v>
      </c>
      <c r="D1746" s="220" t="s">
        <v>33</v>
      </c>
      <c r="E1746" s="204">
        <v>450</v>
      </c>
      <c r="F1746" s="222">
        <f t="shared" si="82"/>
        <v>26100</v>
      </c>
      <c r="I1746" s="22"/>
      <c r="J1746" s="22"/>
      <c r="K1746" s="90"/>
      <c r="L1746" s="21"/>
      <c r="M1746" s="21"/>
      <c r="N1746" s="21"/>
      <c r="O1746" s="21"/>
      <c r="P1746" s="21"/>
      <c r="Q1746" s="21"/>
      <c r="R1746" s="21"/>
      <c r="S1746" s="21"/>
      <c r="T1746" s="21"/>
      <c r="U1746" s="21"/>
    </row>
    <row r="1747" spans="1:21" s="40" customFormat="1" x14ac:dyDescent="0.2">
      <c r="A1747" s="208"/>
      <c r="B1747" s="203"/>
      <c r="C1747" s="186"/>
      <c r="D1747" s="200"/>
      <c r="E1747" s="204"/>
      <c r="F1747" s="205"/>
      <c r="I1747" s="22"/>
      <c r="J1747" s="22"/>
      <c r="K1747" s="90"/>
      <c r="L1747" s="21"/>
      <c r="M1747" s="21"/>
      <c r="N1747" s="21"/>
      <c r="O1747" s="21"/>
      <c r="P1747" s="21"/>
      <c r="Q1747" s="21"/>
      <c r="R1747" s="21"/>
      <c r="S1747" s="21"/>
      <c r="T1747" s="21"/>
      <c r="U1747" s="21"/>
    </row>
    <row r="1748" spans="1:21" s="40" customFormat="1" x14ac:dyDescent="0.2">
      <c r="A1748" s="207">
        <v>10</v>
      </c>
      <c r="B1748" s="193" t="s">
        <v>379</v>
      </c>
      <c r="C1748" s="186"/>
      <c r="D1748" s="200"/>
      <c r="E1748" s="204"/>
      <c r="F1748" s="205"/>
      <c r="I1748" s="22"/>
      <c r="J1748" s="22"/>
      <c r="K1748" s="90"/>
      <c r="L1748" s="21"/>
      <c r="M1748" s="21"/>
      <c r="N1748" s="21"/>
      <c r="O1748" s="21"/>
      <c r="P1748" s="21"/>
      <c r="Q1748" s="21"/>
      <c r="R1748" s="21"/>
      <c r="S1748" s="21"/>
      <c r="T1748" s="21"/>
      <c r="U1748" s="21"/>
    </row>
    <row r="1749" spans="1:21" s="40" customFormat="1" ht="25.5" x14ac:dyDescent="0.2">
      <c r="A1749" s="208">
        <v>10.1</v>
      </c>
      <c r="B1749" s="206" t="s">
        <v>378</v>
      </c>
      <c r="C1749" s="186">
        <v>1</v>
      </c>
      <c r="D1749" s="215" t="s">
        <v>33</v>
      </c>
      <c r="E1749" s="204">
        <v>12382.68</v>
      </c>
      <c r="F1749" s="205">
        <f>ROUND(C1749*E1749,2)</f>
        <v>12382.68</v>
      </c>
      <c r="I1749" s="22"/>
      <c r="J1749" s="22"/>
      <c r="K1749" s="90"/>
      <c r="L1749" s="21"/>
      <c r="M1749" s="21"/>
      <c r="N1749" s="21"/>
      <c r="O1749" s="21"/>
      <c r="P1749" s="21"/>
      <c r="Q1749" s="21"/>
      <c r="R1749" s="21"/>
      <c r="S1749" s="21"/>
      <c r="T1749" s="21"/>
      <c r="U1749" s="21"/>
    </row>
    <row r="1750" spans="1:21" s="40" customFormat="1" x14ac:dyDescent="0.2">
      <c r="A1750" s="208">
        <v>10.199999999999999</v>
      </c>
      <c r="B1750" s="206" t="s">
        <v>377</v>
      </c>
      <c r="C1750" s="186">
        <v>1</v>
      </c>
      <c r="D1750" s="215" t="s">
        <v>33</v>
      </c>
      <c r="E1750" s="204">
        <v>7304.14</v>
      </c>
      <c r="F1750" s="205">
        <f>ROUND(C1750*E1750,2)</f>
        <v>7304.14</v>
      </c>
      <c r="I1750" s="22"/>
      <c r="J1750" s="22"/>
      <c r="K1750" s="90"/>
      <c r="L1750" s="21"/>
      <c r="M1750" s="21"/>
      <c r="N1750" s="21"/>
      <c r="O1750" s="21"/>
      <c r="P1750" s="21"/>
      <c r="Q1750" s="21"/>
      <c r="R1750" s="21"/>
      <c r="S1750" s="21"/>
      <c r="T1750" s="21"/>
      <c r="U1750" s="21"/>
    </row>
    <row r="1751" spans="1:21" s="40" customFormat="1" x14ac:dyDescent="0.2">
      <c r="A1751" s="208"/>
      <c r="B1751" s="203"/>
      <c r="C1751" s="186"/>
      <c r="D1751" s="200"/>
      <c r="E1751" s="204"/>
      <c r="F1751" s="205"/>
      <c r="I1751" s="22"/>
      <c r="J1751" s="22"/>
      <c r="K1751" s="90"/>
      <c r="L1751" s="21"/>
      <c r="M1751" s="21"/>
      <c r="N1751" s="21"/>
      <c r="O1751" s="21"/>
      <c r="P1751" s="21"/>
      <c r="Q1751" s="21"/>
      <c r="R1751" s="21"/>
      <c r="S1751" s="21"/>
      <c r="T1751" s="21"/>
      <c r="U1751" s="21"/>
    </row>
    <row r="1752" spans="1:21" s="40" customFormat="1" x14ac:dyDescent="0.2">
      <c r="A1752" s="207">
        <v>11</v>
      </c>
      <c r="B1752" s="198" t="s">
        <v>488</v>
      </c>
      <c r="C1752" s="264"/>
      <c r="D1752" s="200"/>
      <c r="E1752" s="204"/>
      <c r="F1752" s="235"/>
      <c r="I1752" s="22"/>
      <c r="J1752" s="22"/>
      <c r="K1752" s="90"/>
      <c r="L1752" s="21"/>
      <c r="M1752" s="21"/>
      <c r="N1752" s="21"/>
      <c r="O1752" s="21"/>
      <c r="P1752" s="21"/>
      <c r="Q1752" s="21"/>
      <c r="R1752" s="21"/>
      <c r="S1752" s="21"/>
      <c r="T1752" s="21"/>
      <c r="U1752" s="21"/>
    </row>
    <row r="1753" spans="1:21" s="40" customFormat="1" x14ac:dyDescent="0.2">
      <c r="A1753" s="236"/>
      <c r="B1753" s="237"/>
      <c r="C1753" s="264"/>
      <c r="D1753" s="200"/>
      <c r="E1753" s="204"/>
      <c r="F1753" s="235"/>
      <c r="I1753" s="22"/>
      <c r="J1753" s="22"/>
      <c r="K1753" s="90"/>
      <c r="L1753" s="21"/>
      <c r="M1753" s="21"/>
      <c r="N1753" s="21"/>
      <c r="O1753" s="21"/>
      <c r="P1753" s="21"/>
      <c r="Q1753" s="21"/>
      <c r="R1753" s="21"/>
      <c r="S1753" s="21"/>
      <c r="T1753" s="21"/>
      <c r="U1753" s="21"/>
    </row>
    <row r="1754" spans="1:21" s="40" customFormat="1" x14ac:dyDescent="0.2">
      <c r="A1754" s="207">
        <v>11.1</v>
      </c>
      <c r="B1754" s="198" t="s">
        <v>487</v>
      </c>
      <c r="C1754" s="264"/>
      <c r="D1754" s="200"/>
      <c r="E1754" s="204"/>
      <c r="F1754" s="235"/>
      <c r="I1754" s="22"/>
      <c r="J1754" s="22"/>
      <c r="K1754" s="90"/>
      <c r="L1754" s="21"/>
      <c r="M1754" s="21"/>
      <c r="N1754" s="21"/>
      <c r="O1754" s="21"/>
      <c r="P1754" s="21"/>
      <c r="Q1754" s="21"/>
      <c r="R1754" s="21"/>
      <c r="S1754" s="21"/>
      <c r="T1754" s="21"/>
      <c r="U1754" s="21"/>
    </row>
    <row r="1755" spans="1:21" s="40" customFormat="1" x14ac:dyDescent="0.2">
      <c r="A1755" s="238" t="s">
        <v>486</v>
      </c>
      <c r="B1755" s="243" t="s">
        <v>485</v>
      </c>
      <c r="C1755" s="186">
        <v>78.42</v>
      </c>
      <c r="D1755" s="200" t="s">
        <v>41</v>
      </c>
      <c r="E1755" s="204">
        <v>121.8</v>
      </c>
      <c r="F1755" s="235">
        <f>E1755*C1755</f>
        <v>9551.5560000000005</v>
      </c>
      <c r="I1755" s="22"/>
      <c r="J1755" s="22"/>
      <c r="K1755" s="90"/>
      <c r="L1755" s="21"/>
      <c r="M1755" s="21"/>
      <c r="N1755" s="21"/>
      <c r="O1755" s="21"/>
      <c r="P1755" s="21"/>
      <c r="Q1755" s="21"/>
      <c r="R1755" s="21"/>
      <c r="S1755" s="21"/>
      <c r="T1755" s="21"/>
      <c r="U1755" s="21"/>
    </row>
    <row r="1756" spans="1:21" s="40" customFormat="1" ht="25.5" x14ac:dyDescent="0.2">
      <c r="A1756" s="238" t="s">
        <v>484</v>
      </c>
      <c r="B1756" s="206" t="s">
        <v>406</v>
      </c>
      <c r="C1756" s="186">
        <v>98.03</v>
      </c>
      <c r="D1756" s="200" t="s">
        <v>41</v>
      </c>
      <c r="E1756" s="204">
        <v>190.02</v>
      </c>
      <c r="F1756" s="242">
        <f>ROUND(C1756*E1756,2)</f>
        <v>18627.66</v>
      </c>
      <c r="I1756" s="22"/>
      <c r="J1756" s="22"/>
      <c r="K1756" s="90"/>
      <c r="L1756" s="21"/>
      <c r="M1756" s="21"/>
      <c r="N1756" s="21"/>
      <c r="O1756" s="21"/>
      <c r="P1756" s="21"/>
      <c r="Q1756" s="21"/>
      <c r="R1756" s="21"/>
      <c r="S1756" s="21"/>
      <c r="T1756" s="21"/>
      <c r="U1756" s="21"/>
    </row>
    <row r="1757" spans="1:21" s="40" customFormat="1" x14ac:dyDescent="0.2">
      <c r="A1757" s="238"/>
      <c r="B1757" s="243"/>
      <c r="C1757" s="186"/>
      <c r="D1757" s="200"/>
      <c r="E1757" s="204"/>
      <c r="F1757" s="235"/>
      <c r="I1757" s="22"/>
      <c r="J1757" s="22"/>
      <c r="K1757" s="90"/>
      <c r="L1757" s="21"/>
      <c r="M1757" s="21"/>
      <c r="N1757" s="21"/>
      <c r="O1757" s="21"/>
      <c r="P1757" s="21"/>
      <c r="Q1757" s="21"/>
      <c r="R1757" s="21"/>
      <c r="S1757" s="21"/>
      <c r="T1757" s="21"/>
      <c r="U1757" s="21"/>
    </row>
    <row r="1758" spans="1:21" s="40" customFormat="1" x14ac:dyDescent="0.2">
      <c r="A1758" s="238">
        <v>11.2</v>
      </c>
      <c r="B1758" s="243" t="s">
        <v>483</v>
      </c>
      <c r="C1758" s="186">
        <v>98.03</v>
      </c>
      <c r="D1758" s="200" t="s">
        <v>41</v>
      </c>
      <c r="E1758" s="204">
        <v>1583.87</v>
      </c>
      <c r="F1758" s="235">
        <f>ROUND(C1758*E1758,2)</f>
        <v>155266.78</v>
      </c>
      <c r="I1758" s="22"/>
      <c r="J1758" s="22"/>
      <c r="K1758" s="90"/>
      <c r="L1758" s="21"/>
      <c r="M1758" s="21"/>
      <c r="N1758" s="21"/>
      <c r="O1758" s="21"/>
      <c r="P1758" s="21"/>
      <c r="Q1758" s="21"/>
      <c r="R1758" s="21"/>
      <c r="S1758" s="21"/>
      <c r="T1758" s="21"/>
      <c r="U1758" s="21"/>
    </row>
    <row r="1759" spans="1:21" s="40" customFormat="1" ht="29.25" customHeight="1" x14ac:dyDescent="0.2">
      <c r="A1759" s="202">
        <v>11.3</v>
      </c>
      <c r="B1759" s="206" t="s">
        <v>407</v>
      </c>
      <c r="C1759" s="186">
        <v>98.03</v>
      </c>
      <c r="D1759" s="200" t="s">
        <v>41</v>
      </c>
      <c r="E1759" s="204">
        <v>172.55</v>
      </c>
      <c r="F1759" s="205">
        <f>ROUND(C1759*E1759,2)</f>
        <v>16915.080000000002</v>
      </c>
      <c r="I1759" s="22"/>
      <c r="J1759" s="22"/>
      <c r="K1759" s="90"/>
      <c r="L1759" s="21"/>
      <c r="M1759" s="21"/>
      <c r="N1759" s="21"/>
      <c r="O1759" s="21"/>
      <c r="P1759" s="21"/>
      <c r="Q1759" s="21"/>
      <c r="R1759" s="21"/>
      <c r="S1759" s="21"/>
      <c r="T1759" s="21"/>
      <c r="U1759" s="21"/>
    </row>
    <row r="1760" spans="1:21" s="40" customFormat="1" ht="33" customHeight="1" x14ac:dyDescent="0.2">
      <c r="A1760" s="238">
        <v>11.4</v>
      </c>
      <c r="B1760" s="243" t="s">
        <v>482</v>
      </c>
      <c r="C1760" s="186">
        <v>392.11</v>
      </c>
      <c r="D1760" s="200" t="s">
        <v>45</v>
      </c>
      <c r="E1760" s="204">
        <v>1162.26</v>
      </c>
      <c r="F1760" s="242">
        <f>ROUND(C1760*E1760,2)</f>
        <v>455733.77</v>
      </c>
      <c r="I1760" s="22"/>
      <c r="J1760" s="22"/>
      <c r="K1760" s="90"/>
      <c r="L1760" s="21"/>
      <c r="M1760" s="21"/>
      <c r="N1760" s="21"/>
      <c r="O1760" s="21"/>
      <c r="P1760" s="21"/>
      <c r="Q1760" s="21"/>
      <c r="R1760" s="21"/>
      <c r="S1760" s="21"/>
      <c r="T1760" s="21"/>
      <c r="U1760" s="21"/>
    </row>
    <row r="1761" spans="1:21" s="95" customFormat="1" x14ac:dyDescent="0.2">
      <c r="A1761" s="136">
        <f>+A1760+0.1</f>
        <v>11.5</v>
      </c>
      <c r="B1761" s="125" t="s">
        <v>44</v>
      </c>
      <c r="C1761" s="186">
        <v>392.11</v>
      </c>
      <c r="D1761" s="122" t="s">
        <v>43</v>
      </c>
      <c r="E1761" s="204">
        <v>49.34</v>
      </c>
      <c r="F1761" s="123">
        <f>ROUND(C1761*E1761,2)</f>
        <v>19346.71</v>
      </c>
    </row>
    <row r="1762" spans="1:21" s="40" customFormat="1" ht="12" customHeight="1" x14ac:dyDescent="0.2">
      <c r="A1762" s="208"/>
      <c r="B1762" s="203"/>
      <c r="C1762" s="186"/>
      <c r="D1762" s="200"/>
      <c r="E1762" s="204"/>
      <c r="F1762" s="205"/>
      <c r="I1762" s="22"/>
      <c r="J1762" s="22"/>
      <c r="K1762" s="90"/>
      <c r="L1762" s="21"/>
      <c r="M1762" s="21"/>
      <c r="N1762" s="21"/>
      <c r="O1762" s="21"/>
      <c r="P1762" s="21"/>
      <c r="Q1762" s="21"/>
      <c r="R1762" s="21"/>
      <c r="S1762" s="21"/>
      <c r="T1762" s="21"/>
      <c r="U1762" s="21"/>
    </row>
    <row r="1763" spans="1:21" s="40" customFormat="1" ht="39.75" customHeight="1" x14ac:dyDescent="0.2">
      <c r="A1763" s="251">
        <v>13</v>
      </c>
      <c r="B1763" s="252" t="s">
        <v>376</v>
      </c>
      <c r="C1763" s="186">
        <v>2078.75</v>
      </c>
      <c r="D1763" s="215" t="s">
        <v>57</v>
      </c>
      <c r="E1763" s="204">
        <v>25</v>
      </c>
      <c r="F1763" s="221">
        <f>ROUND(C1763*E1763,2)</f>
        <v>51968.75</v>
      </c>
      <c r="I1763" s="22"/>
      <c r="J1763" s="22"/>
      <c r="K1763" s="90"/>
      <c r="L1763" s="21"/>
      <c r="M1763" s="21"/>
      <c r="N1763" s="21"/>
      <c r="O1763" s="21"/>
      <c r="P1763" s="21"/>
      <c r="Q1763" s="21"/>
      <c r="R1763" s="21"/>
      <c r="S1763" s="21"/>
      <c r="T1763" s="21"/>
      <c r="U1763" s="21"/>
    </row>
    <row r="1764" spans="1:21" s="40" customFormat="1" ht="57" customHeight="1" x14ac:dyDescent="0.2">
      <c r="A1764" s="251">
        <v>14</v>
      </c>
      <c r="B1764" s="252" t="s">
        <v>375</v>
      </c>
      <c r="C1764" s="186">
        <v>2078.75</v>
      </c>
      <c r="D1764" s="215" t="s">
        <v>57</v>
      </c>
      <c r="E1764" s="204">
        <v>46.15</v>
      </c>
      <c r="F1764" s="221">
        <f>ROUND(C1764*E1764,2)</f>
        <v>95934.31</v>
      </c>
      <c r="I1764" s="22"/>
      <c r="J1764" s="22"/>
      <c r="K1764" s="90"/>
      <c r="L1764" s="21"/>
      <c r="M1764" s="21"/>
      <c r="N1764" s="21"/>
      <c r="O1764" s="21"/>
      <c r="P1764" s="21"/>
      <c r="Q1764" s="21"/>
      <c r="R1764" s="21"/>
      <c r="S1764" s="21"/>
      <c r="T1764" s="21"/>
      <c r="U1764" s="21"/>
    </row>
    <row r="1765" spans="1:21" s="40" customFormat="1" ht="25.5" x14ac:dyDescent="0.2">
      <c r="A1765" s="253">
        <v>15</v>
      </c>
      <c r="B1765" s="254" t="s">
        <v>374</v>
      </c>
      <c r="C1765" s="186">
        <v>2078.75</v>
      </c>
      <c r="D1765" s="215" t="s">
        <v>57</v>
      </c>
      <c r="E1765" s="204">
        <v>11.93</v>
      </c>
      <c r="F1765" s="221">
        <f>ROUND(C1765*E1765,2)</f>
        <v>24799.49</v>
      </c>
      <c r="I1765" s="22"/>
      <c r="J1765" s="22"/>
      <c r="K1765" s="90"/>
      <c r="L1765" s="21"/>
      <c r="M1765" s="21"/>
      <c r="N1765" s="21"/>
      <c r="O1765" s="21"/>
      <c r="P1765" s="21"/>
      <c r="Q1765" s="21"/>
      <c r="R1765" s="21"/>
      <c r="S1765" s="21"/>
      <c r="T1765" s="21"/>
      <c r="U1765" s="21"/>
    </row>
    <row r="1766" spans="1:21" s="40" customFormat="1" x14ac:dyDescent="0.2">
      <c r="A1766" s="192"/>
      <c r="B1766" s="192"/>
      <c r="C1766" s="262"/>
      <c r="D1766" s="262"/>
      <c r="E1766" s="204"/>
      <c r="F1766" s="263"/>
      <c r="I1766" s="22"/>
      <c r="J1766" s="22"/>
      <c r="K1766" s="90"/>
      <c r="L1766" s="21"/>
      <c r="M1766" s="21"/>
      <c r="N1766" s="21"/>
      <c r="O1766" s="21"/>
      <c r="P1766" s="21"/>
      <c r="Q1766" s="21"/>
      <c r="R1766" s="21"/>
      <c r="S1766" s="21"/>
      <c r="T1766" s="21"/>
      <c r="U1766" s="21"/>
    </row>
    <row r="1767" spans="1:21" s="40" customFormat="1" x14ac:dyDescent="0.2">
      <c r="A1767" s="257" t="s">
        <v>481</v>
      </c>
      <c r="B1767" s="198" t="s">
        <v>480</v>
      </c>
      <c r="C1767" s="194"/>
      <c r="D1767" s="195"/>
      <c r="E1767" s="204"/>
      <c r="F1767" s="196"/>
      <c r="I1767" s="22"/>
      <c r="J1767" s="22"/>
      <c r="K1767" s="90"/>
      <c r="L1767" s="21"/>
      <c r="M1767" s="21"/>
      <c r="N1767" s="21"/>
      <c r="O1767" s="21"/>
      <c r="P1767" s="21"/>
      <c r="Q1767" s="21"/>
      <c r="R1767" s="21"/>
      <c r="S1767" s="21"/>
      <c r="T1767" s="21"/>
      <c r="U1767" s="21"/>
    </row>
    <row r="1768" spans="1:21" s="40" customFormat="1" ht="11.25" customHeight="1" x14ac:dyDescent="0.2">
      <c r="A1768" s="192"/>
      <c r="B1768" s="193"/>
      <c r="C1768" s="194"/>
      <c r="D1768" s="195"/>
      <c r="E1768" s="204"/>
      <c r="F1768" s="196"/>
      <c r="I1768" s="22"/>
      <c r="J1768" s="22"/>
      <c r="K1768" s="90"/>
      <c r="L1768" s="21"/>
      <c r="M1768" s="21"/>
      <c r="N1768" s="21"/>
      <c r="O1768" s="21"/>
      <c r="P1768" s="21"/>
      <c r="Q1768" s="21"/>
      <c r="R1768" s="21"/>
      <c r="S1768" s="21"/>
      <c r="T1768" s="21"/>
      <c r="U1768" s="21"/>
    </row>
    <row r="1769" spans="1:21" s="40" customFormat="1" x14ac:dyDescent="0.2">
      <c r="A1769" s="207">
        <v>1</v>
      </c>
      <c r="B1769" s="258" t="s">
        <v>97</v>
      </c>
      <c r="C1769" s="229">
        <v>1458.7</v>
      </c>
      <c r="D1769" s="200" t="s">
        <v>57</v>
      </c>
      <c r="E1769" s="204">
        <v>15.17</v>
      </c>
      <c r="F1769" s="205">
        <f>ROUND(C1769*E1769,2)</f>
        <v>22128.48</v>
      </c>
      <c r="I1769" s="22"/>
      <c r="J1769" s="22"/>
      <c r="K1769" s="90"/>
      <c r="L1769" s="21"/>
      <c r="M1769" s="21"/>
      <c r="N1769" s="21"/>
      <c r="O1769" s="21"/>
      <c r="P1769" s="21"/>
      <c r="Q1769" s="21"/>
      <c r="R1769" s="21"/>
      <c r="S1769" s="21"/>
      <c r="T1769" s="21"/>
      <c r="U1769" s="21"/>
    </row>
    <row r="1770" spans="1:21" s="40" customFormat="1" ht="9.75" customHeight="1" x14ac:dyDescent="0.2">
      <c r="A1770" s="208"/>
      <c r="B1770" s="228"/>
      <c r="C1770" s="229"/>
      <c r="D1770" s="200"/>
      <c r="E1770" s="204"/>
      <c r="F1770" s="205"/>
      <c r="I1770" s="22"/>
      <c r="J1770" s="22"/>
      <c r="K1770" s="90"/>
      <c r="L1770" s="21"/>
      <c r="M1770" s="21"/>
      <c r="N1770" s="21"/>
      <c r="O1770" s="21"/>
      <c r="P1770" s="21"/>
      <c r="Q1770" s="21"/>
      <c r="R1770" s="21"/>
      <c r="S1770" s="21"/>
      <c r="T1770" s="21"/>
      <c r="U1770" s="21"/>
    </row>
    <row r="1771" spans="1:21" s="40" customFormat="1" x14ac:dyDescent="0.2">
      <c r="A1771" s="207">
        <v>2</v>
      </c>
      <c r="B1771" s="193" t="s">
        <v>82</v>
      </c>
      <c r="C1771" s="229"/>
      <c r="D1771" s="200"/>
      <c r="E1771" s="204"/>
      <c r="F1771" s="205"/>
      <c r="I1771" s="22"/>
      <c r="J1771" s="22"/>
      <c r="K1771" s="90"/>
      <c r="L1771" s="21"/>
      <c r="M1771" s="21"/>
      <c r="N1771" s="21"/>
      <c r="O1771" s="21"/>
      <c r="P1771" s="21"/>
      <c r="Q1771" s="21"/>
      <c r="R1771" s="21"/>
      <c r="S1771" s="21"/>
      <c r="T1771" s="21"/>
      <c r="U1771" s="21"/>
    </row>
    <row r="1772" spans="1:21" s="40" customFormat="1" x14ac:dyDescent="0.2">
      <c r="A1772" s="202">
        <v>2.1</v>
      </c>
      <c r="B1772" s="203" t="s">
        <v>417</v>
      </c>
      <c r="C1772" s="186">
        <v>948.16</v>
      </c>
      <c r="D1772" s="200" t="s">
        <v>41</v>
      </c>
      <c r="E1772" s="204">
        <v>121.8</v>
      </c>
      <c r="F1772" s="205">
        <f>ROUND(C1772*E1772,2)</f>
        <v>115485.89</v>
      </c>
      <c r="I1772" s="22"/>
      <c r="J1772" s="22"/>
      <c r="K1772" s="90"/>
      <c r="L1772" s="21"/>
      <c r="M1772" s="21"/>
      <c r="N1772" s="21"/>
      <c r="O1772" s="21"/>
      <c r="P1772" s="21"/>
      <c r="Q1772" s="21"/>
      <c r="R1772" s="21"/>
      <c r="S1772" s="21"/>
      <c r="T1772" s="21"/>
      <c r="U1772" s="21"/>
    </row>
    <row r="1773" spans="1:21" s="40" customFormat="1" x14ac:dyDescent="0.2">
      <c r="A1773" s="202">
        <f>+A1772+0.1</f>
        <v>2.2000000000000002</v>
      </c>
      <c r="B1773" s="206" t="s">
        <v>416</v>
      </c>
      <c r="C1773" s="186">
        <v>875.22</v>
      </c>
      <c r="D1773" s="200" t="s">
        <v>45</v>
      </c>
      <c r="E1773" s="204">
        <v>44.31</v>
      </c>
      <c r="F1773" s="205">
        <f>ROUND(C1773*E1773,2)</f>
        <v>38781</v>
      </c>
      <c r="I1773" s="22"/>
      <c r="J1773" s="22"/>
      <c r="K1773" s="90"/>
      <c r="L1773" s="21"/>
      <c r="M1773" s="21"/>
      <c r="N1773" s="21"/>
      <c r="O1773" s="21"/>
      <c r="P1773" s="21"/>
      <c r="Q1773" s="21"/>
      <c r="R1773" s="21"/>
      <c r="S1773" s="21"/>
      <c r="T1773" s="21"/>
      <c r="U1773" s="21"/>
    </row>
    <row r="1774" spans="1:21" s="40" customFormat="1" x14ac:dyDescent="0.2">
      <c r="A1774" s="202">
        <f>+A1773+0.1</f>
        <v>2.3000000000000003</v>
      </c>
      <c r="B1774" s="206" t="s">
        <v>415</v>
      </c>
      <c r="C1774" s="186">
        <v>87.52</v>
      </c>
      <c r="D1774" s="200" t="s">
        <v>41</v>
      </c>
      <c r="E1774" s="204">
        <v>1411.8</v>
      </c>
      <c r="F1774" s="205">
        <f>ROUND(C1774*E1774,2)</f>
        <v>123560.74</v>
      </c>
      <c r="I1774" s="22"/>
      <c r="J1774" s="22"/>
      <c r="K1774" s="90"/>
      <c r="L1774" s="21"/>
      <c r="M1774" s="21"/>
      <c r="N1774" s="21"/>
      <c r="O1774" s="21"/>
      <c r="P1774" s="21"/>
      <c r="Q1774" s="21"/>
      <c r="R1774" s="21"/>
      <c r="S1774" s="21"/>
      <c r="T1774" s="21"/>
      <c r="U1774" s="21"/>
    </row>
    <row r="1775" spans="1:21" s="40" customFormat="1" ht="25.5" x14ac:dyDescent="0.2">
      <c r="A1775" s="202">
        <f>+A1774+0.1</f>
        <v>2.4000000000000004</v>
      </c>
      <c r="B1775" s="206" t="s">
        <v>407</v>
      </c>
      <c r="C1775" s="186">
        <v>810.95</v>
      </c>
      <c r="D1775" s="200" t="s">
        <v>41</v>
      </c>
      <c r="E1775" s="204">
        <v>172.55</v>
      </c>
      <c r="F1775" s="205">
        <f>ROUND(C1775*E1775,2)</f>
        <v>139929.42000000001</v>
      </c>
      <c r="I1775" s="22"/>
      <c r="J1775" s="22"/>
      <c r="K1775" s="90"/>
      <c r="L1775" s="21"/>
      <c r="M1775" s="21"/>
      <c r="N1775" s="21"/>
      <c r="O1775" s="21"/>
      <c r="P1775" s="21"/>
      <c r="Q1775" s="21"/>
      <c r="R1775" s="21"/>
      <c r="S1775" s="21"/>
      <c r="T1775" s="21"/>
      <c r="U1775" s="21"/>
    </row>
    <row r="1776" spans="1:21" s="40" customFormat="1" ht="25.5" x14ac:dyDescent="0.2">
      <c r="A1776" s="202">
        <f>+A1775+0.1</f>
        <v>2.5000000000000004</v>
      </c>
      <c r="B1776" s="206" t="s">
        <v>406</v>
      </c>
      <c r="C1776" s="186">
        <v>171.51</v>
      </c>
      <c r="D1776" s="200" t="s">
        <v>41</v>
      </c>
      <c r="E1776" s="204">
        <v>190.02</v>
      </c>
      <c r="F1776" s="205">
        <f>ROUND(C1776*E1776,2)</f>
        <v>32590.33</v>
      </c>
      <c r="I1776" s="22"/>
      <c r="J1776" s="22"/>
      <c r="K1776" s="90"/>
      <c r="L1776" s="21"/>
      <c r="M1776" s="21"/>
      <c r="N1776" s="21"/>
      <c r="O1776" s="21"/>
      <c r="P1776" s="21"/>
      <c r="Q1776" s="21"/>
      <c r="R1776" s="21"/>
      <c r="S1776" s="21"/>
      <c r="T1776" s="21"/>
      <c r="U1776" s="21"/>
    </row>
    <row r="1777" spans="1:21" s="40" customFormat="1" ht="12" customHeight="1" x14ac:dyDescent="0.2">
      <c r="A1777" s="208"/>
      <c r="B1777" s="203"/>
      <c r="C1777" s="186"/>
      <c r="D1777" s="200"/>
      <c r="E1777" s="204"/>
      <c r="F1777" s="205"/>
      <c r="I1777" s="22"/>
      <c r="J1777" s="22"/>
      <c r="K1777" s="90"/>
      <c r="L1777" s="21"/>
      <c r="M1777" s="21"/>
      <c r="N1777" s="21"/>
      <c r="O1777" s="21"/>
      <c r="P1777" s="21"/>
      <c r="Q1777" s="21"/>
      <c r="R1777" s="21"/>
      <c r="S1777" s="21"/>
      <c r="T1777" s="21"/>
      <c r="U1777" s="21"/>
    </row>
    <row r="1778" spans="1:21" s="40" customFormat="1" x14ac:dyDescent="0.2">
      <c r="A1778" s="207">
        <v>3</v>
      </c>
      <c r="B1778" s="193" t="s">
        <v>108</v>
      </c>
      <c r="C1778" s="186"/>
      <c r="D1778" s="200"/>
      <c r="E1778" s="204"/>
      <c r="F1778" s="205"/>
      <c r="I1778" s="22"/>
      <c r="J1778" s="22"/>
      <c r="K1778" s="90"/>
      <c r="L1778" s="21"/>
      <c r="M1778" s="21"/>
      <c r="N1778" s="21"/>
      <c r="O1778" s="21"/>
      <c r="P1778" s="21"/>
      <c r="Q1778" s="21"/>
      <c r="R1778" s="21"/>
      <c r="S1778" s="21"/>
      <c r="T1778" s="21"/>
      <c r="U1778" s="21"/>
    </row>
    <row r="1779" spans="1:21" s="40" customFormat="1" x14ac:dyDescent="0.2">
      <c r="A1779" s="202">
        <f>+A1778+0.1</f>
        <v>3.1</v>
      </c>
      <c r="B1779" s="203" t="s">
        <v>448</v>
      </c>
      <c r="C1779" s="186">
        <v>1488.3</v>
      </c>
      <c r="D1779" s="200" t="s">
        <v>57</v>
      </c>
      <c r="E1779" s="204">
        <v>242.88</v>
      </c>
      <c r="F1779" s="205">
        <f>ROUND(C1779*E1779,2)</f>
        <v>361478.3</v>
      </c>
      <c r="I1779" s="22"/>
      <c r="J1779" s="22"/>
      <c r="K1779" s="90"/>
      <c r="L1779" s="21"/>
      <c r="M1779" s="21"/>
      <c r="N1779" s="21"/>
      <c r="O1779" s="21"/>
      <c r="P1779" s="21"/>
      <c r="Q1779" s="21"/>
      <c r="R1779" s="21"/>
      <c r="S1779" s="21"/>
      <c r="T1779" s="21"/>
      <c r="U1779" s="21"/>
    </row>
    <row r="1780" spans="1:21" s="40" customFormat="1" x14ac:dyDescent="0.2">
      <c r="A1780" s="202"/>
      <c r="B1780" s="203"/>
      <c r="C1780" s="186"/>
      <c r="D1780" s="200"/>
      <c r="E1780" s="204"/>
      <c r="F1780" s="205"/>
      <c r="I1780" s="22"/>
      <c r="J1780" s="22"/>
      <c r="K1780" s="90"/>
      <c r="L1780" s="21"/>
      <c r="M1780" s="21"/>
      <c r="N1780" s="21"/>
      <c r="O1780" s="21"/>
      <c r="P1780" s="21"/>
      <c r="Q1780" s="21"/>
      <c r="R1780" s="21"/>
      <c r="S1780" s="21"/>
      <c r="T1780" s="21"/>
      <c r="U1780" s="21"/>
    </row>
    <row r="1781" spans="1:21" s="40" customFormat="1" x14ac:dyDescent="0.2">
      <c r="A1781" s="209">
        <v>4</v>
      </c>
      <c r="B1781" s="210" t="s">
        <v>76</v>
      </c>
      <c r="C1781" s="186"/>
      <c r="D1781" s="200"/>
      <c r="E1781" s="204"/>
      <c r="F1781" s="205"/>
      <c r="I1781" s="22"/>
      <c r="J1781" s="22"/>
      <c r="K1781" s="90"/>
      <c r="L1781" s="21"/>
      <c r="M1781" s="21"/>
      <c r="N1781" s="21"/>
      <c r="O1781" s="21"/>
      <c r="P1781" s="21"/>
      <c r="Q1781" s="21"/>
      <c r="R1781" s="21"/>
      <c r="S1781" s="21"/>
      <c r="T1781" s="21"/>
      <c r="U1781" s="21"/>
    </row>
    <row r="1782" spans="1:21" s="40" customFormat="1" x14ac:dyDescent="0.2">
      <c r="A1782" s="202">
        <f>+A1781+0.1</f>
        <v>4.0999999999999996</v>
      </c>
      <c r="B1782" s="203" t="s">
        <v>448</v>
      </c>
      <c r="C1782" s="186">
        <v>1458.7</v>
      </c>
      <c r="D1782" s="200" t="s">
        <v>57</v>
      </c>
      <c r="E1782" s="204">
        <v>96.85</v>
      </c>
      <c r="F1782" s="205">
        <f>ROUND(C1782*E1782,2)</f>
        <v>141275.1</v>
      </c>
      <c r="I1782" s="22"/>
      <c r="J1782" s="22"/>
      <c r="K1782" s="90"/>
      <c r="L1782" s="21"/>
      <c r="M1782" s="21"/>
      <c r="N1782" s="21"/>
      <c r="O1782" s="21"/>
      <c r="P1782" s="21"/>
      <c r="Q1782" s="21"/>
      <c r="R1782" s="21"/>
      <c r="S1782" s="21"/>
      <c r="T1782" s="21"/>
      <c r="U1782" s="21"/>
    </row>
    <row r="1783" spans="1:21" s="40" customFormat="1" x14ac:dyDescent="0.2">
      <c r="A1783" s="211"/>
      <c r="B1783" s="212"/>
      <c r="C1783" s="186"/>
      <c r="D1783" s="200"/>
      <c r="E1783" s="204"/>
      <c r="F1783" s="205"/>
      <c r="I1783" s="22"/>
      <c r="J1783" s="22"/>
      <c r="K1783" s="90"/>
      <c r="L1783" s="21"/>
      <c r="M1783" s="21"/>
      <c r="N1783" s="21"/>
      <c r="O1783" s="21"/>
      <c r="P1783" s="21"/>
      <c r="Q1783" s="21"/>
      <c r="R1783" s="21"/>
      <c r="S1783" s="21"/>
      <c r="T1783" s="21"/>
      <c r="U1783" s="21"/>
    </row>
    <row r="1784" spans="1:21" s="40" customFormat="1" x14ac:dyDescent="0.2">
      <c r="A1784" s="207">
        <v>6</v>
      </c>
      <c r="B1784" s="198" t="s">
        <v>447</v>
      </c>
      <c r="C1784" s="186"/>
      <c r="D1784" s="200"/>
      <c r="E1784" s="204"/>
      <c r="F1784" s="205"/>
      <c r="I1784" s="22"/>
      <c r="J1784" s="22"/>
      <c r="K1784" s="90"/>
      <c r="L1784" s="21"/>
      <c r="M1784" s="21"/>
      <c r="N1784" s="21"/>
      <c r="O1784" s="21"/>
      <c r="P1784" s="21"/>
      <c r="Q1784" s="21"/>
      <c r="R1784" s="21"/>
      <c r="S1784" s="21"/>
      <c r="T1784" s="21"/>
      <c r="U1784" s="21"/>
    </row>
    <row r="1785" spans="1:21" s="40" customFormat="1" ht="25.5" x14ac:dyDescent="0.2">
      <c r="A1785" s="202">
        <f t="shared" ref="A1785:A1791" si="83">+A1784+0.1</f>
        <v>6.1</v>
      </c>
      <c r="B1785" s="206" t="s">
        <v>444</v>
      </c>
      <c r="C1785" s="186">
        <v>2</v>
      </c>
      <c r="D1785" s="215" t="s">
        <v>33</v>
      </c>
      <c r="E1785" s="204">
        <v>3831.02</v>
      </c>
      <c r="F1785" s="205">
        <f t="shared" ref="F1785:F1791" si="84">ROUND(C1785*E1785,2)</f>
        <v>7662.04</v>
      </c>
      <c r="I1785" s="22"/>
      <c r="J1785" s="22"/>
      <c r="K1785" s="90"/>
      <c r="L1785" s="21"/>
      <c r="M1785" s="21"/>
      <c r="N1785" s="21"/>
      <c r="O1785" s="21"/>
      <c r="P1785" s="21"/>
      <c r="Q1785" s="21"/>
      <c r="R1785" s="21"/>
      <c r="S1785" s="21"/>
      <c r="T1785" s="21"/>
      <c r="U1785" s="21"/>
    </row>
    <row r="1786" spans="1:21" s="40" customFormat="1" ht="25.5" x14ac:dyDescent="0.2">
      <c r="A1786" s="202">
        <f t="shared" si="83"/>
        <v>6.1999999999999993</v>
      </c>
      <c r="B1786" s="206" t="s">
        <v>411</v>
      </c>
      <c r="C1786" s="186">
        <v>5</v>
      </c>
      <c r="D1786" s="215" t="s">
        <v>33</v>
      </c>
      <c r="E1786" s="204">
        <v>3230.75</v>
      </c>
      <c r="F1786" s="205">
        <f t="shared" si="84"/>
        <v>16153.75</v>
      </c>
      <c r="I1786" s="22"/>
      <c r="J1786" s="22"/>
      <c r="K1786" s="90"/>
      <c r="L1786" s="21"/>
      <c r="M1786" s="21"/>
      <c r="N1786" s="21"/>
      <c r="O1786" s="21"/>
      <c r="P1786" s="21"/>
      <c r="Q1786" s="21"/>
      <c r="R1786" s="21"/>
      <c r="S1786" s="21"/>
      <c r="T1786" s="21"/>
      <c r="U1786" s="21"/>
    </row>
    <row r="1787" spans="1:21" s="40" customFormat="1" ht="25.5" x14ac:dyDescent="0.2">
      <c r="A1787" s="202">
        <f t="shared" si="83"/>
        <v>6.2999999999999989</v>
      </c>
      <c r="B1787" s="206" t="s">
        <v>435</v>
      </c>
      <c r="C1787" s="186">
        <v>6</v>
      </c>
      <c r="D1787" s="215" t="s">
        <v>33</v>
      </c>
      <c r="E1787" s="204">
        <v>4741.8999999999996</v>
      </c>
      <c r="F1787" s="205">
        <f t="shared" si="84"/>
        <v>28451.4</v>
      </c>
      <c r="I1787" s="22"/>
      <c r="J1787" s="22"/>
      <c r="K1787" s="90"/>
      <c r="L1787" s="21"/>
      <c r="M1787" s="21"/>
      <c r="N1787" s="21"/>
      <c r="O1787" s="21"/>
      <c r="P1787" s="21"/>
      <c r="Q1787" s="21"/>
      <c r="R1787" s="21"/>
      <c r="S1787" s="21"/>
      <c r="T1787" s="21"/>
      <c r="U1787" s="21"/>
    </row>
    <row r="1788" spans="1:21" s="40" customFormat="1" ht="25.5" x14ac:dyDescent="0.2">
      <c r="A1788" s="202">
        <f t="shared" si="83"/>
        <v>6.3999999999999986</v>
      </c>
      <c r="B1788" s="206" t="s">
        <v>479</v>
      </c>
      <c r="C1788" s="186">
        <v>1</v>
      </c>
      <c r="D1788" s="215" t="s">
        <v>33</v>
      </c>
      <c r="E1788" s="204">
        <v>12939.7</v>
      </c>
      <c r="F1788" s="205">
        <f t="shared" si="84"/>
        <v>12939.7</v>
      </c>
      <c r="I1788" s="22"/>
      <c r="J1788" s="22"/>
      <c r="K1788" s="90"/>
      <c r="L1788" s="21"/>
      <c r="M1788" s="21"/>
      <c r="N1788" s="21"/>
      <c r="O1788" s="21"/>
      <c r="P1788" s="21"/>
      <c r="Q1788" s="21"/>
      <c r="R1788" s="21"/>
      <c r="S1788" s="21"/>
      <c r="T1788" s="21"/>
      <c r="U1788" s="21"/>
    </row>
    <row r="1789" spans="1:21" s="40" customFormat="1" ht="25.5" x14ac:dyDescent="0.2">
      <c r="A1789" s="202">
        <f t="shared" si="83"/>
        <v>6.4999999999999982</v>
      </c>
      <c r="B1789" s="206" t="s">
        <v>478</v>
      </c>
      <c r="C1789" s="186">
        <v>1</v>
      </c>
      <c r="D1789" s="215" t="s">
        <v>33</v>
      </c>
      <c r="E1789" s="204">
        <v>8326.9</v>
      </c>
      <c r="F1789" s="205">
        <f t="shared" si="84"/>
        <v>8326.9</v>
      </c>
      <c r="I1789" s="22"/>
      <c r="J1789" s="22"/>
      <c r="K1789" s="90"/>
      <c r="L1789" s="21"/>
      <c r="M1789" s="21"/>
      <c r="N1789" s="21"/>
      <c r="O1789" s="21"/>
      <c r="P1789" s="21"/>
      <c r="Q1789" s="21"/>
      <c r="R1789" s="21"/>
      <c r="S1789" s="21"/>
      <c r="T1789" s="21"/>
      <c r="U1789" s="21"/>
    </row>
    <row r="1790" spans="1:21" s="40" customFormat="1" ht="25.5" x14ac:dyDescent="0.2">
      <c r="A1790" s="202">
        <f t="shared" si="83"/>
        <v>6.5999999999999979</v>
      </c>
      <c r="B1790" s="206" t="s">
        <v>429</v>
      </c>
      <c r="C1790" s="186">
        <v>10</v>
      </c>
      <c r="D1790" s="215" t="s">
        <v>33</v>
      </c>
      <c r="E1790" s="204">
        <v>1067.19</v>
      </c>
      <c r="F1790" s="205">
        <f t="shared" si="84"/>
        <v>10671.9</v>
      </c>
      <c r="I1790" s="22"/>
      <c r="J1790" s="22"/>
      <c r="K1790" s="90"/>
      <c r="L1790" s="21"/>
      <c r="M1790" s="21"/>
      <c r="N1790" s="21"/>
      <c r="O1790" s="21"/>
      <c r="P1790" s="21"/>
      <c r="Q1790" s="21"/>
      <c r="R1790" s="21"/>
      <c r="S1790" s="21"/>
      <c r="T1790" s="21"/>
      <c r="U1790" s="21"/>
    </row>
    <row r="1791" spans="1:21" s="40" customFormat="1" x14ac:dyDescent="0.2">
      <c r="A1791" s="202">
        <f t="shared" si="83"/>
        <v>6.6999999999999975</v>
      </c>
      <c r="B1791" s="206" t="s">
        <v>472</v>
      </c>
      <c r="C1791" s="186">
        <v>15</v>
      </c>
      <c r="D1791" s="215" t="s">
        <v>33</v>
      </c>
      <c r="E1791" s="204">
        <v>750</v>
      </c>
      <c r="F1791" s="217">
        <f t="shared" si="84"/>
        <v>11250</v>
      </c>
      <c r="I1791" s="22"/>
      <c r="J1791" s="22"/>
      <c r="K1791" s="90"/>
      <c r="L1791" s="21"/>
      <c r="M1791" s="21"/>
      <c r="N1791" s="21"/>
      <c r="O1791" s="21"/>
      <c r="P1791" s="21"/>
      <c r="Q1791" s="21"/>
      <c r="R1791" s="21"/>
      <c r="S1791" s="21"/>
      <c r="T1791" s="21"/>
      <c r="U1791" s="21"/>
    </row>
    <row r="1792" spans="1:21" s="40" customFormat="1" x14ac:dyDescent="0.2">
      <c r="A1792" s="208"/>
      <c r="B1792" s="203" t="s">
        <v>427</v>
      </c>
      <c r="C1792" s="186"/>
      <c r="D1792" s="200"/>
      <c r="E1792" s="204"/>
      <c r="F1792" s="205"/>
      <c r="I1792" s="22"/>
      <c r="J1792" s="22"/>
      <c r="K1792" s="90"/>
      <c r="L1792" s="21"/>
      <c r="M1792" s="21"/>
      <c r="N1792" s="21"/>
      <c r="O1792" s="21"/>
      <c r="P1792" s="21"/>
      <c r="Q1792" s="21"/>
      <c r="R1792" s="21"/>
      <c r="S1792" s="21"/>
      <c r="T1792" s="21"/>
      <c r="U1792" s="21"/>
    </row>
    <row r="1793" spans="1:21" s="40" customFormat="1" x14ac:dyDescent="0.2">
      <c r="A1793" s="207">
        <v>7</v>
      </c>
      <c r="B1793" s="198" t="s">
        <v>426</v>
      </c>
      <c r="C1793" s="186"/>
      <c r="D1793" s="200"/>
      <c r="E1793" s="204"/>
      <c r="F1793" s="205"/>
      <c r="I1793" s="22"/>
      <c r="J1793" s="22"/>
      <c r="K1793" s="90"/>
      <c r="L1793" s="21"/>
      <c r="M1793" s="21"/>
      <c r="N1793" s="21"/>
      <c r="O1793" s="21"/>
      <c r="P1793" s="21"/>
      <c r="Q1793" s="21"/>
      <c r="R1793" s="21"/>
      <c r="S1793" s="21"/>
      <c r="T1793" s="21"/>
      <c r="U1793" s="21"/>
    </row>
    <row r="1794" spans="1:21" s="40" customFormat="1" x14ac:dyDescent="0.2">
      <c r="A1794" s="202">
        <f>+A1793+0.1</f>
        <v>7.1</v>
      </c>
      <c r="B1794" s="203" t="s">
        <v>424</v>
      </c>
      <c r="C1794" s="186">
        <v>2</v>
      </c>
      <c r="D1794" s="215" t="s">
        <v>33</v>
      </c>
      <c r="E1794" s="204">
        <v>1713.53</v>
      </c>
      <c r="F1794" s="205">
        <f>ROUND(C1794*E1794,2)</f>
        <v>3427.06</v>
      </c>
      <c r="I1794" s="22"/>
      <c r="J1794" s="22"/>
      <c r="K1794" s="90"/>
      <c r="L1794" s="21"/>
      <c r="M1794" s="21"/>
      <c r="N1794" s="21"/>
      <c r="O1794" s="21"/>
      <c r="P1794" s="21"/>
      <c r="Q1794" s="21"/>
      <c r="R1794" s="21"/>
      <c r="S1794" s="21"/>
      <c r="T1794" s="21"/>
      <c r="U1794" s="21"/>
    </row>
    <row r="1795" spans="1:21" s="40" customFormat="1" x14ac:dyDescent="0.2">
      <c r="A1795" s="202">
        <f>+A1794+0.1</f>
        <v>7.1999999999999993</v>
      </c>
      <c r="B1795" s="203" t="s">
        <v>423</v>
      </c>
      <c r="C1795" s="186">
        <v>32</v>
      </c>
      <c r="D1795" s="215" t="s">
        <v>33</v>
      </c>
      <c r="E1795" s="204">
        <v>1565.4</v>
      </c>
      <c r="F1795" s="205">
        <f>ROUND(C1795*E1795,2)</f>
        <v>50092.800000000003</v>
      </c>
      <c r="I1795" s="22"/>
      <c r="J1795" s="22"/>
      <c r="K1795" s="90"/>
      <c r="L1795" s="21"/>
      <c r="M1795" s="21"/>
      <c r="N1795" s="21"/>
      <c r="O1795" s="21"/>
      <c r="P1795" s="21"/>
      <c r="Q1795" s="21"/>
      <c r="R1795" s="21"/>
      <c r="S1795" s="21"/>
      <c r="T1795" s="21"/>
      <c r="U1795" s="21"/>
    </row>
    <row r="1796" spans="1:21" s="40" customFormat="1" ht="8.25" customHeight="1" x14ac:dyDescent="0.2">
      <c r="A1796" s="208"/>
      <c r="B1796" s="203"/>
      <c r="C1796" s="186"/>
      <c r="D1796" s="200"/>
      <c r="E1796" s="204"/>
      <c r="F1796" s="205"/>
      <c r="I1796" s="22"/>
      <c r="J1796" s="22"/>
      <c r="K1796" s="90"/>
      <c r="L1796" s="21"/>
      <c r="M1796" s="21"/>
      <c r="N1796" s="21"/>
      <c r="O1796" s="21"/>
      <c r="P1796" s="21"/>
      <c r="Q1796" s="21"/>
      <c r="R1796" s="21"/>
      <c r="S1796" s="21"/>
      <c r="T1796" s="21"/>
      <c r="U1796" s="21"/>
    </row>
    <row r="1797" spans="1:21" s="40" customFormat="1" x14ac:dyDescent="0.2">
      <c r="A1797" s="231">
        <v>8</v>
      </c>
      <c r="B1797" s="198" t="s">
        <v>405</v>
      </c>
      <c r="C1797" s="186"/>
      <c r="D1797" s="200"/>
      <c r="E1797" s="204"/>
      <c r="F1797" s="205"/>
      <c r="I1797" s="22"/>
      <c r="J1797" s="22"/>
      <c r="K1797" s="90"/>
      <c r="L1797" s="21"/>
      <c r="M1797" s="21"/>
      <c r="N1797" s="21"/>
      <c r="O1797" s="21"/>
      <c r="P1797" s="21"/>
      <c r="Q1797" s="21"/>
      <c r="R1797" s="21"/>
      <c r="S1797" s="21"/>
      <c r="T1797" s="21"/>
      <c r="U1797" s="21"/>
    </row>
    <row r="1798" spans="1:21" s="40" customFormat="1" ht="7.5" customHeight="1" x14ac:dyDescent="0.2">
      <c r="A1798" s="208"/>
      <c r="B1798" s="203"/>
      <c r="C1798" s="229"/>
      <c r="D1798" s="200"/>
      <c r="E1798" s="204"/>
      <c r="F1798" s="205"/>
      <c r="I1798" s="22"/>
      <c r="J1798" s="22"/>
      <c r="K1798" s="90"/>
      <c r="L1798" s="21"/>
      <c r="M1798" s="21"/>
      <c r="N1798" s="21"/>
      <c r="O1798" s="21"/>
      <c r="P1798" s="21"/>
      <c r="Q1798" s="21"/>
      <c r="R1798" s="21"/>
      <c r="S1798" s="21"/>
      <c r="T1798" s="21"/>
      <c r="U1798" s="21"/>
    </row>
    <row r="1799" spans="1:21" s="40" customFormat="1" x14ac:dyDescent="0.2">
      <c r="A1799" s="232">
        <v>8.1</v>
      </c>
      <c r="B1799" s="198" t="s">
        <v>477</v>
      </c>
      <c r="C1799" s="229"/>
      <c r="D1799" s="200"/>
      <c r="E1799" s="204"/>
      <c r="F1799" s="205"/>
      <c r="I1799" s="22"/>
      <c r="J1799" s="22"/>
      <c r="K1799" s="90"/>
      <c r="L1799" s="21"/>
      <c r="M1799" s="21"/>
      <c r="N1799" s="21"/>
      <c r="O1799" s="21"/>
      <c r="P1799" s="21"/>
      <c r="Q1799" s="21"/>
      <c r="R1799" s="21"/>
      <c r="S1799" s="21"/>
      <c r="T1799" s="21"/>
      <c r="U1799" s="21"/>
    </row>
    <row r="1800" spans="1:21" s="40" customFormat="1" x14ac:dyDescent="0.2">
      <c r="A1800" s="223" t="s">
        <v>148</v>
      </c>
      <c r="B1800" s="230" t="s">
        <v>402</v>
      </c>
      <c r="C1800" s="186">
        <v>65</v>
      </c>
      <c r="D1800" s="220" t="s">
        <v>33</v>
      </c>
      <c r="E1800" s="204">
        <v>80</v>
      </c>
      <c r="F1800" s="222">
        <f t="shared" ref="F1800:F1812" si="85">ROUND((C1800*E1800),2)</f>
        <v>5200</v>
      </c>
      <c r="I1800" s="22"/>
      <c r="J1800" s="22"/>
      <c r="K1800" s="90"/>
      <c r="L1800" s="21"/>
      <c r="M1800" s="21"/>
      <c r="N1800" s="21"/>
      <c r="O1800" s="21"/>
      <c r="P1800" s="21"/>
      <c r="Q1800" s="21"/>
      <c r="R1800" s="21"/>
      <c r="S1800" s="21"/>
      <c r="T1800" s="21"/>
      <c r="U1800" s="21"/>
    </row>
    <row r="1801" spans="1:21" s="40" customFormat="1" ht="25.5" x14ac:dyDescent="0.2">
      <c r="A1801" s="223" t="s">
        <v>256</v>
      </c>
      <c r="B1801" s="230" t="s">
        <v>400</v>
      </c>
      <c r="C1801" s="186">
        <v>780</v>
      </c>
      <c r="D1801" s="234" t="s">
        <v>57</v>
      </c>
      <c r="E1801" s="204">
        <v>14.23</v>
      </c>
      <c r="F1801" s="222">
        <f t="shared" si="85"/>
        <v>11099.4</v>
      </c>
      <c r="I1801" s="22"/>
      <c r="J1801" s="22"/>
      <c r="K1801" s="90"/>
      <c r="L1801" s="21"/>
      <c r="M1801" s="21"/>
      <c r="N1801" s="21"/>
      <c r="O1801" s="21"/>
      <c r="P1801" s="21"/>
      <c r="Q1801" s="21"/>
      <c r="R1801" s="21"/>
      <c r="S1801" s="21"/>
      <c r="T1801" s="21"/>
      <c r="U1801" s="21"/>
    </row>
    <row r="1802" spans="1:21" s="40" customFormat="1" x14ac:dyDescent="0.2">
      <c r="A1802" s="223" t="s">
        <v>337</v>
      </c>
      <c r="B1802" s="230" t="s">
        <v>398</v>
      </c>
      <c r="C1802" s="186">
        <v>130</v>
      </c>
      <c r="D1802" s="220" t="s">
        <v>33</v>
      </c>
      <c r="E1802" s="204">
        <v>84.42</v>
      </c>
      <c r="F1802" s="222">
        <f t="shared" si="85"/>
        <v>10974.6</v>
      </c>
      <c r="I1802" s="22"/>
      <c r="J1802" s="22"/>
      <c r="K1802" s="90"/>
      <c r="L1802" s="21"/>
      <c r="M1802" s="21"/>
      <c r="N1802" s="21"/>
      <c r="O1802" s="21"/>
      <c r="P1802" s="21"/>
      <c r="Q1802" s="21"/>
      <c r="R1802" s="21"/>
      <c r="S1802" s="21"/>
      <c r="T1802" s="21"/>
      <c r="U1802" s="21"/>
    </row>
    <row r="1803" spans="1:21" s="40" customFormat="1" x14ac:dyDescent="0.2">
      <c r="A1803" s="223" t="s">
        <v>288</v>
      </c>
      <c r="B1803" s="230" t="s">
        <v>396</v>
      </c>
      <c r="C1803" s="186">
        <v>130</v>
      </c>
      <c r="D1803" s="220" t="s">
        <v>33</v>
      </c>
      <c r="E1803" s="204">
        <v>26.5</v>
      </c>
      <c r="F1803" s="222">
        <f t="shared" si="85"/>
        <v>3445</v>
      </c>
      <c r="I1803" s="22"/>
      <c r="J1803" s="22"/>
      <c r="K1803" s="90"/>
      <c r="L1803" s="21"/>
      <c r="M1803" s="21"/>
      <c r="N1803" s="21"/>
      <c r="O1803" s="21"/>
      <c r="P1803" s="21"/>
      <c r="Q1803" s="21"/>
      <c r="R1803" s="21"/>
      <c r="S1803" s="21"/>
      <c r="T1803" s="21"/>
      <c r="U1803" s="21"/>
    </row>
    <row r="1804" spans="1:21" s="40" customFormat="1" ht="18" customHeight="1" x14ac:dyDescent="0.2">
      <c r="A1804" s="223" t="s">
        <v>335</v>
      </c>
      <c r="B1804" s="230" t="s">
        <v>394</v>
      </c>
      <c r="C1804" s="186">
        <v>97.5</v>
      </c>
      <c r="D1804" s="220" t="s">
        <v>57</v>
      </c>
      <c r="E1804" s="204">
        <v>292.05</v>
      </c>
      <c r="F1804" s="222">
        <f t="shared" si="85"/>
        <v>28474.880000000001</v>
      </c>
      <c r="I1804" s="22"/>
      <c r="J1804" s="22"/>
      <c r="K1804" s="90"/>
      <c r="L1804" s="21"/>
      <c r="M1804" s="21"/>
      <c r="N1804" s="21"/>
      <c r="O1804" s="21"/>
      <c r="P1804" s="21"/>
      <c r="Q1804" s="21"/>
      <c r="R1804" s="21"/>
      <c r="S1804" s="21"/>
      <c r="T1804" s="21"/>
      <c r="U1804" s="21"/>
    </row>
    <row r="1805" spans="1:21" s="40" customFormat="1" x14ac:dyDescent="0.2">
      <c r="A1805" s="223" t="s">
        <v>147</v>
      </c>
      <c r="B1805" s="230" t="s">
        <v>392</v>
      </c>
      <c r="C1805" s="186">
        <v>65</v>
      </c>
      <c r="D1805" s="220" t="s">
        <v>33</v>
      </c>
      <c r="E1805" s="204">
        <v>35.4</v>
      </c>
      <c r="F1805" s="222">
        <f t="shared" si="85"/>
        <v>2301</v>
      </c>
      <c r="I1805" s="22"/>
      <c r="J1805" s="22"/>
      <c r="K1805" s="90"/>
      <c r="L1805" s="21"/>
      <c r="M1805" s="21"/>
      <c r="N1805" s="21"/>
      <c r="O1805" s="21"/>
      <c r="P1805" s="21"/>
      <c r="Q1805" s="21"/>
      <c r="R1805" s="21"/>
      <c r="S1805" s="21"/>
      <c r="T1805" s="21"/>
      <c r="U1805" s="21"/>
    </row>
    <row r="1806" spans="1:21" s="40" customFormat="1" x14ac:dyDescent="0.2">
      <c r="A1806" s="223" t="s">
        <v>146</v>
      </c>
      <c r="B1806" s="230" t="s">
        <v>390</v>
      </c>
      <c r="C1806" s="186">
        <v>65</v>
      </c>
      <c r="D1806" s="220" t="s">
        <v>33</v>
      </c>
      <c r="E1806" s="204">
        <v>28.32</v>
      </c>
      <c r="F1806" s="222">
        <f t="shared" si="85"/>
        <v>1840.8</v>
      </c>
      <c r="I1806" s="22"/>
      <c r="J1806" s="22"/>
      <c r="K1806" s="90"/>
      <c r="L1806" s="21"/>
      <c r="M1806" s="21"/>
      <c r="N1806" s="21"/>
      <c r="O1806" s="21"/>
      <c r="P1806" s="21"/>
      <c r="Q1806" s="21"/>
      <c r="R1806" s="21"/>
      <c r="S1806" s="21"/>
      <c r="T1806" s="21"/>
      <c r="U1806" s="21"/>
    </row>
    <row r="1807" spans="1:21" s="40" customFormat="1" x14ac:dyDescent="0.2">
      <c r="A1807" s="223" t="s">
        <v>145</v>
      </c>
      <c r="B1807" s="230" t="s">
        <v>388</v>
      </c>
      <c r="C1807" s="186">
        <v>65</v>
      </c>
      <c r="D1807" s="220" t="s">
        <v>33</v>
      </c>
      <c r="E1807" s="204">
        <v>286.36</v>
      </c>
      <c r="F1807" s="222">
        <f t="shared" si="85"/>
        <v>18613.400000000001</v>
      </c>
      <c r="I1807" s="22"/>
      <c r="J1807" s="22"/>
      <c r="K1807" s="90"/>
      <c r="L1807" s="21"/>
      <c r="M1807" s="21"/>
      <c r="N1807" s="21"/>
      <c r="O1807" s="21"/>
      <c r="P1807" s="21"/>
      <c r="Q1807" s="21"/>
      <c r="R1807" s="21"/>
      <c r="S1807" s="21"/>
      <c r="T1807" s="21"/>
      <c r="U1807" s="21"/>
    </row>
    <row r="1808" spans="1:21" s="40" customFormat="1" x14ac:dyDescent="0.2">
      <c r="A1808" s="223" t="s">
        <v>144</v>
      </c>
      <c r="B1808" s="230" t="s">
        <v>386</v>
      </c>
      <c r="C1808" s="186">
        <v>65</v>
      </c>
      <c r="D1808" s="220" t="s">
        <v>33</v>
      </c>
      <c r="E1808" s="204">
        <v>380</v>
      </c>
      <c r="F1808" s="222">
        <f t="shared" si="85"/>
        <v>24700</v>
      </c>
      <c r="I1808" s="22"/>
      <c r="J1808" s="22"/>
      <c r="K1808" s="90"/>
      <c r="L1808" s="21"/>
      <c r="M1808" s="21"/>
      <c r="N1808" s="21"/>
      <c r="O1808" s="21"/>
      <c r="P1808" s="21"/>
      <c r="Q1808" s="21"/>
      <c r="R1808" s="21"/>
      <c r="S1808" s="21"/>
      <c r="T1808" s="21"/>
      <c r="U1808" s="21"/>
    </row>
    <row r="1809" spans="1:21" s="40" customFormat="1" x14ac:dyDescent="0.2">
      <c r="A1809" s="223" t="s">
        <v>414</v>
      </c>
      <c r="B1809" s="230" t="s">
        <v>239</v>
      </c>
      <c r="C1809" s="186">
        <v>65</v>
      </c>
      <c r="D1809" s="220" t="s">
        <v>33</v>
      </c>
      <c r="E1809" s="204">
        <v>21.67</v>
      </c>
      <c r="F1809" s="222">
        <f t="shared" si="85"/>
        <v>1408.55</v>
      </c>
      <c r="I1809" s="22"/>
      <c r="J1809" s="22"/>
      <c r="K1809" s="90"/>
      <c r="L1809" s="21"/>
      <c r="M1809" s="21"/>
      <c r="N1809" s="21"/>
      <c r="O1809" s="21"/>
      <c r="P1809" s="21"/>
      <c r="Q1809" s="21"/>
      <c r="R1809" s="21"/>
      <c r="S1809" s="21"/>
      <c r="T1809" s="21"/>
      <c r="U1809" s="21"/>
    </row>
    <row r="1810" spans="1:21" s="40" customFormat="1" x14ac:dyDescent="0.2">
      <c r="A1810" s="223" t="s">
        <v>470</v>
      </c>
      <c r="B1810" s="230" t="s">
        <v>383</v>
      </c>
      <c r="C1810" s="186">
        <v>65</v>
      </c>
      <c r="D1810" s="220" t="s">
        <v>33</v>
      </c>
      <c r="E1810" s="204">
        <v>350</v>
      </c>
      <c r="F1810" s="222">
        <f t="shared" si="85"/>
        <v>22750</v>
      </c>
      <c r="I1810" s="22"/>
      <c r="J1810" s="22"/>
      <c r="K1810" s="90"/>
      <c r="L1810" s="21"/>
      <c r="M1810" s="21"/>
      <c r="N1810" s="21"/>
      <c r="O1810" s="21"/>
      <c r="P1810" s="21"/>
      <c r="Q1810" s="21"/>
      <c r="R1810" s="21"/>
      <c r="S1810" s="21"/>
      <c r="T1810" s="21"/>
      <c r="U1810" s="21"/>
    </row>
    <row r="1811" spans="1:21" s="40" customFormat="1" x14ac:dyDescent="0.2">
      <c r="A1811" s="223" t="s">
        <v>469</v>
      </c>
      <c r="B1811" s="230" t="s">
        <v>381</v>
      </c>
      <c r="C1811" s="186">
        <v>128.69999999999999</v>
      </c>
      <c r="D1811" s="226" t="s">
        <v>41</v>
      </c>
      <c r="E1811" s="204">
        <v>699.05</v>
      </c>
      <c r="F1811" s="222">
        <f t="shared" si="85"/>
        <v>89967.74</v>
      </c>
      <c r="I1811" s="22"/>
      <c r="J1811" s="22"/>
      <c r="K1811" s="90"/>
      <c r="L1811" s="21"/>
      <c r="M1811" s="21"/>
      <c r="N1811" s="21"/>
      <c r="O1811" s="21"/>
      <c r="P1811" s="21"/>
      <c r="Q1811" s="21"/>
      <c r="R1811" s="21"/>
      <c r="S1811" s="21"/>
      <c r="T1811" s="21"/>
      <c r="U1811" s="21"/>
    </row>
    <row r="1812" spans="1:21" s="40" customFormat="1" x14ac:dyDescent="0.2">
      <c r="A1812" s="223" t="s">
        <v>468</v>
      </c>
      <c r="B1812" s="230" t="s">
        <v>59</v>
      </c>
      <c r="C1812" s="186">
        <v>65</v>
      </c>
      <c r="D1812" s="220" t="s">
        <v>33</v>
      </c>
      <c r="E1812" s="204">
        <v>450</v>
      </c>
      <c r="F1812" s="222">
        <f t="shared" si="85"/>
        <v>29250</v>
      </c>
      <c r="I1812" s="22"/>
      <c r="J1812" s="22"/>
      <c r="K1812" s="90"/>
      <c r="L1812" s="21"/>
      <c r="M1812" s="21"/>
      <c r="N1812" s="21"/>
      <c r="O1812" s="21"/>
      <c r="P1812" s="21"/>
      <c r="Q1812" s="21"/>
      <c r="R1812" s="21"/>
      <c r="S1812" s="21"/>
      <c r="T1812" s="21"/>
      <c r="U1812" s="21"/>
    </row>
    <row r="1813" spans="1:21" s="40" customFormat="1" x14ac:dyDescent="0.2">
      <c r="A1813" s="208"/>
      <c r="B1813" s="203"/>
      <c r="C1813" s="186"/>
      <c r="D1813" s="200"/>
      <c r="E1813" s="204"/>
      <c r="F1813" s="205"/>
      <c r="I1813" s="22"/>
      <c r="J1813" s="22"/>
      <c r="K1813" s="90"/>
      <c r="L1813" s="21"/>
      <c r="M1813" s="21"/>
      <c r="N1813" s="21"/>
      <c r="O1813" s="21"/>
      <c r="P1813" s="21"/>
      <c r="Q1813" s="21"/>
      <c r="R1813" s="21"/>
      <c r="S1813" s="21"/>
      <c r="T1813" s="21"/>
      <c r="U1813" s="21"/>
    </row>
    <row r="1814" spans="1:21" s="40" customFormat="1" x14ac:dyDescent="0.2">
      <c r="A1814" s="207">
        <v>9</v>
      </c>
      <c r="B1814" s="193" t="s">
        <v>379</v>
      </c>
      <c r="C1814" s="186"/>
      <c r="D1814" s="200"/>
      <c r="E1814" s="204"/>
      <c r="F1814" s="205"/>
      <c r="I1814" s="22"/>
      <c r="J1814" s="22"/>
      <c r="K1814" s="90"/>
      <c r="L1814" s="21"/>
      <c r="M1814" s="21"/>
      <c r="N1814" s="21"/>
      <c r="O1814" s="21"/>
      <c r="P1814" s="21"/>
      <c r="Q1814" s="21"/>
      <c r="R1814" s="21"/>
      <c r="S1814" s="21"/>
      <c r="T1814" s="21"/>
      <c r="U1814" s="21"/>
    </row>
    <row r="1815" spans="1:21" s="40" customFormat="1" ht="25.5" x14ac:dyDescent="0.2">
      <c r="A1815" s="208">
        <v>9.1</v>
      </c>
      <c r="B1815" s="206" t="s">
        <v>378</v>
      </c>
      <c r="C1815" s="186">
        <v>1</v>
      </c>
      <c r="D1815" s="215" t="s">
        <v>33</v>
      </c>
      <c r="E1815" s="204">
        <v>12382.68</v>
      </c>
      <c r="F1815" s="205">
        <f>ROUND(C1815*E1815,2)</f>
        <v>12382.68</v>
      </c>
      <c r="I1815" s="22"/>
      <c r="J1815" s="22"/>
      <c r="K1815" s="90"/>
      <c r="L1815" s="21"/>
      <c r="M1815" s="21"/>
      <c r="N1815" s="21"/>
      <c r="O1815" s="21"/>
      <c r="P1815" s="21"/>
      <c r="Q1815" s="21"/>
      <c r="R1815" s="21"/>
      <c r="S1815" s="21"/>
      <c r="T1815" s="21"/>
      <c r="U1815" s="21"/>
    </row>
    <row r="1816" spans="1:21" s="40" customFormat="1" x14ac:dyDescent="0.2">
      <c r="A1816" s="208">
        <v>9.1999999999999993</v>
      </c>
      <c r="B1816" s="206" t="s">
        <v>377</v>
      </c>
      <c r="C1816" s="186">
        <v>1</v>
      </c>
      <c r="D1816" s="215" t="s">
        <v>33</v>
      </c>
      <c r="E1816" s="204">
        <v>7304.14</v>
      </c>
      <c r="F1816" s="205">
        <f>ROUND(C1816*E1816,2)</f>
        <v>7304.14</v>
      </c>
      <c r="I1816" s="22"/>
      <c r="J1816" s="22"/>
      <c r="K1816" s="90"/>
      <c r="L1816" s="21"/>
      <c r="M1816" s="21"/>
      <c r="N1816" s="21"/>
      <c r="O1816" s="21"/>
      <c r="P1816" s="21"/>
      <c r="Q1816" s="21"/>
      <c r="R1816" s="21"/>
      <c r="S1816" s="21"/>
      <c r="T1816" s="21"/>
      <c r="U1816" s="21"/>
    </row>
    <row r="1817" spans="1:21" s="40" customFormat="1" x14ac:dyDescent="0.2">
      <c r="A1817" s="208"/>
      <c r="B1817" s="203"/>
      <c r="C1817" s="186"/>
      <c r="D1817" s="200"/>
      <c r="E1817" s="204"/>
      <c r="F1817" s="205"/>
      <c r="I1817" s="22"/>
      <c r="J1817" s="22"/>
      <c r="K1817" s="90"/>
      <c r="L1817" s="21"/>
      <c r="M1817" s="21"/>
      <c r="N1817" s="21"/>
      <c r="O1817" s="21"/>
      <c r="P1817" s="21"/>
      <c r="Q1817" s="21"/>
      <c r="R1817" s="21"/>
      <c r="S1817" s="21"/>
      <c r="T1817" s="21"/>
      <c r="U1817" s="21"/>
    </row>
    <row r="1818" spans="1:21" s="40" customFormat="1" x14ac:dyDescent="0.2">
      <c r="A1818" s="207">
        <v>10</v>
      </c>
      <c r="B1818" s="198" t="s">
        <v>422</v>
      </c>
      <c r="C1818" s="186"/>
      <c r="D1818" s="200"/>
      <c r="E1818" s="204"/>
      <c r="F1818" s="205"/>
      <c r="I1818" s="22"/>
      <c r="J1818" s="22"/>
      <c r="K1818" s="90"/>
      <c r="L1818" s="21"/>
      <c r="M1818" s="21"/>
      <c r="N1818" s="21"/>
      <c r="O1818" s="21"/>
      <c r="P1818" s="21"/>
      <c r="Q1818" s="21"/>
      <c r="R1818" s="21"/>
      <c r="S1818" s="21"/>
      <c r="T1818" s="21"/>
      <c r="U1818" s="21"/>
    </row>
    <row r="1819" spans="1:21" s="40" customFormat="1" x14ac:dyDescent="0.2">
      <c r="A1819" s="208"/>
      <c r="B1819" s="203"/>
      <c r="C1819" s="229"/>
      <c r="D1819" s="200"/>
      <c r="E1819" s="204"/>
      <c r="F1819" s="205"/>
      <c r="I1819" s="22"/>
      <c r="J1819" s="22"/>
      <c r="K1819" s="90"/>
      <c r="L1819" s="21"/>
      <c r="M1819" s="21"/>
      <c r="N1819" s="21"/>
      <c r="O1819" s="21"/>
      <c r="P1819" s="21"/>
      <c r="Q1819" s="21"/>
      <c r="R1819" s="21"/>
      <c r="S1819" s="21"/>
      <c r="T1819" s="21"/>
      <c r="U1819" s="21"/>
    </row>
    <row r="1820" spans="1:21" s="40" customFormat="1" x14ac:dyDescent="0.2">
      <c r="A1820" s="218">
        <v>10.1</v>
      </c>
      <c r="B1820" s="219" t="s">
        <v>476</v>
      </c>
      <c r="C1820" s="186"/>
      <c r="D1820" s="220"/>
      <c r="E1820" s="204"/>
      <c r="F1820" s="222"/>
      <c r="I1820" s="22"/>
      <c r="J1820" s="22"/>
      <c r="K1820" s="90"/>
      <c r="L1820" s="21"/>
      <c r="M1820" s="21"/>
      <c r="N1820" s="21"/>
      <c r="O1820" s="21"/>
      <c r="P1820" s="21"/>
      <c r="Q1820" s="21"/>
      <c r="R1820" s="21"/>
      <c r="S1820" s="21"/>
      <c r="T1820" s="21"/>
      <c r="U1820" s="21"/>
    </row>
    <row r="1821" spans="1:21" s="40" customFormat="1" x14ac:dyDescent="0.2">
      <c r="A1821" s="223" t="s">
        <v>466</v>
      </c>
      <c r="B1821" s="224" t="s">
        <v>97</v>
      </c>
      <c r="C1821" s="186">
        <v>1</v>
      </c>
      <c r="D1821" s="220" t="s">
        <v>33</v>
      </c>
      <c r="E1821" s="204">
        <v>291.64999999999998</v>
      </c>
      <c r="F1821" s="225">
        <f t="shared" ref="F1821:F1829" si="86">ROUND(E1821*C1821,2)</f>
        <v>291.64999999999998</v>
      </c>
      <c r="I1821" s="22"/>
      <c r="J1821" s="22"/>
      <c r="K1821" s="90"/>
      <c r="L1821" s="21"/>
      <c r="M1821" s="21"/>
      <c r="N1821" s="21"/>
      <c r="O1821" s="21"/>
      <c r="P1821" s="21"/>
      <c r="Q1821" s="21"/>
      <c r="R1821" s="21"/>
      <c r="S1821" s="21"/>
      <c r="T1821" s="21"/>
      <c r="U1821" s="21"/>
    </row>
    <row r="1822" spans="1:21" s="40" customFormat="1" ht="25.5" x14ac:dyDescent="0.2">
      <c r="A1822" s="223" t="s">
        <v>465</v>
      </c>
      <c r="B1822" s="224" t="s">
        <v>412</v>
      </c>
      <c r="C1822" s="186">
        <v>8</v>
      </c>
      <c r="D1822" s="226" t="s">
        <v>57</v>
      </c>
      <c r="E1822" s="204">
        <v>1448.42</v>
      </c>
      <c r="F1822" s="225">
        <f t="shared" si="86"/>
        <v>11587.36</v>
      </c>
      <c r="I1822" s="22"/>
      <c r="J1822" s="22"/>
      <c r="K1822" s="90"/>
      <c r="L1822" s="21"/>
      <c r="M1822" s="21"/>
      <c r="N1822" s="21"/>
      <c r="O1822" s="21"/>
      <c r="P1822" s="21"/>
      <c r="Q1822" s="21"/>
      <c r="R1822" s="21"/>
      <c r="S1822" s="21"/>
      <c r="T1822" s="21"/>
      <c r="U1822" s="21"/>
    </row>
    <row r="1823" spans="1:21" s="40" customFormat="1" ht="25.5" x14ac:dyDescent="0.2">
      <c r="A1823" s="223" t="s">
        <v>464</v>
      </c>
      <c r="B1823" s="206" t="s">
        <v>411</v>
      </c>
      <c r="C1823" s="186">
        <v>4</v>
      </c>
      <c r="D1823" s="226" t="s">
        <v>33</v>
      </c>
      <c r="E1823" s="204">
        <v>2767.21</v>
      </c>
      <c r="F1823" s="225">
        <f t="shared" si="86"/>
        <v>11068.84</v>
      </c>
      <c r="I1823" s="22"/>
      <c r="J1823" s="22"/>
      <c r="K1823" s="90"/>
      <c r="L1823" s="21"/>
      <c r="M1823" s="21"/>
      <c r="N1823" s="21"/>
      <c r="O1823" s="21"/>
      <c r="P1823" s="21"/>
      <c r="Q1823" s="21"/>
      <c r="R1823" s="21"/>
      <c r="S1823" s="21"/>
      <c r="T1823" s="21"/>
      <c r="U1823" s="21"/>
    </row>
    <row r="1824" spans="1:21" s="40" customFormat="1" x14ac:dyDescent="0.2">
      <c r="A1824" s="223" t="s">
        <v>463</v>
      </c>
      <c r="B1824" s="227" t="s">
        <v>410</v>
      </c>
      <c r="C1824" s="186">
        <v>2</v>
      </c>
      <c r="D1824" s="226" t="s">
        <v>33</v>
      </c>
      <c r="E1824" s="204">
        <v>1565.4</v>
      </c>
      <c r="F1824" s="225">
        <f t="shared" si="86"/>
        <v>3130.8</v>
      </c>
      <c r="I1824" s="22"/>
      <c r="J1824" s="22"/>
      <c r="K1824" s="90"/>
      <c r="L1824" s="21"/>
      <c r="M1824" s="21"/>
      <c r="N1824" s="21"/>
      <c r="O1824" s="21"/>
      <c r="P1824" s="21"/>
      <c r="Q1824" s="21"/>
      <c r="R1824" s="21"/>
      <c r="S1824" s="21"/>
      <c r="T1824" s="21"/>
      <c r="U1824" s="21"/>
    </row>
    <row r="1825" spans="1:21" s="40" customFormat="1" x14ac:dyDescent="0.2">
      <c r="A1825" s="223" t="s">
        <v>462</v>
      </c>
      <c r="B1825" s="227" t="s">
        <v>409</v>
      </c>
      <c r="C1825" s="186">
        <v>2</v>
      </c>
      <c r="D1825" s="226" t="s">
        <v>33</v>
      </c>
      <c r="E1825" s="204">
        <v>750</v>
      </c>
      <c r="F1825" s="225">
        <f t="shared" si="86"/>
        <v>1500</v>
      </c>
      <c r="I1825" s="22"/>
      <c r="J1825" s="22"/>
      <c r="K1825" s="90"/>
      <c r="L1825" s="21"/>
      <c r="M1825" s="21"/>
      <c r="N1825" s="21"/>
      <c r="O1825" s="21"/>
      <c r="P1825" s="21"/>
      <c r="Q1825" s="21"/>
      <c r="R1825" s="21"/>
      <c r="S1825" s="21"/>
      <c r="T1825" s="21"/>
      <c r="U1825" s="21"/>
    </row>
    <row r="1826" spans="1:21" s="40" customFormat="1" x14ac:dyDescent="0.2">
      <c r="A1826" s="223" t="s">
        <v>461</v>
      </c>
      <c r="B1826" s="227" t="s">
        <v>408</v>
      </c>
      <c r="C1826" s="186">
        <v>5.28</v>
      </c>
      <c r="D1826" s="226" t="s">
        <v>41</v>
      </c>
      <c r="E1826" s="204">
        <v>130.81</v>
      </c>
      <c r="F1826" s="225">
        <f t="shared" si="86"/>
        <v>690.68</v>
      </c>
      <c r="I1826" s="22"/>
      <c r="J1826" s="22"/>
      <c r="K1826" s="90"/>
      <c r="L1826" s="21"/>
      <c r="M1826" s="21"/>
      <c r="N1826" s="21"/>
      <c r="O1826" s="21"/>
      <c r="P1826" s="21"/>
      <c r="Q1826" s="21"/>
      <c r="R1826" s="21"/>
      <c r="S1826" s="21"/>
      <c r="T1826" s="21"/>
      <c r="U1826" s="21"/>
    </row>
    <row r="1827" spans="1:21" s="40" customFormat="1" ht="29.25" customHeight="1" x14ac:dyDescent="0.2">
      <c r="A1827" s="223" t="s">
        <v>460</v>
      </c>
      <c r="B1827" s="206" t="s">
        <v>407</v>
      </c>
      <c r="C1827" s="186">
        <v>5.0199999999999996</v>
      </c>
      <c r="D1827" s="226" t="s">
        <v>41</v>
      </c>
      <c r="E1827" s="204">
        <v>172.55</v>
      </c>
      <c r="F1827" s="225">
        <f t="shared" si="86"/>
        <v>866.2</v>
      </c>
      <c r="I1827" s="22"/>
      <c r="J1827" s="22"/>
      <c r="K1827" s="90"/>
      <c r="L1827" s="21"/>
      <c r="M1827" s="21"/>
      <c r="N1827" s="21"/>
      <c r="O1827" s="21"/>
      <c r="P1827" s="21"/>
      <c r="Q1827" s="21"/>
      <c r="R1827" s="21"/>
      <c r="S1827" s="21"/>
      <c r="T1827" s="21"/>
      <c r="U1827" s="21"/>
    </row>
    <row r="1828" spans="1:21" s="40" customFormat="1" ht="25.5" x14ac:dyDescent="0.2">
      <c r="A1828" s="223" t="s">
        <v>459</v>
      </c>
      <c r="B1828" s="206" t="s">
        <v>406</v>
      </c>
      <c r="C1828" s="186">
        <v>1</v>
      </c>
      <c r="D1828" s="226" t="s">
        <v>33</v>
      </c>
      <c r="E1828" s="204">
        <v>204.64</v>
      </c>
      <c r="F1828" s="225">
        <f t="shared" si="86"/>
        <v>204.64</v>
      </c>
      <c r="I1828" s="22"/>
      <c r="J1828" s="22"/>
      <c r="K1828" s="90"/>
      <c r="L1828" s="21"/>
      <c r="M1828" s="21"/>
      <c r="N1828" s="21"/>
      <c r="O1828" s="21"/>
      <c r="P1828" s="21"/>
      <c r="Q1828" s="21"/>
      <c r="R1828" s="21"/>
      <c r="S1828" s="21"/>
      <c r="T1828" s="21"/>
      <c r="U1828" s="21"/>
    </row>
    <row r="1829" spans="1:21" s="40" customFormat="1" x14ac:dyDescent="0.2">
      <c r="A1829" s="223" t="s">
        <v>458</v>
      </c>
      <c r="B1829" s="227" t="s">
        <v>177</v>
      </c>
      <c r="C1829" s="186">
        <v>1</v>
      </c>
      <c r="D1829" s="226" t="s">
        <v>33</v>
      </c>
      <c r="E1829" s="204">
        <v>9100</v>
      </c>
      <c r="F1829" s="225">
        <f t="shared" si="86"/>
        <v>9100</v>
      </c>
      <c r="I1829" s="22"/>
      <c r="J1829" s="22"/>
      <c r="K1829" s="90"/>
      <c r="L1829" s="21"/>
      <c r="M1829" s="21"/>
      <c r="N1829" s="21"/>
      <c r="O1829" s="21"/>
      <c r="P1829" s="21"/>
      <c r="Q1829" s="21"/>
      <c r="R1829" s="21"/>
      <c r="S1829" s="21"/>
      <c r="T1829" s="21"/>
      <c r="U1829" s="21"/>
    </row>
    <row r="1830" spans="1:21" s="40" customFormat="1" x14ac:dyDescent="0.2">
      <c r="A1830" s="236"/>
      <c r="B1830" s="237"/>
      <c r="C1830" s="186"/>
      <c r="D1830" s="200"/>
      <c r="E1830" s="204"/>
      <c r="F1830" s="235"/>
      <c r="I1830" s="22"/>
      <c r="J1830" s="22"/>
      <c r="K1830" s="90"/>
      <c r="L1830" s="21"/>
      <c r="M1830" s="21"/>
      <c r="N1830" s="21"/>
      <c r="O1830" s="21"/>
      <c r="P1830" s="21"/>
      <c r="Q1830" s="21"/>
      <c r="R1830" s="21"/>
      <c r="S1830" s="21"/>
      <c r="T1830" s="21"/>
      <c r="U1830" s="21"/>
    </row>
    <row r="1831" spans="1:21" s="40" customFormat="1" ht="39.75" customHeight="1" x14ac:dyDescent="0.2">
      <c r="A1831" s="251">
        <v>12</v>
      </c>
      <c r="B1831" s="252" t="s">
        <v>376</v>
      </c>
      <c r="C1831" s="186">
        <v>1458.7</v>
      </c>
      <c r="D1831" s="215" t="s">
        <v>57</v>
      </c>
      <c r="E1831" s="204">
        <v>25</v>
      </c>
      <c r="F1831" s="221">
        <f>ROUND(C1831*E1831,2)</f>
        <v>36467.5</v>
      </c>
      <c r="I1831" s="22"/>
      <c r="J1831" s="22"/>
      <c r="K1831" s="90"/>
      <c r="L1831" s="21"/>
      <c r="M1831" s="21"/>
      <c r="N1831" s="21"/>
      <c r="O1831" s="21"/>
      <c r="P1831" s="21"/>
      <c r="Q1831" s="21"/>
      <c r="R1831" s="21"/>
      <c r="S1831" s="21"/>
      <c r="T1831" s="21"/>
      <c r="U1831" s="21"/>
    </row>
    <row r="1832" spans="1:21" s="40" customFormat="1" ht="54" customHeight="1" x14ac:dyDescent="0.2">
      <c r="A1832" s="251">
        <v>13</v>
      </c>
      <c r="B1832" s="252" t="s">
        <v>375</v>
      </c>
      <c r="C1832" s="186">
        <v>1458.7</v>
      </c>
      <c r="D1832" s="215" t="s">
        <v>57</v>
      </c>
      <c r="E1832" s="204">
        <v>46.15</v>
      </c>
      <c r="F1832" s="221">
        <f>ROUND(C1832*E1832,2)</f>
        <v>67319.009999999995</v>
      </c>
      <c r="I1832" s="22"/>
      <c r="J1832" s="22"/>
      <c r="K1832" s="90"/>
      <c r="L1832" s="21"/>
      <c r="M1832" s="21"/>
      <c r="N1832" s="21"/>
      <c r="O1832" s="21"/>
      <c r="P1832" s="21"/>
      <c r="Q1832" s="21"/>
      <c r="R1832" s="21"/>
      <c r="S1832" s="21"/>
      <c r="T1832" s="21"/>
      <c r="U1832" s="21"/>
    </row>
    <row r="1833" spans="1:21" s="40" customFormat="1" ht="25.5" x14ac:dyDescent="0.2">
      <c r="A1833" s="253">
        <v>14</v>
      </c>
      <c r="B1833" s="254" t="s">
        <v>374</v>
      </c>
      <c r="C1833" s="186">
        <v>1458.7</v>
      </c>
      <c r="D1833" s="215" t="s">
        <v>57</v>
      </c>
      <c r="E1833" s="204">
        <v>11.93</v>
      </c>
      <c r="F1833" s="221">
        <f>ROUND(C1833*E1833,2)</f>
        <v>17402.29</v>
      </c>
      <c r="I1833" s="22"/>
      <c r="J1833" s="22"/>
      <c r="K1833" s="90"/>
      <c r="L1833" s="21"/>
      <c r="M1833" s="21"/>
      <c r="N1833" s="21"/>
      <c r="O1833" s="21"/>
      <c r="P1833" s="21"/>
      <c r="Q1833" s="21"/>
      <c r="R1833" s="21"/>
      <c r="S1833" s="21"/>
      <c r="T1833" s="21"/>
      <c r="U1833" s="21"/>
    </row>
    <row r="1834" spans="1:21" s="40" customFormat="1" x14ac:dyDescent="0.2">
      <c r="A1834" s="192"/>
      <c r="B1834" s="192"/>
      <c r="C1834" s="262"/>
      <c r="D1834" s="262"/>
      <c r="E1834" s="204"/>
      <c r="F1834" s="263"/>
      <c r="I1834" s="22"/>
      <c r="J1834" s="22"/>
      <c r="K1834" s="90"/>
      <c r="L1834" s="21"/>
      <c r="M1834" s="21"/>
      <c r="N1834" s="21"/>
      <c r="O1834" s="21"/>
      <c r="P1834" s="21"/>
      <c r="Q1834" s="21"/>
      <c r="R1834" s="21"/>
      <c r="S1834" s="21"/>
      <c r="T1834" s="21"/>
      <c r="U1834" s="21"/>
    </row>
    <row r="1835" spans="1:21" s="40" customFormat="1" x14ac:dyDescent="0.2">
      <c r="A1835" s="257" t="s">
        <v>475</v>
      </c>
      <c r="B1835" s="198" t="s">
        <v>474</v>
      </c>
      <c r="C1835" s="194"/>
      <c r="D1835" s="195"/>
      <c r="E1835" s="204"/>
      <c r="F1835" s="196"/>
      <c r="I1835" s="22"/>
      <c r="J1835" s="22"/>
      <c r="K1835" s="90"/>
      <c r="L1835" s="21"/>
      <c r="M1835" s="21"/>
      <c r="N1835" s="21"/>
      <c r="O1835" s="21"/>
      <c r="P1835" s="21"/>
      <c r="Q1835" s="21"/>
      <c r="R1835" s="21"/>
      <c r="S1835" s="21"/>
      <c r="T1835" s="21"/>
      <c r="U1835" s="21"/>
    </row>
    <row r="1836" spans="1:21" s="40" customFormat="1" x14ac:dyDescent="0.2">
      <c r="A1836" s="192"/>
      <c r="B1836" s="193"/>
      <c r="C1836" s="194"/>
      <c r="D1836" s="195"/>
      <c r="E1836" s="204"/>
      <c r="F1836" s="196"/>
      <c r="I1836" s="22"/>
      <c r="J1836" s="22"/>
      <c r="K1836" s="90"/>
      <c r="L1836" s="21"/>
      <c r="M1836" s="21"/>
      <c r="N1836" s="21"/>
      <c r="O1836" s="21"/>
      <c r="P1836" s="21"/>
      <c r="Q1836" s="21"/>
      <c r="R1836" s="21"/>
      <c r="S1836" s="21"/>
      <c r="T1836" s="21"/>
      <c r="U1836" s="21"/>
    </row>
    <row r="1837" spans="1:21" s="40" customFormat="1" x14ac:dyDescent="0.2">
      <c r="A1837" s="207">
        <v>1</v>
      </c>
      <c r="B1837" s="258" t="s">
        <v>97</v>
      </c>
      <c r="C1837" s="229">
        <v>220.87</v>
      </c>
      <c r="D1837" s="200" t="s">
        <v>57</v>
      </c>
      <c r="E1837" s="204">
        <v>15.17</v>
      </c>
      <c r="F1837" s="205">
        <f>ROUND(C1837*E1837,2)</f>
        <v>3350.6</v>
      </c>
      <c r="I1837" s="22"/>
      <c r="J1837" s="22"/>
      <c r="K1837" s="90"/>
      <c r="L1837" s="21"/>
      <c r="M1837" s="21"/>
      <c r="N1837" s="21"/>
      <c r="O1837" s="21"/>
      <c r="P1837" s="21"/>
      <c r="Q1837" s="21"/>
      <c r="R1837" s="21"/>
      <c r="S1837" s="21"/>
      <c r="T1837" s="21"/>
      <c r="U1837" s="21"/>
    </row>
    <row r="1838" spans="1:21" s="40" customFormat="1" x14ac:dyDescent="0.2">
      <c r="A1838" s="208"/>
      <c r="B1838" s="228"/>
      <c r="C1838" s="229"/>
      <c r="D1838" s="200"/>
      <c r="E1838" s="204"/>
      <c r="F1838" s="205"/>
      <c r="I1838" s="22"/>
      <c r="J1838" s="22"/>
      <c r="K1838" s="90"/>
      <c r="L1838" s="21"/>
      <c r="M1838" s="21"/>
      <c r="N1838" s="21"/>
      <c r="O1838" s="21"/>
      <c r="P1838" s="21"/>
      <c r="Q1838" s="21"/>
      <c r="R1838" s="21"/>
      <c r="S1838" s="21"/>
      <c r="T1838" s="21"/>
      <c r="U1838" s="21"/>
    </row>
    <row r="1839" spans="1:21" s="40" customFormat="1" x14ac:dyDescent="0.2">
      <c r="A1839" s="207">
        <v>2</v>
      </c>
      <c r="B1839" s="193" t="s">
        <v>82</v>
      </c>
      <c r="C1839" s="186"/>
      <c r="D1839" s="200"/>
      <c r="E1839" s="204"/>
      <c r="F1839" s="205"/>
      <c r="I1839" s="22"/>
      <c r="J1839" s="22"/>
      <c r="K1839" s="90"/>
      <c r="L1839" s="21"/>
      <c r="M1839" s="21"/>
      <c r="N1839" s="21"/>
      <c r="O1839" s="21"/>
      <c r="P1839" s="21"/>
      <c r="Q1839" s="21"/>
      <c r="R1839" s="21"/>
      <c r="S1839" s="21"/>
      <c r="T1839" s="21"/>
      <c r="U1839" s="21"/>
    </row>
    <row r="1840" spans="1:21" s="40" customFormat="1" x14ac:dyDescent="0.2">
      <c r="A1840" s="202">
        <v>2.1</v>
      </c>
      <c r="B1840" s="203" t="s">
        <v>417</v>
      </c>
      <c r="C1840" s="186">
        <v>143.57</v>
      </c>
      <c r="D1840" s="200" t="s">
        <v>41</v>
      </c>
      <c r="E1840" s="204">
        <v>121.8</v>
      </c>
      <c r="F1840" s="205">
        <f>ROUND(C1840*E1840,2)</f>
        <v>17486.830000000002</v>
      </c>
      <c r="I1840" s="22"/>
      <c r="J1840" s="22"/>
      <c r="K1840" s="90"/>
      <c r="L1840" s="21"/>
      <c r="M1840" s="21"/>
      <c r="N1840" s="21"/>
      <c r="O1840" s="21"/>
      <c r="P1840" s="21"/>
      <c r="Q1840" s="21"/>
      <c r="R1840" s="21"/>
      <c r="S1840" s="21"/>
      <c r="T1840" s="21"/>
      <c r="U1840" s="21"/>
    </row>
    <row r="1841" spans="1:21" s="40" customFormat="1" x14ac:dyDescent="0.2">
      <c r="A1841" s="202">
        <f>+A1840+0.1</f>
        <v>2.2000000000000002</v>
      </c>
      <c r="B1841" s="203" t="s">
        <v>416</v>
      </c>
      <c r="C1841" s="186">
        <v>132.52000000000001</v>
      </c>
      <c r="D1841" s="200" t="s">
        <v>45</v>
      </c>
      <c r="E1841" s="204">
        <v>44.31</v>
      </c>
      <c r="F1841" s="205">
        <f>ROUND(C1841*E1841,2)</f>
        <v>5871.96</v>
      </c>
      <c r="I1841" s="22"/>
      <c r="J1841" s="22"/>
      <c r="K1841" s="90"/>
      <c r="L1841" s="21"/>
      <c r="M1841" s="21"/>
      <c r="N1841" s="21"/>
      <c r="O1841" s="21"/>
      <c r="P1841" s="21"/>
      <c r="Q1841" s="21"/>
      <c r="R1841" s="21"/>
      <c r="S1841" s="21"/>
      <c r="T1841" s="21"/>
      <c r="U1841" s="21"/>
    </row>
    <row r="1842" spans="1:21" s="40" customFormat="1" x14ac:dyDescent="0.2">
      <c r="A1842" s="202">
        <f>+A1841+0.1</f>
        <v>2.3000000000000003</v>
      </c>
      <c r="B1842" s="206" t="s">
        <v>415</v>
      </c>
      <c r="C1842" s="186">
        <v>13.25</v>
      </c>
      <c r="D1842" s="200" t="s">
        <v>41</v>
      </c>
      <c r="E1842" s="204">
        <v>1411.8</v>
      </c>
      <c r="F1842" s="205">
        <f>ROUND(C1842*E1842,2)</f>
        <v>18706.349999999999</v>
      </c>
      <c r="I1842" s="22"/>
      <c r="J1842" s="22"/>
      <c r="K1842" s="90"/>
      <c r="L1842" s="21"/>
      <c r="M1842" s="21"/>
      <c r="N1842" s="21"/>
      <c r="O1842" s="21"/>
      <c r="P1842" s="21"/>
      <c r="Q1842" s="21"/>
      <c r="R1842" s="21"/>
      <c r="S1842" s="21"/>
      <c r="T1842" s="21"/>
      <c r="U1842" s="21"/>
    </row>
    <row r="1843" spans="1:21" s="40" customFormat="1" ht="25.5" x14ac:dyDescent="0.2">
      <c r="A1843" s="202">
        <f>+A1842+0.1</f>
        <v>2.4000000000000004</v>
      </c>
      <c r="B1843" s="206" t="s">
        <v>407</v>
      </c>
      <c r="C1843" s="186">
        <v>122.79</v>
      </c>
      <c r="D1843" s="200" t="s">
        <v>41</v>
      </c>
      <c r="E1843" s="204">
        <v>172.55</v>
      </c>
      <c r="F1843" s="205">
        <f>ROUND(C1843*E1843,2)</f>
        <v>21187.41</v>
      </c>
      <c r="I1843" s="22"/>
      <c r="J1843" s="22"/>
      <c r="K1843" s="90"/>
      <c r="L1843" s="21"/>
      <c r="M1843" s="21"/>
      <c r="N1843" s="21"/>
      <c r="O1843" s="21"/>
      <c r="P1843" s="21"/>
      <c r="Q1843" s="21"/>
      <c r="R1843" s="21"/>
      <c r="S1843" s="21"/>
      <c r="T1843" s="21"/>
      <c r="U1843" s="21"/>
    </row>
    <row r="1844" spans="1:21" s="40" customFormat="1" ht="25.5" x14ac:dyDescent="0.2">
      <c r="A1844" s="202">
        <f>+A1843+0.1</f>
        <v>2.5000000000000004</v>
      </c>
      <c r="B1844" s="206" t="s">
        <v>406</v>
      </c>
      <c r="C1844" s="186">
        <v>25.97</v>
      </c>
      <c r="D1844" s="200" t="s">
        <v>41</v>
      </c>
      <c r="E1844" s="204">
        <v>190.02</v>
      </c>
      <c r="F1844" s="205">
        <f>ROUND(C1844*E1844,2)</f>
        <v>4934.82</v>
      </c>
      <c r="I1844" s="22"/>
      <c r="J1844" s="22"/>
      <c r="K1844" s="90"/>
      <c r="L1844" s="21"/>
      <c r="M1844" s="21"/>
      <c r="N1844" s="21"/>
      <c r="O1844" s="21"/>
      <c r="P1844" s="21"/>
      <c r="Q1844" s="21"/>
      <c r="R1844" s="21"/>
      <c r="S1844" s="21"/>
      <c r="T1844" s="21"/>
      <c r="U1844" s="21"/>
    </row>
    <row r="1845" spans="1:21" s="40" customFormat="1" x14ac:dyDescent="0.2">
      <c r="A1845" s="208"/>
      <c r="B1845" s="203"/>
      <c r="C1845" s="186"/>
      <c r="D1845" s="200"/>
      <c r="E1845" s="204"/>
      <c r="F1845" s="205"/>
      <c r="I1845" s="22"/>
      <c r="J1845" s="22"/>
      <c r="K1845" s="90"/>
      <c r="L1845" s="21"/>
      <c r="M1845" s="21"/>
      <c r="N1845" s="21"/>
      <c r="O1845" s="21"/>
      <c r="P1845" s="21"/>
      <c r="Q1845" s="21"/>
      <c r="R1845" s="21"/>
      <c r="S1845" s="21"/>
      <c r="T1845" s="21"/>
      <c r="U1845" s="21"/>
    </row>
    <row r="1846" spans="1:21" s="40" customFormat="1" x14ac:dyDescent="0.2">
      <c r="A1846" s="207">
        <v>3</v>
      </c>
      <c r="B1846" s="193" t="s">
        <v>108</v>
      </c>
      <c r="C1846" s="186"/>
      <c r="D1846" s="200"/>
      <c r="E1846" s="204"/>
      <c r="F1846" s="205"/>
      <c r="I1846" s="22"/>
      <c r="J1846" s="22"/>
      <c r="K1846" s="90"/>
      <c r="L1846" s="21"/>
      <c r="M1846" s="21"/>
      <c r="N1846" s="21"/>
      <c r="O1846" s="21"/>
      <c r="P1846" s="21"/>
      <c r="Q1846" s="21"/>
      <c r="R1846" s="21"/>
      <c r="S1846" s="21"/>
      <c r="T1846" s="21"/>
      <c r="U1846" s="21"/>
    </row>
    <row r="1847" spans="1:21" s="40" customFormat="1" x14ac:dyDescent="0.2">
      <c r="A1847" s="202">
        <f>+A1846+0.1</f>
        <v>3.1</v>
      </c>
      <c r="B1847" s="203" t="s">
        <v>448</v>
      </c>
      <c r="C1847" s="186">
        <v>225.81</v>
      </c>
      <c r="D1847" s="200" t="s">
        <v>57</v>
      </c>
      <c r="E1847" s="204">
        <v>242.88</v>
      </c>
      <c r="F1847" s="205">
        <f>ROUND(C1847*E1847,2)</f>
        <v>54844.73</v>
      </c>
      <c r="I1847" s="22"/>
      <c r="J1847" s="22"/>
      <c r="K1847" s="90"/>
      <c r="L1847" s="21"/>
      <c r="M1847" s="21"/>
      <c r="N1847" s="21"/>
      <c r="O1847" s="21"/>
      <c r="P1847" s="21"/>
      <c r="Q1847" s="21"/>
      <c r="R1847" s="21"/>
      <c r="S1847" s="21"/>
      <c r="T1847" s="21"/>
      <c r="U1847" s="21"/>
    </row>
    <row r="1848" spans="1:21" s="40" customFormat="1" x14ac:dyDescent="0.2">
      <c r="A1848" s="208"/>
      <c r="B1848" s="203"/>
      <c r="C1848" s="186"/>
      <c r="D1848" s="200"/>
      <c r="E1848" s="204"/>
      <c r="F1848" s="205"/>
      <c r="I1848" s="22"/>
      <c r="J1848" s="22"/>
      <c r="K1848" s="90"/>
      <c r="L1848" s="21"/>
      <c r="M1848" s="21"/>
      <c r="N1848" s="21"/>
      <c r="O1848" s="21"/>
      <c r="P1848" s="21"/>
      <c r="Q1848" s="21"/>
      <c r="R1848" s="21"/>
      <c r="S1848" s="21"/>
      <c r="T1848" s="21"/>
      <c r="U1848" s="21"/>
    </row>
    <row r="1849" spans="1:21" s="40" customFormat="1" x14ac:dyDescent="0.2">
      <c r="A1849" s="209">
        <v>4</v>
      </c>
      <c r="B1849" s="210" t="s">
        <v>76</v>
      </c>
      <c r="C1849" s="186"/>
      <c r="D1849" s="200"/>
      <c r="E1849" s="204"/>
      <c r="F1849" s="205"/>
      <c r="I1849" s="22"/>
      <c r="J1849" s="22"/>
      <c r="K1849" s="90"/>
      <c r="L1849" s="21"/>
      <c r="M1849" s="21"/>
      <c r="N1849" s="21"/>
      <c r="O1849" s="21"/>
      <c r="P1849" s="21"/>
      <c r="Q1849" s="21"/>
      <c r="R1849" s="21"/>
      <c r="S1849" s="21"/>
      <c r="T1849" s="21"/>
      <c r="U1849" s="21"/>
    </row>
    <row r="1850" spans="1:21" s="40" customFormat="1" x14ac:dyDescent="0.2">
      <c r="A1850" s="202">
        <f>+A1849+0.1</f>
        <v>4.0999999999999996</v>
      </c>
      <c r="B1850" s="203" t="s">
        <v>448</v>
      </c>
      <c r="C1850" s="186">
        <v>220.87</v>
      </c>
      <c r="D1850" s="200" t="s">
        <v>57</v>
      </c>
      <c r="E1850" s="204">
        <v>96.85</v>
      </c>
      <c r="F1850" s="205">
        <f>ROUND(C1850*E1850,2)</f>
        <v>21391.26</v>
      </c>
      <c r="I1850" s="22"/>
      <c r="J1850" s="22"/>
      <c r="K1850" s="90"/>
      <c r="L1850" s="21"/>
      <c r="M1850" s="21"/>
      <c r="N1850" s="21"/>
      <c r="O1850" s="21"/>
      <c r="P1850" s="21"/>
      <c r="Q1850" s="21"/>
      <c r="R1850" s="21"/>
      <c r="S1850" s="21"/>
      <c r="T1850" s="21"/>
      <c r="U1850" s="21"/>
    </row>
    <row r="1851" spans="1:21" s="40" customFormat="1" x14ac:dyDescent="0.2">
      <c r="A1851" s="211"/>
      <c r="B1851" s="212"/>
      <c r="C1851" s="186"/>
      <c r="D1851" s="200"/>
      <c r="E1851" s="204"/>
      <c r="F1851" s="205"/>
      <c r="I1851" s="22"/>
      <c r="J1851" s="22"/>
      <c r="K1851" s="90"/>
      <c r="L1851" s="21"/>
      <c r="M1851" s="21"/>
      <c r="N1851" s="21"/>
      <c r="O1851" s="21"/>
      <c r="P1851" s="21"/>
      <c r="Q1851" s="21"/>
      <c r="R1851" s="21"/>
      <c r="S1851" s="21"/>
      <c r="T1851" s="21"/>
      <c r="U1851" s="21"/>
    </row>
    <row r="1852" spans="1:21" s="40" customFormat="1" x14ac:dyDescent="0.2">
      <c r="A1852" s="207">
        <v>6</v>
      </c>
      <c r="B1852" s="198" t="s">
        <v>447</v>
      </c>
      <c r="C1852" s="186"/>
      <c r="D1852" s="200"/>
      <c r="E1852" s="204"/>
      <c r="F1852" s="205"/>
      <c r="I1852" s="22"/>
      <c r="J1852" s="22"/>
      <c r="K1852" s="90"/>
      <c r="L1852" s="21"/>
      <c r="M1852" s="21"/>
      <c r="N1852" s="21"/>
      <c r="O1852" s="21"/>
      <c r="P1852" s="21"/>
      <c r="Q1852" s="21"/>
      <c r="R1852" s="21"/>
      <c r="S1852" s="21"/>
      <c r="T1852" s="21"/>
      <c r="U1852" s="21"/>
    </row>
    <row r="1853" spans="1:21" s="40" customFormat="1" ht="25.5" x14ac:dyDescent="0.2">
      <c r="A1853" s="202">
        <f t="shared" ref="A1853:A1861" si="87">+A1852+0.1</f>
        <v>6.1</v>
      </c>
      <c r="B1853" s="206" t="s">
        <v>445</v>
      </c>
      <c r="C1853" s="186">
        <v>1</v>
      </c>
      <c r="D1853" s="215" t="s">
        <v>33</v>
      </c>
      <c r="E1853" s="204">
        <v>5629.22</v>
      </c>
      <c r="F1853" s="205">
        <f t="shared" ref="F1853:F1862" si="88">ROUND(C1853*E1853,2)</f>
        <v>5629.22</v>
      </c>
      <c r="I1853" s="22"/>
      <c r="J1853" s="22"/>
      <c r="K1853" s="90"/>
      <c r="L1853" s="21"/>
      <c r="M1853" s="21"/>
      <c r="N1853" s="21"/>
      <c r="O1853" s="21"/>
      <c r="P1853" s="21"/>
      <c r="Q1853" s="21"/>
      <c r="R1853" s="21"/>
      <c r="S1853" s="21"/>
      <c r="T1853" s="21"/>
      <c r="U1853" s="21"/>
    </row>
    <row r="1854" spans="1:21" s="40" customFormat="1" ht="25.5" x14ac:dyDescent="0.2">
      <c r="A1854" s="202">
        <f t="shared" si="87"/>
        <v>6.1999999999999993</v>
      </c>
      <c r="B1854" s="206" t="s">
        <v>444</v>
      </c>
      <c r="C1854" s="186">
        <v>2</v>
      </c>
      <c r="D1854" s="215" t="s">
        <v>33</v>
      </c>
      <c r="E1854" s="204">
        <v>3831.02</v>
      </c>
      <c r="F1854" s="205">
        <f t="shared" si="88"/>
        <v>7662.04</v>
      </c>
      <c r="I1854" s="22"/>
      <c r="J1854" s="22"/>
      <c r="K1854" s="90"/>
      <c r="L1854" s="21"/>
      <c r="M1854" s="21"/>
      <c r="N1854" s="21"/>
      <c r="O1854" s="21"/>
      <c r="P1854" s="21"/>
      <c r="Q1854" s="21"/>
      <c r="R1854" s="21"/>
      <c r="S1854" s="21"/>
      <c r="T1854" s="21"/>
      <c r="U1854" s="21"/>
    </row>
    <row r="1855" spans="1:21" s="40" customFormat="1" ht="25.5" x14ac:dyDescent="0.2">
      <c r="A1855" s="202">
        <f t="shared" si="87"/>
        <v>6.2999999999999989</v>
      </c>
      <c r="B1855" s="206" t="s">
        <v>411</v>
      </c>
      <c r="C1855" s="186">
        <v>8</v>
      </c>
      <c r="D1855" s="215" t="s">
        <v>33</v>
      </c>
      <c r="E1855" s="204">
        <v>3230.75</v>
      </c>
      <c r="F1855" s="205">
        <f t="shared" si="88"/>
        <v>25846</v>
      </c>
      <c r="I1855" s="22"/>
      <c r="J1855" s="22"/>
      <c r="K1855" s="90"/>
      <c r="L1855" s="21"/>
      <c r="M1855" s="21"/>
      <c r="N1855" s="21"/>
      <c r="O1855" s="21"/>
      <c r="P1855" s="21"/>
      <c r="Q1855" s="21"/>
      <c r="R1855" s="21"/>
      <c r="S1855" s="21"/>
      <c r="T1855" s="21"/>
      <c r="U1855" s="21"/>
    </row>
    <row r="1856" spans="1:21" s="40" customFormat="1" ht="25.5" x14ac:dyDescent="0.2">
      <c r="A1856" s="202">
        <f t="shared" si="87"/>
        <v>6.3999999999999986</v>
      </c>
      <c r="B1856" s="206" t="s">
        <v>437</v>
      </c>
      <c r="C1856" s="186">
        <v>3</v>
      </c>
      <c r="D1856" s="215" t="s">
        <v>33</v>
      </c>
      <c r="E1856" s="204">
        <v>7373.34</v>
      </c>
      <c r="F1856" s="205">
        <f t="shared" si="88"/>
        <v>22120.02</v>
      </c>
      <c r="I1856" s="22"/>
      <c r="J1856" s="22"/>
      <c r="K1856" s="90"/>
      <c r="L1856" s="21"/>
      <c r="M1856" s="21"/>
      <c r="N1856" s="21"/>
      <c r="O1856" s="21"/>
      <c r="P1856" s="21"/>
      <c r="Q1856" s="21"/>
      <c r="R1856" s="21"/>
      <c r="S1856" s="21"/>
      <c r="T1856" s="21"/>
      <c r="U1856" s="21"/>
    </row>
    <row r="1857" spans="1:21" s="40" customFormat="1" ht="25.5" x14ac:dyDescent="0.2">
      <c r="A1857" s="202">
        <f t="shared" si="87"/>
        <v>6.4999999999999982</v>
      </c>
      <c r="B1857" s="206" t="s">
        <v>473</v>
      </c>
      <c r="C1857" s="186">
        <v>1</v>
      </c>
      <c r="D1857" s="215" t="s">
        <v>33</v>
      </c>
      <c r="E1857" s="204">
        <v>7913.55</v>
      </c>
      <c r="F1857" s="205">
        <f t="shared" si="88"/>
        <v>7913.55</v>
      </c>
      <c r="I1857" s="22"/>
      <c r="J1857" s="22"/>
      <c r="K1857" s="90"/>
      <c r="L1857" s="21"/>
      <c r="M1857" s="21"/>
      <c r="N1857" s="21"/>
      <c r="O1857" s="21"/>
      <c r="P1857" s="21"/>
      <c r="Q1857" s="21"/>
      <c r="R1857" s="21"/>
      <c r="S1857" s="21"/>
      <c r="T1857" s="21"/>
      <c r="U1857" s="21"/>
    </row>
    <row r="1858" spans="1:21" s="40" customFormat="1" ht="25.5" x14ac:dyDescent="0.2">
      <c r="A1858" s="202">
        <f t="shared" si="87"/>
        <v>6.5999999999999979</v>
      </c>
      <c r="B1858" s="206" t="s">
        <v>436</v>
      </c>
      <c r="C1858" s="186">
        <v>1</v>
      </c>
      <c r="D1858" s="215" t="s">
        <v>33</v>
      </c>
      <c r="E1858" s="204">
        <v>7159.26</v>
      </c>
      <c r="F1858" s="205">
        <f t="shared" si="88"/>
        <v>7159.26</v>
      </c>
      <c r="I1858" s="22"/>
      <c r="J1858" s="22"/>
      <c r="K1858" s="90"/>
      <c r="L1858" s="21"/>
      <c r="M1858" s="21"/>
      <c r="N1858" s="21"/>
      <c r="O1858" s="21"/>
      <c r="P1858" s="21"/>
      <c r="Q1858" s="21"/>
      <c r="R1858" s="21"/>
      <c r="S1858" s="21"/>
      <c r="T1858" s="21"/>
      <c r="U1858" s="21"/>
    </row>
    <row r="1859" spans="1:21" s="40" customFormat="1" ht="25.5" x14ac:dyDescent="0.2">
      <c r="A1859" s="202">
        <f t="shared" si="87"/>
        <v>6.6999999999999975</v>
      </c>
      <c r="B1859" s="206" t="s">
        <v>435</v>
      </c>
      <c r="C1859" s="186">
        <v>8</v>
      </c>
      <c r="D1859" s="215" t="s">
        <v>33</v>
      </c>
      <c r="E1859" s="204">
        <v>4741.8999999999996</v>
      </c>
      <c r="F1859" s="205">
        <f t="shared" si="88"/>
        <v>37935.199999999997</v>
      </c>
      <c r="I1859" s="22"/>
      <c r="J1859" s="22"/>
      <c r="K1859" s="90"/>
      <c r="L1859" s="21"/>
      <c r="M1859" s="21"/>
      <c r="N1859" s="21"/>
      <c r="O1859" s="21"/>
      <c r="P1859" s="21"/>
      <c r="Q1859" s="21"/>
      <c r="R1859" s="21"/>
      <c r="S1859" s="21"/>
      <c r="T1859" s="21"/>
      <c r="U1859" s="21"/>
    </row>
    <row r="1860" spans="1:21" s="40" customFormat="1" ht="25.5" x14ac:dyDescent="0.2">
      <c r="A1860" s="202">
        <f t="shared" si="87"/>
        <v>6.7999999999999972</v>
      </c>
      <c r="B1860" s="206" t="s">
        <v>433</v>
      </c>
      <c r="C1860" s="186">
        <v>1</v>
      </c>
      <c r="D1860" s="215" t="s">
        <v>33</v>
      </c>
      <c r="E1860" s="204">
        <v>4251.21</v>
      </c>
      <c r="F1860" s="205">
        <f t="shared" si="88"/>
        <v>4251.21</v>
      </c>
      <c r="I1860" s="22"/>
      <c r="J1860" s="22"/>
      <c r="K1860" s="90"/>
      <c r="L1860" s="21"/>
      <c r="M1860" s="21"/>
      <c r="N1860" s="21"/>
      <c r="O1860" s="21"/>
      <c r="P1860" s="21"/>
      <c r="Q1860" s="21"/>
      <c r="R1860" s="21"/>
      <c r="S1860" s="21"/>
      <c r="T1860" s="21"/>
      <c r="U1860" s="21"/>
    </row>
    <row r="1861" spans="1:21" s="40" customFormat="1" ht="25.5" x14ac:dyDescent="0.2">
      <c r="A1861" s="202">
        <f t="shared" si="87"/>
        <v>6.8999999999999968</v>
      </c>
      <c r="B1861" s="206" t="s">
        <v>429</v>
      </c>
      <c r="C1861" s="186">
        <v>10</v>
      </c>
      <c r="D1861" s="215" t="s">
        <v>33</v>
      </c>
      <c r="E1861" s="204">
        <v>1067.19</v>
      </c>
      <c r="F1861" s="205">
        <f t="shared" si="88"/>
        <v>10671.9</v>
      </c>
      <c r="I1861" s="22"/>
      <c r="J1861" s="22"/>
      <c r="K1861" s="90"/>
      <c r="L1861" s="21"/>
      <c r="M1861" s="21"/>
      <c r="N1861" s="21"/>
      <c r="O1861" s="21"/>
      <c r="P1861" s="21"/>
      <c r="Q1861" s="21"/>
      <c r="R1861" s="21"/>
      <c r="S1861" s="21"/>
      <c r="T1861" s="21"/>
      <c r="U1861" s="21"/>
    </row>
    <row r="1862" spans="1:21" s="40" customFormat="1" x14ac:dyDescent="0.2">
      <c r="A1862" s="202">
        <v>6.1</v>
      </c>
      <c r="B1862" s="206" t="s">
        <v>472</v>
      </c>
      <c r="C1862" s="186">
        <v>25</v>
      </c>
      <c r="D1862" s="215" t="s">
        <v>33</v>
      </c>
      <c r="E1862" s="204">
        <v>750</v>
      </c>
      <c r="F1862" s="205">
        <f t="shared" si="88"/>
        <v>18750</v>
      </c>
      <c r="I1862" s="22"/>
      <c r="J1862" s="22"/>
      <c r="K1862" s="90"/>
      <c r="L1862" s="21"/>
      <c r="M1862" s="21"/>
      <c r="N1862" s="21"/>
      <c r="O1862" s="21"/>
      <c r="P1862" s="21"/>
      <c r="Q1862" s="21"/>
      <c r="R1862" s="21"/>
      <c r="S1862" s="21"/>
      <c r="T1862" s="21"/>
      <c r="U1862" s="21"/>
    </row>
    <row r="1863" spans="1:21" s="40" customFormat="1" x14ac:dyDescent="0.2">
      <c r="A1863" s="208"/>
      <c r="B1863" s="203" t="s">
        <v>427</v>
      </c>
      <c r="C1863" s="186"/>
      <c r="D1863" s="200"/>
      <c r="E1863" s="204"/>
      <c r="F1863" s="205"/>
      <c r="I1863" s="22"/>
      <c r="J1863" s="22"/>
      <c r="K1863" s="90"/>
      <c r="L1863" s="21"/>
      <c r="M1863" s="21"/>
      <c r="N1863" s="21"/>
      <c r="O1863" s="21"/>
      <c r="P1863" s="21"/>
      <c r="Q1863" s="21"/>
      <c r="R1863" s="21"/>
      <c r="S1863" s="21"/>
      <c r="T1863" s="21"/>
      <c r="U1863" s="21"/>
    </row>
    <row r="1864" spans="1:21" s="40" customFormat="1" x14ac:dyDescent="0.2">
      <c r="A1864" s="207">
        <v>7</v>
      </c>
      <c r="B1864" s="198" t="s">
        <v>426</v>
      </c>
      <c r="C1864" s="186"/>
      <c r="D1864" s="200"/>
      <c r="E1864" s="204"/>
      <c r="F1864" s="205"/>
      <c r="I1864" s="22"/>
      <c r="J1864" s="22"/>
      <c r="K1864" s="90"/>
      <c r="L1864" s="21"/>
      <c r="M1864" s="21"/>
      <c r="N1864" s="21"/>
      <c r="O1864" s="21"/>
      <c r="P1864" s="21"/>
      <c r="Q1864" s="21"/>
      <c r="R1864" s="21"/>
      <c r="S1864" s="21"/>
      <c r="T1864" s="21"/>
      <c r="U1864" s="21"/>
    </row>
    <row r="1865" spans="1:21" s="40" customFormat="1" x14ac:dyDescent="0.2">
      <c r="A1865" s="202">
        <f>+A1864+0.1</f>
        <v>7.1</v>
      </c>
      <c r="B1865" s="203" t="s">
        <v>425</v>
      </c>
      <c r="C1865" s="186">
        <v>6</v>
      </c>
      <c r="D1865" s="215" t="s">
        <v>33</v>
      </c>
      <c r="E1865" s="204">
        <v>2696.28</v>
      </c>
      <c r="F1865" s="205">
        <f>ROUND(C1865*E1865,2)</f>
        <v>16177.68</v>
      </c>
      <c r="I1865" s="22"/>
      <c r="J1865" s="22"/>
      <c r="K1865" s="90"/>
      <c r="L1865" s="21"/>
      <c r="M1865" s="21"/>
      <c r="N1865" s="21"/>
      <c r="O1865" s="21"/>
      <c r="P1865" s="21"/>
      <c r="Q1865" s="21"/>
      <c r="R1865" s="21"/>
      <c r="S1865" s="21"/>
      <c r="T1865" s="21"/>
      <c r="U1865" s="21"/>
    </row>
    <row r="1866" spans="1:21" s="40" customFormat="1" x14ac:dyDescent="0.2">
      <c r="A1866" s="202">
        <f>+A1865+0.1</f>
        <v>7.1999999999999993</v>
      </c>
      <c r="B1866" s="203" t="s">
        <v>424</v>
      </c>
      <c r="C1866" s="186">
        <v>4</v>
      </c>
      <c r="D1866" s="215" t="s">
        <v>33</v>
      </c>
      <c r="E1866" s="204">
        <v>1713.53</v>
      </c>
      <c r="F1866" s="205">
        <f>ROUND(C1866*E1866,2)</f>
        <v>6854.12</v>
      </c>
      <c r="I1866" s="22"/>
      <c r="J1866" s="22"/>
      <c r="K1866" s="90"/>
      <c r="L1866" s="21"/>
      <c r="M1866" s="21"/>
      <c r="N1866" s="21"/>
      <c r="O1866" s="21"/>
      <c r="P1866" s="21"/>
      <c r="Q1866" s="21"/>
      <c r="R1866" s="21"/>
      <c r="S1866" s="21"/>
      <c r="T1866" s="21"/>
      <c r="U1866" s="21"/>
    </row>
    <row r="1867" spans="1:21" s="40" customFormat="1" x14ac:dyDescent="0.2">
      <c r="A1867" s="202">
        <f>+A1866+0.1</f>
        <v>7.2999999999999989</v>
      </c>
      <c r="B1867" s="203" t="s">
        <v>423</v>
      </c>
      <c r="C1867" s="186">
        <v>52</v>
      </c>
      <c r="D1867" s="215" t="s">
        <v>33</v>
      </c>
      <c r="E1867" s="204">
        <v>1565.4</v>
      </c>
      <c r="F1867" s="205">
        <f>ROUND(C1867*E1867,2)</f>
        <v>81400.800000000003</v>
      </c>
      <c r="I1867" s="22"/>
      <c r="J1867" s="22"/>
      <c r="K1867" s="90"/>
      <c r="L1867" s="21"/>
      <c r="M1867" s="21"/>
      <c r="N1867" s="21"/>
      <c r="O1867" s="21"/>
      <c r="P1867" s="21"/>
      <c r="Q1867" s="21"/>
      <c r="R1867" s="21"/>
      <c r="S1867" s="21"/>
      <c r="T1867" s="21"/>
      <c r="U1867" s="21"/>
    </row>
    <row r="1868" spans="1:21" s="40" customFormat="1" x14ac:dyDescent="0.2">
      <c r="A1868" s="208"/>
      <c r="B1868" s="203"/>
      <c r="C1868" s="186"/>
      <c r="D1868" s="200"/>
      <c r="E1868" s="204"/>
      <c r="F1868" s="205"/>
      <c r="I1868" s="22"/>
      <c r="J1868" s="22"/>
      <c r="K1868" s="90"/>
      <c r="L1868" s="21"/>
      <c r="M1868" s="21"/>
      <c r="N1868" s="21"/>
      <c r="O1868" s="21"/>
      <c r="P1868" s="21"/>
      <c r="Q1868" s="21"/>
      <c r="R1868" s="21"/>
      <c r="S1868" s="21"/>
      <c r="T1868" s="21"/>
      <c r="U1868" s="21"/>
    </row>
    <row r="1869" spans="1:21" s="40" customFormat="1" x14ac:dyDescent="0.2">
      <c r="A1869" s="231">
        <v>8</v>
      </c>
      <c r="B1869" s="198" t="s">
        <v>405</v>
      </c>
      <c r="C1869" s="229"/>
      <c r="D1869" s="200"/>
      <c r="E1869" s="204"/>
      <c r="F1869" s="205"/>
      <c r="I1869" s="22"/>
      <c r="J1869" s="22"/>
      <c r="K1869" s="90"/>
      <c r="L1869" s="21"/>
      <c r="M1869" s="21"/>
      <c r="N1869" s="21"/>
      <c r="O1869" s="21"/>
      <c r="P1869" s="21"/>
      <c r="Q1869" s="21"/>
      <c r="R1869" s="21"/>
      <c r="S1869" s="21"/>
      <c r="T1869" s="21"/>
      <c r="U1869" s="21"/>
    </row>
    <row r="1870" spans="1:21" s="40" customFormat="1" x14ac:dyDescent="0.2">
      <c r="A1870" s="208"/>
      <c r="B1870" s="203"/>
      <c r="C1870" s="229"/>
      <c r="D1870" s="200"/>
      <c r="E1870" s="204"/>
      <c r="F1870" s="205"/>
      <c r="I1870" s="22"/>
      <c r="J1870" s="22"/>
      <c r="K1870" s="90"/>
      <c r="L1870" s="21"/>
      <c r="M1870" s="21"/>
      <c r="N1870" s="21"/>
      <c r="O1870" s="21"/>
      <c r="P1870" s="21"/>
      <c r="Q1870" s="21"/>
      <c r="R1870" s="21"/>
      <c r="S1870" s="21"/>
      <c r="T1870" s="21"/>
      <c r="U1870" s="21"/>
    </row>
    <row r="1871" spans="1:21" s="40" customFormat="1" x14ac:dyDescent="0.2">
      <c r="A1871" s="232">
        <v>8.1</v>
      </c>
      <c r="B1871" s="198" t="s">
        <v>471</v>
      </c>
      <c r="C1871" s="229"/>
      <c r="D1871" s="200"/>
      <c r="E1871" s="204"/>
      <c r="F1871" s="205"/>
      <c r="I1871" s="22"/>
      <c r="J1871" s="22"/>
      <c r="K1871" s="90"/>
      <c r="L1871" s="21"/>
      <c r="M1871" s="21"/>
      <c r="N1871" s="21"/>
      <c r="O1871" s="21"/>
      <c r="P1871" s="21"/>
      <c r="Q1871" s="21"/>
      <c r="R1871" s="21"/>
      <c r="S1871" s="21"/>
      <c r="T1871" s="21"/>
      <c r="U1871" s="21"/>
    </row>
    <row r="1872" spans="1:21" s="40" customFormat="1" x14ac:dyDescent="0.2">
      <c r="A1872" s="223" t="s">
        <v>148</v>
      </c>
      <c r="B1872" s="233" t="s">
        <v>402</v>
      </c>
      <c r="C1872" s="186">
        <v>40</v>
      </c>
      <c r="D1872" s="220" t="s">
        <v>33</v>
      </c>
      <c r="E1872" s="204">
        <v>80</v>
      </c>
      <c r="F1872" s="222">
        <f t="shared" ref="F1872:F1884" si="89">ROUND((C1872*E1872),2)</f>
        <v>3200</v>
      </c>
      <c r="I1872" s="22"/>
      <c r="J1872" s="22"/>
      <c r="K1872" s="90"/>
      <c r="L1872" s="21"/>
      <c r="M1872" s="21"/>
      <c r="N1872" s="21"/>
      <c r="O1872" s="21"/>
      <c r="P1872" s="21"/>
      <c r="Q1872" s="21"/>
      <c r="R1872" s="21"/>
      <c r="S1872" s="21"/>
      <c r="T1872" s="21"/>
      <c r="U1872" s="21"/>
    </row>
    <row r="1873" spans="1:21" s="40" customFormat="1" ht="25.5" x14ac:dyDescent="0.2">
      <c r="A1873" s="223" t="s">
        <v>256</v>
      </c>
      <c r="B1873" s="230" t="s">
        <v>400</v>
      </c>
      <c r="C1873" s="186">
        <v>480</v>
      </c>
      <c r="D1873" s="234" t="s">
        <v>57</v>
      </c>
      <c r="E1873" s="204">
        <v>14.23</v>
      </c>
      <c r="F1873" s="222">
        <f t="shared" si="89"/>
        <v>6830.4</v>
      </c>
      <c r="I1873" s="22"/>
      <c r="J1873" s="22"/>
      <c r="K1873" s="90"/>
      <c r="L1873" s="21"/>
      <c r="M1873" s="21"/>
      <c r="N1873" s="21"/>
      <c r="O1873" s="21"/>
      <c r="P1873" s="21"/>
      <c r="Q1873" s="21"/>
      <c r="R1873" s="21"/>
      <c r="S1873" s="21"/>
      <c r="T1873" s="21"/>
      <c r="U1873" s="21"/>
    </row>
    <row r="1874" spans="1:21" s="40" customFormat="1" x14ac:dyDescent="0.2">
      <c r="A1874" s="223" t="s">
        <v>337</v>
      </c>
      <c r="B1874" s="230" t="s">
        <v>398</v>
      </c>
      <c r="C1874" s="186">
        <v>80</v>
      </c>
      <c r="D1874" s="220" t="s">
        <v>33</v>
      </c>
      <c r="E1874" s="204">
        <v>84.42</v>
      </c>
      <c r="F1874" s="222">
        <f t="shared" si="89"/>
        <v>6753.6</v>
      </c>
      <c r="I1874" s="22"/>
      <c r="J1874" s="22"/>
      <c r="K1874" s="90"/>
      <c r="L1874" s="21"/>
      <c r="M1874" s="21"/>
      <c r="N1874" s="21"/>
      <c r="O1874" s="21"/>
      <c r="P1874" s="21"/>
      <c r="Q1874" s="21"/>
      <c r="R1874" s="21"/>
      <c r="S1874" s="21"/>
      <c r="T1874" s="21"/>
      <c r="U1874" s="21"/>
    </row>
    <row r="1875" spans="1:21" s="40" customFormat="1" x14ac:dyDescent="0.2">
      <c r="A1875" s="223" t="s">
        <v>288</v>
      </c>
      <c r="B1875" s="230" t="s">
        <v>396</v>
      </c>
      <c r="C1875" s="186">
        <v>80</v>
      </c>
      <c r="D1875" s="220" t="s">
        <v>33</v>
      </c>
      <c r="E1875" s="204">
        <v>26.5</v>
      </c>
      <c r="F1875" s="222">
        <f t="shared" si="89"/>
        <v>2120</v>
      </c>
      <c r="I1875" s="22"/>
      <c r="J1875" s="22"/>
      <c r="K1875" s="90"/>
      <c r="L1875" s="21"/>
      <c r="M1875" s="21"/>
      <c r="N1875" s="21"/>
      <c r="O1875" s="21"/>
      <c r="P1875" s="21"/>
      <c r="Q1875" s="21"/>
      <c r="R1875" s="21"/>
      <c r="S1875" s="21"/>
      <c r="T1875" s="21"/>
      <c r="U1875" s="21"/>
    </row>
    <row r="1876" spans="1:21" s="40" customFormat="1" x14ac:dyDescent="0.2">
      <c r="A1876" s="223" t="s">
        <v>335</v>
      </c>
      <c r="B1876" s="230" t="s">
        <v>394</v>
      </c>
      <c r="C1876" s="186">
        <v>60</v>
      </c>
      <c r="D1876" s="220" t="s">
        <v>57</v>
      </c>
      <c r="E1876" s="204">
        <v>292.05</v>
      </c>
      <c r="F1876" s="222">
        <f t="shared" si="89"/>
        <v>17523</v>
      </c>
      <c r="I1876" s="22"/>
      <c r="J1876" s="22"/>
      <c r="K1876" s="90"/>
      <c r="L1876" s="21"/>
      <c r="M1876" s="21"/>
      <c r="N1876" s="21"/>
      <c r="O1876" s="21"/>
      <c r="P1876" s="21"/>
      <c r="Q1876" s="21"/>
      <c r="R1876" s="21"/>
      <c r="S1876" s="21"/>
      <c r="T1876" s="21"/>
      <c r="U1876" s="21"/>
    </row>
    <row r="1877" spans="1:21" s="40" customFormat="1" x14ac:dyDescent="0.2">
      <c r="A1877" s="223" t="s">
        <v>147</v>
      </c>
      <c r="B1877" s="230" t="s">
        <v>392</v>
      </c>
      <c r="C1877" s="186">
        <v>40</v>
      </c>
      <c r="D1877" s="220" t="s">
        <v>33</v>
      </c>
      <c r="E1877" s="204">
        <v>35.4</v>
      </c>
      <c r="F1877" s="222">
        <f t="shared" si="89"/>
        <v>1416</v>
      </c>
      <c r="I1877" s="22"/>
      <c r="J1877" s="22"/>
      <c r="K1877" s="90"/>
      <c r="L1877" s="21"/>
      <c r="M1877" s="21"/>
      <c r="N1877" s="21"/>
      <c r="O1877" s="21"/>
      <c r="P1877" s="21"/>
      <c r="Q1877" s="21"/>
      <c r="R1877" s="21"/>
      <c r="S1877" s="21"/>
      <c r="T1877" s="21"/>
      <c r="U1877" s="21"/>
    </row>
    <row r="1878" spans="1:21" s="40" customFormat="1" x14ac:dyDescent="0.2">
      <c r="A1878" s="223" t="s">
        <v>146</v>
      </c>
      <c r="B1878" s="230" t="s">
        <v>390</v>
      </c>
      <c r="C1878" s="186">
        <v>40</v>
      </c>
      <c r="D1878" s="220" t="s">
        <v>33</v>
      </c>
      <c r="E1878" s="204">
        <v>28.32</v>
      </c>
      <c r="F1878" s="222">
        <f t="shared" si="89"/>
        <v>1132.8</v>
      </c>
      <c r="I1878" s="22"/>
      <c r="J1878" s="22"/>
      <c r="K1878" s="90"/>
      <c r="L1878" s="21"/>
      <c r="M1878" s="21"/>
      <c r="N1878" s="21"/>
      <c r="O1878" s="21"/>
      <c r="P1878" s="21"/>
      <c r="Q1878" s="21"/>
      <c r="R1878" s="21"/>
      <c r="S1878" s="21"/>
      <c r="T1878" s="21"/>
      <c r="U1878" s="21"/>
    </row>
    <row r="1879" spans="1:21" s="40" customFormat="1" x14ac:dyDescent="0.2">
      <c r="A1879" s="223" t="s">
        <v>145</v>
      </c>
      <c r="B1879" s="230" t="s">
        <v>388</v>
      </c>
      <c r="C1879" s="186">
        <v>40</v>
      </c>
      <c r="D1879" s="220" t="s">
        <v>33</v>
      </c>
      <c r="E1879" s="204">
        <v>286.36</v>
      </c>
      <c r="F1879" s="222">
        <f t="shared" si="89"/>
        <v>11454.4</v>
      </c>
      <c r="I1879" s="22"/>
      <c r="J1879" s="22"/>
      <c r="K1879" s="90"/>
      <c r="L1879" s="21"/>
      <c r="M1879" s="21"/>
      <c r="N1879" s="21"/>
      <c r="O1879" s="21"/>
      <c r="P1879" s="21"/>
      <c r="Q1879" s="21"/>
      <c r="R1879" s="21"/>
      <c r="S1879" s="21"/>
      <c r="T1879" s="21"/>
      <c r="U1879" s="21"/>
    </row>
    <row r="1880" spans="1:21" s="40" customFormat="1" x14ac:dyDescent="0.2">
      <c r="A1880" s="223" t="s">
        <v>144</v>
      </c>
      <c r="B1880" s="230" t="s">
        <v>386</v>
      </c>
      <c r="C1880" s="186">
        <v>40</v>
      </c>
      <c r="D1880" s="220" t="s">
        <v>33</v>
      </c>
      <c r="E1880" s="204">
        <v>380</v>
      </c>
      <c r="F1880" s="222">
        <f t="shared" si="89"/>
        <v>15200</v>
      </c>
      <c r="I1880" s="22"/>
      <c r="J1880" s="22"/>
      <c r="K1880" s="90"/>
      <c r="L1880" s="21"/>
      <c r="M1880" s="21"/>
      <c r="N1880" s="21"/>
      <c r="O1880" s="21"/>
      <c r="P1880" s="21"/>
      <c r="Q1880" s="21"/>
      <c r="R1880" s="21"/>
      <c r="S1880" s="21"/>
      <c r="T1880" s="21"/>
      <c r="U1880" s="21"/>
    </row>
    <row r="1881" spans="1:21" s="40" customFormat="1" x14ac:dyDescent="0.2">
      <c r="A1881" s="223" t="s">
        <v>414</v>
      </c>
      <c r="B1881" s="230" t="s">
        <v>239</v>
      </c>
      <c r="C1881" s="186">
        <v>40</v>
      </c>
      <c r="D1881" s="220" t="s">
        <v>33</v>
      </c>
      <c r="E1881" s="204">
        <v>21.67</v>
      </c>
      <c r="F1881" s="222">
        <f t="shared" si="89"/>
        <v>866.8</v>
      </c>
      <c r="I1881" s="22"/>
      <c r="J1881" s="22"/>
      <c r="K1881" s="90"/>
      <c r="L1881" s="21"/>
      <c r="M1881" s="21"/>
      <c r="N1881" s="21"/>
      <c r="O1881" s="21"/>
      <c r="P1881" s="21"/>
      <c r="Q1881" s="21"/>
      <c r="R1881" s="21"/>
      <c r="S1881" s="21"/>
      <c r="T1881" s="21"/>
      <c r="U1881" s="21"/>
    </row>
    <row r="1882" spans="1:21" s="40" customFormat="1" x14ac:dyDescent="0.2">
      <c r="A1882" s="223" t="s">
        <v>470</v>
      </c>
      <c r="B1882" s="230" t="s">
        <v>383</v>
      </c>
      <c r="C1882" s="186">
        <v>40</v>
      </c>
      <c r="D1882" s="220" t="s">
        <v>33</v>
      </c>
      <c r="E1882" s="204">
        <v>350</v>
      </c>
      <c r="F1882" s="222">
        <f t="shared" si="89"/>
        <v>14000</v>
      </c>
      <c r="I1882" s="22"/>
      <c r="J1882" s="22"/>
      <c r="K1882" s="90"/>
      <c r="L1882" s="21"/>
      <c r="M1882" s="21"/>
      <c r="N1882" s="21"/>
      <c r="O1882" s="21"/>
      <c r="P1882" s="21"/>
      <c r="Q1882" s="21"/>
      <c r="R1882" s="21"/>
      <c r="S1882" s="21"/>
      <c r="T1882" s="21"/>
      <c r="U1882" s="21"/>
    </row>
    <row r="1883" spans="1:21" s="40" customFormat="1" x14ac:dyDescent="0.2">
      <c r="A1883" s="223" t="s">
        <v>469</v>
      </c>
      <c r="B1883" s="230" t="s">
        <v>381</v>
      </c>
      <c r="C1883" s="186">
        <v>79.199999999999989</v>
      </c>
      <c r="D1883" s="226" t="s">
        <v>41</v>
      </c>
      <c r="E1883" s="204">
        <v>699.05</v>
      </c>
      <c r="F1883" s="222">
        <f t="shared" si="89"/>
        <v>55364.76</v>
      </c>
      <c r="I1883" s="22"/>
      <c r="J1883" s="22"/>
      <c r="K1883" s="90"/>
      <c r="L1883" s="21"/>
      <c r="M1883" s="21"/>
      <c r="N1883" s="21"/>
      <c r="O1883" s="21"/>
      <c r="P1883" s="21"/>
      <c r="Q1883" s="21"/>
      <c r="R1883" s="21"/>
      <c r="S1883" s="21"/>
      <c r="T1883" s="21"/>
      <c r="U1883" s="21"/>
    </row>
    <row r="1884" spans="1:21" s="40" customFormat="1" x14ac:dyDescent="0.2">
      <c r="A1884" s="223" t="s">
        <v>468</v>
      </c>
      <c r="B1884" s="230" t="s">
        <v>59</v>
      </c>
      <c r="C1884" s="186">
        <v>40</v>
      </c>
      <c r="D1884" s="220" t="s">
        <v>33</v>
      </c>
      <c r="E1884" s="204">
        <v>450</v>
      </c>
      <c r="F1884" s="222">
        <f t="shared" si="89"/>
        <v>18000</v>
      </c>
      <c r="I1884" s="22"/>
      <c r="J1884" s="22"/>
      <c r="K1884" s="90"/>
      <c r="L1884" s="21"/>
      <c r="M1884" s="21"/>
      <c r="N1884" s="21"/>
      <c r="O1884" s="21"/>
      <c r="P1884" s="21"/>
      <c r="Q1884" s="21"/>
      <c r="R1884" s="21"/>
      <c r="S1884" s="21"/>
      <c r="T1884" s="21"/>
      <c r="U1884" s="21"/>
    </row>
    <row r="1885" spans="1:21" s="40" customFormat="1" x14ac:dyDescent="0.2">
      <c r="A1885" s="208"/>
      <c r="B1885" s="203"/>
      <c r="C1885" s="186"/>
      <c r="D1885" s="200"/>
      <c r="E1885" s="204"/>
      <c r="F1885" s="205"/>
      <c r="I1885" s="22"/>
      <c r="J1885" s="22"/>
      <c r="K1885" s="90"/>
      <c r="L1885" s="21"/>
      <c r="M1885" s="21"/>
      <c r="N1885" s="21"/>
      <c r="O1885" s="21"/>
      <c r="P1885" s="21"/>
      <c r="Q1885" s="21"/>
      <c r="R1885" s="21"/>
      <c r="S1885" s="21"/>
      <c r="T1885" s="21"/>
      <c r="U1885" s="21"/>
    </row>
    <row r="1886" spans="1:21" s="40" customFormat="1" x14ac:dyDescent="0.2">
      <c r="A1886" s="207">
        <v>9</v>
      </c>
      <c r="B1886" s="193" t="s">
        <v>379</v>
      </c>
      <c r="C1886" s="186"/>
      <c r="D1886" s="200"/>
      <c r="E1886" s="204"/>
      <c r="F1886" s="205"/>
      <c r="I1886" s="22"/>
      <c r="J1886" s="22"/>
      <c r="K1886" s="90"/>
      <c r="L1886" s="21"/>
      <c r="M1886" s="21"/>
      <c r="N1886" s="21"/>
      <c r="O1886" s="21"/>
      <c r="P1886" s="21"/>
      <c r="Q1886" s="21"/>
      <c r="R1886" s="21"/>
      <c r="S1886" s="21"/>
      <c r="T1886" s="21"/>
      <c r="U1886" s="21"/>
    </row>
    <row r="1887" spans="1:21" s="40" customFormat="1" ht="25.5" x14ac:dyDescent="0.2">
      <c r="A1887" s="208">
        <v>9.1</v>
      </c>
      <c r="B1887" s="206" t="s">
        <v>378</v>
      </c>
      <c r="C1887" s="186">
        <v>1</v>
      </c>
      <c r="D1887" s="215" t="s">
        <v>33</v>
      </c>
      <c r="E1887" s="204">
        <v>12382.68</v>
      </c>
      <c r="F1887" s="205">
        <f>ROUND(C1887*E1887,2)</f>
        <v>12382.68</v>
      </c>
      <c r="I1887" s="22"/>
      <c r="J1887" s="22"/>
      <c r="K1887" s="90"/>
      <c r="L1887" s="21"/>
      <c r="M1887" s="21"/>
      <c r="N1887" s="21"/>
      <c r="O1887" s="21"/>
      <c r="P1887" s="21"/>
      <c r="Q1887" s="21"/>
      <c r="R1887" s="21"/>
      <c r="S1887" s="21"/>
      <c r="T1887" s="21"/>
      <c r="U1887" s="21"/>
    </row>
    <row r="1888" spans="1:21" s="40" customFormat="1" x14ac:dyDescent="0.2">
      <c r="A1888" s="208">
        <v>9.1999999999999993</v>
      </c>
      <c r="B1888" s="206" t="s">
        <v>377</v>
      </c>
      <c r="C1888" s="186">
        <v>1</v>
      </c>
      <c r="D1888" s="215" t="s">
        <v>33</v>
      </c>
      <c r="E1888" s="204">
        <v>7304.14</v>
      </c>
      <c r="F1888" s="205">
        <f>ROUND(C1888*E1888,2)</f>
        <v>7304.14</v>
      </c>
      <c r="I1888" s="22"/>
      <c r="J1888" s="22"/>
      <c r="K1888" s="90"/>
      <c r="L1888" s="21"/>
      <c r="M1888" s="21"/>
      <c r="N1888" s="21"/>
      <c r="O1888" s="21"/>
      <c r="P1888" s="21"/>
      <c r="Q1888" s="21"/>
      <c r="R1888" s="21"/>
      <c r="S1888" s="21"/>
      <c r="T1888" s="21"/>
      <c r="U1888" s="21"/>
    </row>
    <row r="1889" spans="1:21" s="40" customFormat="1" x14ac:dyDescent="0.2">
      <c r="A1889" s="208"/>
      <c r="B1889" s="206"/>
      <c r="C1889" s="186"/>
      <c r="D1889" s="215"/>
      <c r="E1889" s="204"/>
      <c r="F1889" s="205"/>
      <c r="I1889" s="22"/>
      <c r="J1889" s="22"/>
      <c r="K1889" s="90"/>
      <c r="L1889" s="21"/>
      <c r="M1889" s="21"/>
      <c r="N1889" s="21"/>
      <c r="O1889" s="21"/>
      <c r="P1889" s="21"/>
      <c r="Q1889" s="21"/>
      <c r="R1889" s="21"/>
      <c r="S1889" s="21"/>
      <c r="T1889" s="21"/>
      <c r="U1889" s="21"/>
    </row>
    <row r="1890" spans="1:21" s="40" customFormat="1" x14ac:dyDescent="0.2">
      <c r="A1890" s="207">
        <v>10</v>
      </c>
      <c r="B1890" s="198" t="s">
        <v>422</v>
      </c>
      <c r="C1890" s="229"/>
      <c r="D1890" s="200"/>
      <c r="E1890" s="204"/>
      <c r="F1890" s="205"/>
      <c r="I1890" s="22"/>
      <c r="J1890" s="22"/>
      <c r="K1890" s="90"/>
      <c r="L1890" s="21"/>
      <c r="M1890" s="21"/>
      <c r="N1890" s="21"/>
      <c r="O1890" s="21"/>
      <c r="P1890" s="21"/>
      <c r="Q1890" s="21"/>
      <c r="R1890" s="21"/>
      <c r="S1890" s="21"/>
      <c r="T1890" s="21"/>
      <c r="U1890" s="21"/>
    </row>
    <row r="1891" spans="1:21" s="40" customFormat="1" x14ac:dyDescent="0.2">
      <c r="A1891" s="208"/>
      <c r="B1891" s="203"/>
      <c r="C1891" s="229"/>
      <c r="D1891" s="200"/>
      <c r="E1891" s="204"/>
      <c r="F1891" s="205"/>
      <c r="I1891" s="22"/>
      <c r="J1891" s="22"/>
      <c r="K1891" s="90"/>
      <c r="L1891" s="21"/>
      <c r="M1891" s="21"/>
      <c r="N1891" s="21"/>
      <c r="O1891" s="21"/>
      <c r="P1891" s="21"/>
      <c r="Q1891" s="21"/>
      <c r="R1891" s="21"/>
      <c r="S1891" s="21"/>
      <c r="T1891" s="21"/>
      <c r="U1891" s="21"/>
    </row>
    <row r="1892" spans="1:21" s="40" customFormat="1" x14ac:dyDescent="0.2">
      <c r="A1892" s="218">
        <v>10.1</v>
      </c>
      <c r="B1892" s="219" t="s">
        <v>467</v>
      </c>
      <c r="C1892" s="186"/>
      <c r="D1892" s="220"/>
      <c r="E1892" s="204"/>
      <c r="F1892" s="222"/>
      <c r="I1892" s="22"/>
      <c r="J1892" s="22"/>
      <c r="K1892" s="90"/>
      <c r="L1892" s="21"/>
      <c r="M1892" s="21"/>
      <c r="N1892" s="21"/>
      <c r="O1892" s="21"/>
      <c r="P1892" s="21"/>
      <c r="Q1892" s="21"/>
      <c r="R1892" s="21"/>
      <c r="S1892" s="21"/>
      <c r="T1892" s="21"/>
      <c r="U1892" s="21"/>
    </row>
    <row r="1893" spans="1:21" s="40" customFormat="1" x14ac:dyDescent="0.2">
      <c r="A1893" s="223" t="s">
        <v>466</v>
      </c>
      <c r="B1893" s="224" t="s">
        <v>97</v>
      </c>
      <c r="C1893" s="186">
        <v>1</v>
      </c>
      <c r="D1893" s="220" t="s">
        <v>33</v>
      </c>
      <c r="E1893" s="204">
        <v>291.64999999999998</v>
      </c>
      <c r="F1893" s="225">
        <f t="shared" ref="F1893:F1901" si="90">ROUND(E1893*C1893,2)</f>
        <v>291.64999999999998</v>
      </c>
      <c r="I1893" s="22"/>
      <c r="J1893" s="22"/>
      <c r="K1893" s="90"/>
      <c r="L1893" s="21"/>
      <c r="M1893" s="21"/>
      <c r="N1893" s="21"/>
      <c r="O1893" s="21"/>
      <c r="P1893" s="21"/>
      <c r="Q1893" s="21"/>
      <c r="R1893" s="21"/>
      <c r="S1893" s="21"/>
      <c r="T1893" s="21"/>
      <c r="U1893" s="21"/>
    </row>
    <row r="1894" spans="1:21" s="40" customFormat="1" ht="25.5" x14ac:dyDescent="0.2">
      <c r="A1894" s="223" t="s">
        <v>465</v>
      </c>
      <c r="B1894" s="224" t="s">
        <v>412</v>
      </c>
      <c r="C1894" s="186">
        <v>12.5</v>
      </c>
      <c r="D1894" s="226" t="s">
        <v>57</v>
      </c>
      <c r="E1894" s="204">
        <v>1410.47</v>
      </c>
      <c r="F1894" s="225">
        <f t="shared" si="90"/>
        <v>17630.88</v>
      </c>
      <c r="I1894" s="22"/>
      <c r="J1894" s="22"/>
      <c r="K1894" s="90"/>
      <c r="L1894" s="21"/>
      <c r="M1894" s="21"/>
      <c r="N1894" s="21"/>
      <c r="O1894" s="21"/>
      <c r="P1894" s="21"/>
      <c r="Q1894" s="21"/>
      <c r="R1894" s="21"/>
      <c r="S1894" s="21"/>
      <c r="T1894" s="21"/>
      <c r="U1894" s="21"/>
    </row>
    <row r="1895" spans="1:21" s="40" customFormat="1" ht="25.5" x14ac:dyDescent="0.2">
      <c r="A1895" s="223" t="s">
        <v>464</v>
      </c>
      <c r="B1895" s="206" t="s">
        <v>411</v>
      </c>
      <c r="C1895" s="186">
        <v>4</v>
      </c>
      <c r="D1895" s="226" t="s">
        <v>33</v>
      </c>
      <c r="E1895" s="204">
        <v>2767.21</v>
      </c>
      <c r="F1895" s="225">
        <f t="shared" si="90"/>
        <v>11068.84</v>
      </c>
      <c r="I1895" s="22"/>
      <c r="J1895" s="22"/>
      <c r="K1895" s="90"/>
      <c r="L1895" s="21"/>
      <c r="M1895" s="21"/>
      <c r="N1895" s="21"/>
      <c r="O1895" s="21"/>
      <c r="P1895" s="21"/>
      <c r="Q1895" s="21"/>
      <c r="R1895" s="21"/>
      <c r="S1895" s="21"/>
      <c r="T1895" s="21"/>
      <c r="U1895" s="21"/>
    </row>
    <row r="1896" spans="1:21" s="40" customFormat="1" x14ac:dyDescent="0.2">
      <c r="A1896" s="223" t="s">
        <v>463</v>
      </c>
      <c r="B1896" s="227" t="s">
        <v>410</v>
      </c>
      <c r="C1896" s="186">
        <v>2</v>
      </c>
      <c r="D1896" s="226" t="s">
        <v>33</v>
      </c>
      <c r="E1896" s="204">
        <v>1565.4</v>
      </c>
      <c r="F1896" s="225">
        <f t="shared" si="90"/>
        <v>3130.8</v>
      </c>
      <c r="I1896" s="22"/>
      <c r="J1896" s="22"/>
      <c r="K1896" s="90"/>
      <c r="L1896" s="21"/>
      <c r="M1896" s="21"/>
      <c r="N1896" s="21"/>
      <c r="O1896" s="21"/>
      <c r="P1896" s="21"/>
      <c r="Q1896" s="21"/>
      <c r="R1896" s="21"/>
      <c r="S1896" s="21"/>
      <c r="T1896" s="21"/>
      <c r="U1896" s="21"/>
    </row>
    <row r="1897" spans="1:21" s="40" customFormat="1" x14ac:dyDescent="0.2">
      <c r="A1897" s="223" t="s">
        <v>462</v>
      </c>
      <c r="B1897" s="227" t="s">
        <v>409</v>
      </c>
      <c r="C1897" s="186">
        <v>2</v>
      </c>
      <c r="D1897" s="226" t="s">
        <v>33</v>
      </c>
      <c r="E1897" s="204">
        <v>750</v>
      </c>
      <c r="F1897" s="225">
        <f t="shared" si="90"/>
        <v>1500</v>
      </c>
      <c r="I1897" s="22"/>
      <c r="J1897" s="22"/>
      <c r="K1897" s="90"/>
      <c r="L1897" s="21"/>
      <c r="M1897" s="21"/>
      <c r="N1897" s="21"/>
      <c r="O1897" s="21"/>
      <c r="P1897" s="21"/>
      <c r="Q1897" s="21"/>
      <c r="R1897" s="21"/>
      <c r="S1897" s="21"/>
      <c r="T1897" s="21"/>
      <c r="U1897" s="21"/>
    </row>
    <row r="1898" spans="1:21" s="40" customFormat="1" x14ac:dyDescent="0.2">
      <c r="A1898" s="223" t="s">
        <v>461</v>
      </c>
      <c r="B1898" s="227" t="s">
        <v>453</v>
      </c>
      <c r="C1898" s="186">
        <v>8.25</v>
      </c>
      <c r="D1898" s="226" t="s">
        <v>41</v>
      </c>
      <c r="E1898" s="204">
        <v>130.81</v>
      </c>
      <c r="F1898" s="225">
        <f t="shared" si="90"/>
        <v>1079.18</v>
      </c>
      <c r="I1898" s="22"/>
      <c r="J1898" s="22"/>
      <c r="K1898" s="90"/>
      <c r="L1898" s="21"/>
      <c r="M1898" s="21"/>
      <c r="N1898" s="21"/>
      <c r="O1898" s="21"/>
      <c r="P1898" s="21"/>
      <c r="Q1898" s="21"/>
      <c r="R1898" s="21"/>
      <c r="S1898" s="21"/>
      <c r="T1898" s="21"/>
      <c r="U1898" s="21"/>
    </row>
    <row r="1899" spans="1:21" s="40" customFormat="1" ht="26.25" customHeight="1" x14ac:dyDescent="0.2">
      <c r="A1899" s="223" t="s">
        <v>460</v>
      </c>
      <c r="B1899" s="206" t="s">
        <v>407</v>
      </c>
      <c r="C1899" s="186">
        <v>7.84</v>
      </c>
      <c r="D1899" s="226" t="s">
        <v>41</v>
      </c>
      <c r="E1899" s="204">
        <v>172.55</v>
      </c>
      <c r="F1899" s="225">
        <f t="shared" si="90"/>
        <v>1352.79</v>
      </c>
      <c r="I1899" s="22"/>
      <c r="J1899" s="22"/>
      <c r="K1899" s="90"/>
      <c r="L1899" s="21"/>
      <c r="M1899" s="21"/>
      <c r="N1899" s="21"/>
      <c r="O1899" s="21"/>
      <c r="P1899" s="21"/>
      <c r="Q1899" s="21"/>
      <c r="R1899" s="21"/>
      <c r="S1899" s="21"/>
      <c r="T1899" s="21"/>
      <c r="U1899" s="21"/>
    </row>
    <row r="1900" spans="1:21" s="40" customFormat="1" ht="25.5" x14ac:dyDescent="0.2">
      <c r="A1900" s="223" t="s">
        <v>459</v>
      </c>
      <c r="B1900" s="206" t="s">
        <v>406</v>
      </c>
      <c r="C1900" s="186">
        <v>1</v>
      </c>
      <c r="D1900" s="226" t="s">
        <v>33</v>
      </c>
      <c r="E1900" s="204">
        <v>204.64</v>
      </c>
      <c r="F1900" s="225">
        <f t="shared" si="90"/>
        <v>204.64</v>
      </c>
      <c r="I1900" s="22"/>
      <c r="J1900" s="22"/>
      <c r="K1900" s="90"/>
      <c r="L1900" s="21"/>
      <c r="M1900" s="21"/>
      <c r="N1900" s="21"/>
      <c r="O1900" s="21"/>
      <c r="P1900" s="21"/>
      <c r="Q1900" s="21"/>
      <c r="R1900" s="21"/>
      <c r="S1900" s="21"/>
      <c r="T1900" s="21"/>
      <c r="U1900" s="21"/>
    </row>
    <row r="1901" spans="1:21" s="40" customFormat="1" x14ac:dyDescent="0.2">
      <c r="A1901" s="223" t="s">
        <v>458</v>
      </c>
      <c r="B1901" s="227" t="s">
        <v>177</v>
      </c>
      <c r="C1901" s="186">
        <v>1</v>
      </c>
      <c r="D1901" s="226" t="s">
        <v>33</v>
      </c>
      <c r="E1901" s="204">
        <v>10500</v>
      </c>
      <c r="F1901" s="225">
        <f t="shared" si="90"/>
        <v>10500</v>
      </c>
      <c r="I1901" s="22"/>
      <c r="J1901" s="22"/>
      <c r="K1901" s="90"/>
      <c r="L1901" s="21"/>
      <c r="M1901" s="21"/>
      <c r="N1901" s="21"/>
      <c r="O1901" s="21"/>
      <c r="P1901" s="21"/>
      <c r="Q1901" s="21"/>
      <c r="R1901" s="21"/>
      <c r="S1901" s="21"/>
      <c r="T1901" s="21"/>
      <c r="U1901" s="21"/>
    </row>
    <row r="1902" spans="1:21" s="40" customFormat="1" x14ac:dyDescent="0.2">
      <c r="A1902" s="236"/>
      <c r="B1902" s="237"/>
      <c r="C1902" s="186"/>
      <c r="D1902" s="200"/>
      <c r="E1902" s="204"/>
      <c r="F1902" s="235"/>
      <c r="I1902" s="22"/>
      <c r="J1902" s="22"/>
      <c r="K1902" s="90"/>
      <c r="L1902" s="21"/>
      <c r="M1902" s="21"/>
      <c r="N1902" s="21"/>
      <c r="O1902" s="21"/>
      <c r="P1902" s="21"/>
      <c r="Q1902" s="21"/>
      <c r="R1902" s="21"/>
      <c r="S1902" s="21"/>
      <c r="T1902" s="21"/>
      <c r="U1902" s="21"/>
    </row>
    <row r="1903" spans="1:21" s="40" customFormat="1" ht="38.25" x14ac:dyDescent="0.2">
      <c r="A1903" s="251">
        <v>11</v>
      </c>
      <c r="B1903" s="252" t="s">
        <v>376</v>
      </c>
      <c r="C1903" s="186">
        <v>220.87</v>
      </c>
      <c r="D1903" s="215" t="s">
        <v>57</v>
      </c>
      <c r="E1903" s="204">
        <v>25</v>
      </c>
      <c r="F1903" s="221">
        <f>ROUND(C1903*E1903,2)</f>
        <v>5521.75</v>
      </c>
      <c r="I1903" s="22"/>
      <c r="J1903" s="22"/>
      <c r="K1903" s="90"/>
      <c r="L1903" s="21"/>
      <c r="M1903" s="21"/>
      <c r="N1903" s="21"/>
      <c r="O1903" s="21"/>
      <c r="P1903" s="21"/>
      <c r="Q1903" s="21"/>
      <c r="R1903" s="21"/>
      <c r="S1903" s="21"/>
      <c r="T1903" s="21"/>
      <c r="U1903" s="21"/>
    </row>
    <row r="1904" spans="1:21" s="40" customFormat="1" ht="51" x14ac:dyDescent="0.2">
      <c r="A1904" s="251">
        <v>12</v>
      </c>
      <c r="B1904" s="252" t="s">
        <v>375</v>
      </c>
      <c r="C1904" s="186">
        <v>220.87</v>
      </c>
      <c r="D1904" s="215" t="s">
        <v>57</v>
      </c>
      <c r="E1904" s="204">
        <v>46.15</v>
      </c>
      <c r="F1904" s="221">
        <f>ROUND(C1904*E1904,2)</f>
        <v>10193.15</v>
      </c>
      <c r="I1904" s="22"/>
      <c r="J1904" s="22"/>
      <c r="K1904" s="90"/>
      <c r="L1904" s="21"/>
      <c r="M1904" s="21"/>
      <c r="N1904" s="21"/>
      <c r="O1904" s="21"/>
      <c r="P1904" s="21"/>
      <c r="Q1904" s="21"/>
      <c r="R1904" s="21"/>
      <c r="S1904" s="21"/>
      <c r="T1904" s="21"/>
      <c r="U1904" s="21"/>
    </row>
    <row r="1905" spans="1:21" s="40" customFormat="1" ht="25.5" x14ac:dyDescent="0.2">
      <c r="A1905" s="253">
        <v>13</v>
      </c>
      <c r="B1905" s="254" t="s">
        <v>374</v>
      </c>
      <c r="C1905" s="186">
        <v>220.87</v>
      </c>
      <c r="D1905" s="215" t="s">
        <v>57</v>
      </c>
      <c r="E1905" s="204">
        <v>11.93</v>
      </c>
      <c r="F1905" s="221">
        <f>ROUND(C1905*E1905,2)</f>
        <v>2634.98</v>
      </c>
      <c r="I1905" s="22"/>
      <c r="J1905" s="22"/>
      <c r="K1905" s="90"/>
      <c r="L1905" s="21"/>
      <c r="M1905" s="21"/>
      <c r="N1905" s="21"/>
      <c r="O1905" s="21"/>
      <c r="P1905" s="21"/>
      <c r="Q1905" s="21"/>
      <c r="R1905" s="21"/>
      <c r="S1905" s="21"/>
      <c r="T1905" s="21"/>
      <c r="U1905" s="21"/>
    </row>
    <row r="1906" spans="1:21" s="40" customFormat="1" x14ac:dyDescent="0.2">
      <c r="A1906" s="253"/>
      <c r="B1906" s="254"/>
      <c r="C1906" s="186"/>
      <c r="D1906" s="215"/>
      <c r="E1906" s="204"/>
      <c r="F1906" s="221"/>
      <c r="I1906" s="22"/>
      <c r="J1906" s="22"/>
      <c r="K1906" s="90"/>
      <c r="L1906" s="21"/>
      <c r="M1906" s="21"/>
      <c r="N1906" s="21"/>
      <c r="O1906" s="21"/>
      <c r="P1906" s="21"/>
      <c r="Q1906" s="21"/>
      <c r="R1906" s="21"/>
      <c r="S1906" s="21"/>
      <c r="T1906" s="21"/>
      <c r="U1906" s="21"/>
    </row>
    <row r="1907" spans="1:21" s="91" customFormat="1" x14ac:dyDescent="0.2">
      <c r="A1907" s="187" t="s">
        <v>457</v>
      </c>
      <c r="B1907" s="188" t="s">
        <v>456</v>
      </c>
      <c r="C1907" s="186"/>
      <c r="D1907" s="190"/>
      <c r="E1907" s="204"/>
      <c r="F1907" s="191"/>
      <c r="I1907" s="94"/>
      <c r="J1907" s="94"/>
      <c r="K1907" s="93"/>
      <c r="L1907" s="92"/>
      <c r="M1907" s="92"/>
      <c r="N1907" s="92"/>
      <c r="O1907" s="92"/>
      <c r="P1907" s="92"/>
      <c r="Q1907" s="92"/>
      <c r="R1907" s="92"/>
      <c r="S1907" s="92"/>
      <c r="T1907" s="92"/>
      <c r="U1907" s="92"/>
    </row>
    <row r="1908" spans="1:21" s="40" customFormat="1" x14ac:dyDescent="0.2">
      <c r="A1908" s="192"/>
      <c r="B1908" s="193"/>
      <c r="C1908" s="186"/>
      <c r="D1908" s="195"/>
      <c r="E1908" s="204"/>
      <c r="F1908" s="196"/>
      <c r="I1908" s="22"/>
      <c r="J1908" s="22"/>
      <c r="K1908" s="90"/>
      <c r="L1908" s="21"/>
      <c r="M1908" s="21"/>
      <c r="N1908" s="21"/>
      <c r="O1908" s="21"/>
      <c r="P1908" s="21"/>
      <c r="Q1908" s="21"/>
      <c r="R1908" s="21"/>
      <c r="S1908" s="21"/>
      <c r="T1908" s="21"/>
      <c r="U1908" s="21"/>
    </row>
    <row r="1909" spans="1:21" s="40" customFormat="1" x14ac:dyDescent="0.2">
      <c r="A1909" s="207">
        <v>1</v>
      </c>
      <c r="B1909" s="258" t="s">
        <v>97</v>
      </c>
      <c r="C1909" s="186">
        <v>2995</v>
      </c>
      <c r="D1909" s="200" t="s">
        <v>57</v>
      </c>
      <c r="E1909" s="204">
        <v>15.17</v>
      </c>
      <c r="F1909" s="205">
        <f>ROUND(C1909*E1909,2)</f>
        <v>45434.15</v>
      </c>
      <c r="I1909" s="22"/>
      <c r="J1909" s="22"/>
      <c r="K1909" s="90"/>
      <c r="L1909" s="21"/>
      <c r="M1909" s="21"/>
      <c r="N1909" s="21"/>
      <c r="O1909" s="21"/>
      <c r="P1909" s="21"/>
      <c r="Q1909" s="21"/>
      <c r="R1909" s="21"/>
      <c r="S1909" s="21"/>
      <c r="T1909" s="21"/>
      <c r="U1909" s="21"/>
    </row>
    <row r="1910" spans="1:21" s="40" customFormat="1" x14ac:dyDescent="0.2">
      <c r="A1910" s="208"/>
      <c r="B1910" s="228"/>
      <c r="C1910" s="229"/>
      <c r="D1910" s="200"/>
      <c r="E1910" s="204"/>
      <c r="F1910" s="205"/>
      <c r="I1910" s="22"/>
      <c r="J1910" s="22"/>
      <c r="K1910" s="90"/>
      <c r="L1910" s="21"/>
      <c r="M1910" s="21"/>
      <c r="N1910" s="21"/>
      <c r="O1910" s="21"/>
      <c r="P1910" s="21"/>
      <c r="Q1910" s="21"/>
      <c r="R1910" s="21"/>
      <c r="S1910" s="21"/>
      <c r="T1910" s="21"/>
      <c r="U1910" s="21"/>
    </row>
    <row r="1911" spans="1:21" s="40" customFormat="1" x14ac:dyDescent="0.2">
      <c r="A1911" s="207">
        <v>2</v>
      </c>
      <c r="B1911" s="193" t="s">
        <v>82</v>
      </c>
      <c r="C1911" s="186"/>
      <c r="D1911" s="200"/>
      <c r="E1911" s="204"/>
      <c r="F1911" s="205"/>
      <c r="I1911" s="22"/>
      <c r="J1911" s="22"/>
      <c r="K1911" s="90"/>
      <c r="L1911" s="21"/>
      <c r="M1911" s="21"/>
      <c r="N1911" s="21"/>
      <c r="O1911" s="21"/>
      <c r="P1911" s="21"/>
      <c r="Q1911" s="21"/>
      <c r="R1911" s="21"/>
      <c r="S1911" s="21"/>
      <c r="T1911" s="21"/>
      <c r="U1911" s="21"/>
    </row>
    <row r="1912" spans="1:21" s="40" customFormat="1" x14ac:dyDescent="0.2">
      <c r="A1912" s="202">
        <v>2.1</v>
      </c>
      <c r="B1912" s="203" t="s">
        <v>417</v>
      </c>
      <c r="C1912" s="186">
        <v>1946.75</v>
      </c>
      <c r="D1912" s="200" t="s">
        <v>41</v>
      </c>
      <c r="E1912" s="204">
        <v>121.8</v>
      </c>
      <c r="F1912" s="205">
        <f>ROUND(C1912*E1912,2)</f>
        <v>237114.15</v>
      </c>
      <c r="I1912" s="22"/>
      <c r="J1912" s="22"/>
      <c r="K1912" s="90"/>
      <c r="L1912" s="21"/>
      <c r="M1912" s="21"/>
      <c r="N1912" s="21"/>
      <c r="O1912" s="21"/>
      <c r="P1912" s="21"/>
      <c r="Q1912" s="21"/>
      <c r="R1912" s="21"/>
      <c r="S1912" s="21"/>
      <c r="T1912" s="21"/>
      <c r="U1912" s="21"/>
    </row>
    <row r="1913" spans="1:21" s="40" customFormat="1" x14ac:dyDescent="0.2">
      <c r="A1913" s="202">
        <f>+A1912+0.1</f>
        <v>2.2000000000000002</v>
      </c>
      <c r="B1913" s="206" t="s">
        <v>416</v>
      </c>
      <c r="C1913" s="186">
        <v>1797</v>
      </c>
      <c r="D1913" s="200" t="s">
        <v>45</v>
      </c>
      <c r="E1913" s="204">
        <v>44.31</v>
      </c>
      <c r="F1913" s="205">
        <f>ROUND(C1913*E1913,2)</f>
        <v>79625.070000000007</v>
      </c>
      <c r="I1913" s="22"/>
      <c r="J1913" s="22"/>
      <c r="K1913" s="90"/>
      <c r="L1913" s="21"/>
      <c r="M1913" s="21"/>
      <c r="N1913" s="21"/>
      <c r="O1913" s="21"/>
      <c r="P1913" s="21"/>
      <c r="Q1913" s="21"/>
      <c r="R1913" s="21"/>
      <c r="S1913" s="21"/>
      <c r="T1913" s="21"/>
      <c r="U1913" s="21"/>
    </row>
    <row r="1914" spans="1:21" s="40" customFormat="1" x14ac:dyDescent="0.2">
      <c r="A1914" s="202">
        <f>+A1913+0.1</f>
        <v>2.3000000000000003</v>
      </c>
      <c r="B1914" s="206" t="s">
        <v>415</v>
      </c>
      <c r="C1914" s="186">
        <v>179.7</v>
      </c>
      <c r="D1914" s="200" t="s">
        <v>41</v>
      </c>
      <c r="E1914" s="204">
        <v>1411.8</v>
      </c>
      <c r="F1914" s="205">
        <f>ROUND(C1914*E1914,2)</f>
        <v>253700.46</v>
      </c>
      <c r="I1914" s="22"/>
      <c r="J1914" s="22"/>
      <c r="K1914" s="90"/>
      <c r="L1914" s="21"/>
      <c r="M1914" s="21"/>
      <c r="N1914" s="21"/>
      <c r="O1914" s="21"/>
      <c r="P1914" s="21"/>
      <c r="Q1914" s="21"/>
      <c r="R1914" s="21"/>
      <c r="S1914" s="21"/>
      <c r="T1914" s="21"/>
      <c r="U1914" s="21"/>
    </row>
    <row r="1915" spans="1:21" s="40" customFormat="1" ht="30" customHeight="1" x14ac:dyDescent="0.2">
      <c r="A1915" s="202">
        <f>+A1914+0.1</f>
        <v>2.4000000000000004</v>
      </c>
      <c r="B1915" s="206" t="s">
        <v>407</v>
      </c>
      <c r="C1915" s="186">
        <v>1665.04</v>
      </c>
      <c r="D1915" s="200" t="s">
        <v>41</v>
      </c>
      <c r="E1915" s="204">
        <v>172.55</v>
      </c>
      <c r="F1915" s="205">
        <f>ROUND(C1915*E1915,2)</f>
        <v>287302.65000000002</v>
      </c>
      <c r="I1915" s="22"/>
      <c r="J1915" s="22"/>
      <c r="K1915" s="90"/>
      <c r="L1915" s="21"/>
      <c r="M1915" s="21"/>
      <c r="N1915" s="21"/>
      <c r="O1915" s="21"/>
      <c r="P1915" s="21"/>
      <c r="Q1915" s="21"/>
      <c r="R1915" s="21"/>
      <c r="S1915" s="21"/>
      <c r="T1915" s="21"/>
      <c r="U1915" s="21"/>
    </row>
    <row r="1916" spans="1:21" s="40" customFormat="1" ht="25.5" x14ac:dyDescent="0.2">
      <c r="A1916" s="202">
        <f>+A1915+0.1</f>
        <v>2.5000000000000004</v>
      </c>
      <c r="B1916" s="206" t="s">
        <v>406</v>
      </c>
      <c r="C1916" s="186">
        <v>352.14</v>
      </c>
      <c r="D1916" s="200" t="s">
        <v>41</v>
      </c>
      <c r="E1916" s="204">
        <v>190.02</v>
      </c>
      <c r="F1916" s="205">
        <f>ROUND(C1916*E1916,2)</f>
        <v>66913.64</v>
      </c>
      <c r="I1916" s="22"/>
      <c r="J1916" s="22"/>
      <c r="K1916" s="90"/>
      <c r="L1916" s="21"/>
      <c r="M1916" s="21"/>
      <c r="N1916" s="21"/>
      <c r="O1916" s="21"/>
      <c r="P1916" s="21"/>
      <c r="Q1916" s="21"/>
      <c r="R1916" s="21"/>
      <c r="S1916" s="21"/>
      <c r="T1916" s="21"/>
      <c r="U1916" s="21"/>
    </row>
    <row r="1917" spans="1:21" s="40" customFormat="1" x14ac:dyDescent="0.2">
      <c r="A1917" s="208"/>
      <c r="B1917" s="203"/>
      <c r="C1917" s="186"/>
      <c r="D1917" s="200"/>
      <c r="E1917" s="204"/>
      <c r="F1917" s="205"/>
      <c r="I1917" s="22"/>
      <c r="J1917" s="22"/>
      <c r="K1917" s="90"/>
      <c r="L1917" s="21"/>
      <c r="M1917" s="21"/>
      <c r="N1917" s="21"/>
      <c r="O1917" s="21"/>
      <c r="P1917" s="21"/>
      <c r="Q1917" s="21"/>
      <c r="R1917" s="21"/>
      <c r="S1917" s="21"/>
      <c r="T1917" s="21"/>
      <c r="U1917" s="21"/>
    </row>
    <row r="1918" spans="1:21" s="40" customFormat="1" x14ac:dyDescent="0.2">
      <c r="A1918" s="207">
        <v>3</v>
      </c>
      <c r="B1918" s="193" t="s">
        <v>108</v>
      </c>
      <c r="C1918" s="186"/>
      <c r="D1918" s="200"/>
      <c r="E1918" s="204"/>
      <c r="F1918" s="205"/>
      <c r="I1918" s="22"/>
      <c r="J1918" s="22"/>
      <c r="K1918" s="90"/>
      <c r="L1918" s="21"/>
      <c r="M1918" s="21"/>
      <c r="N1918" s="21"/>
      <c r="O1918" s="21"/>
      <c r="P1918" s="21"/>
      <c r="Q1918" s="21"/>
      <c r="R1918" s="21"/>
      <c r="S1918" s="21"/>
      <c r="T1918" s="21"/>
      <c r="U1918" s="21"/>
    </row>
    <row r="1919" spans="1:21" s="40" customFormat="1" x14ac:dyDescent="0.2">
      <c r="A1919" s="202">
        <v>3.1</v>
      </c>
      <c r="B1919" s="203" t="s">
        <v>454</v>
      </c>
      <c r="C1919" s="186">
        <v>156.33000000000001</v>
      </c>
      <c r="D1919" s="200" t="s">
        <v>57</v>
      </c>
      <c r="E1919" s="204">
        <v>389.87</v>
      </c>
      <c r="F1919" s="205">
        <f>ROUND(C1919*E1919,2)</f>
        <v>60948.38</v>
      </c>
      <c r="I1919" s="22"/>
      <c r="J1919" s="22"/>
      <c r="K1919" s="90"/>
      <c r="L1919" s="21"/>
      <c r="M1919" s="21"/>
      <c r="N1919" s="21"/>
      <c r="O1919" s="21"/>
      <c r="P1919" s="21"/>
      <c r="Q1919" s="21"/>
      <c r="R1919" s="21"/>
      <c r="S1919" s="21"/>
      <c r="T1919" s="21"/>
      <c r="U1919" s="21"/>
    </row>
    <row r="1920" spans="1:21" s="40" customFormat="1" x14ac:dyDescent="0.2">
      <c r="A1920" s="202">
        <v>3.2</v>
      </c>
      <c r="B1920" s="203" t="s">
        <v>448</v>
      </c>
      <c r="C1920" s="186">
        <v>2842.89</v>
      </c>
      <c r="D1920" s="200" t="s">
        <v>57</v>
      </c>
      <c r="E1920" s="204">
        <v>242.88</v>
      </c>
      <c r="F1920" s="205">
        <f>ROUND(C1920*E1920,2)</f>
        <v>690481.12</v>
      </c>
      <c r="I1920" s="22"/>
      <c r="J1920" s="22"/>
      <c r="K1920" s="90"/>
      <c r="L1920" s="21"/>
      <c r="M1920" s="21"/>
      <c r="N1920" s="21"/>
      <c r="O1920" s="21"/>
      <c r="P1920" s="21"/>
      <c r="Q1920" s="21"/>
      <c r="R1920" s="21"/>
      <c r="S1920" s="21"/>
      <c r="T1920" s="21"/>
      <c r="U1920" s="21"/>
    </row>
    <row r="1921" spans="1:21" s="40" customFormat="1" x14ac:dyDescent="0.2">
      <c r="A1921" s="208"/>
      <c r="B1921" s="203"/>
      <c r="C1921" s="186"/>
      <c r="D1921" s="200"/>
      <c r="E1921" s="204"/>
      <c r="F1921" s="205"/>
      <c r="I1921" s="22"/>
      <c r="J1921" s="22"/>
      <c r="K1921" s="90"/>
      <c r="L1921" s="21"/>
      <c r="M1921" s="21"/>
      <c r="N1921" s="21"/>
      <c r="O1921" s="21"/>
      <c r="P1921" s="21"/>
      <c r="Q1921" s="21"/>
      <c r="R1921" s="21"/>
      <c r="S1921" s="21"/>
      <c r="T1921" s="21"/>
      <c r="U1921" s="21"/>
    </row>
    <row r="1922" spans="1:21" s="40" customFormat="1" x14ac:dyDescent="0.2">
      <c r="A1922" s="209">
        <v>4</v>
      </c>
      <c r="B1922" s="210" t="s">
        <v>76</v>
      </c>
      <c r="C1922" s="186"/>
      <c r="D1922" s="200"/>
      <c r="E1922" s="204"/>
      <c r="F1922" s="205"/>
      <c r="I1922" s="22"/>
      <c r="J1922" s="22"/>
      <c r="K1922" s="90"/>
      <c r="L1922" s="21"/>
      <c r="M1922" s="21"/>
      <c r="N1922" s="21"/>
      <c r="O1922" s="21"/>
      <c r="P1922" s="21"/>
      <c r="Q1922" s="21"/>
      <c r="R1922" s="21"/>
      <c r="S1922" s="21"/>
      <c r="T1922" s="21"/>
      <c r="U1922" s="21"/>
    </row>
    <row r="1923" spans="1:21" s="40" customFormat="1" x14ac:dyDescent="0.2">
      <c r="A1923" s="202">
        <v>4.0999999999999996</v>
      </c>
      <c r="B1923" s="203" t="s">
        <v>454</v>
      </c>
      <c r="C1923" s="186">
        <v>155</v>
      </c>
      <c r="D1923" s="200" t="s">
        <v>57</v>
      </c>
      <c r="E1923" s="204">
        <v>117.55</v>
      </c>
      <c r="F1923" s="205">
        <f>ROUND(C1923*E1923,2)</f>
        <v>18220.25</v>
      </c>
      <c r="I1923" s="22"/>
      <c r="J1923" s="22"/>
      <c r="K1923" s="90"/>
      <c r="L1923" s="21"/>
      <c r="M1923" s="21"/>
      <c r="N1923" s="21"/>
      <c r="O1923" s="21"/>
      <c r="P1923" s="21"/>
      <c r="Q1923" s="21"/>
      <c r="R1923" s="21"/>
      <c r="S1923" s="21"/>
      <c r="T1923" s="21"/>
      <c r="U1923" s="21"/>
    </row>
    <row r="1924" spans="1:21" s="40" customFormat="1" x14ac:dyDescent="0.2">
      <c r="A1924" s="202">
        <v>4.2</v>
      </c>
      <c r="B1924" s="203" t="s">
        <v>448</v>
      </c>
      <c r="C1924" s="186">
        <v>2840</v>
      </c>
      <c r="D1924" s="200" t="s">
        <v>57</v>
      </c>
      <c r="E1924" s="204">
        <v>96.85</v>
      </c>
      <c r="F1924" s="205">
        <f>ROUND(C1924*E1924,2)</f>
        <v>275054</v>
      </c>
      <c r="I1924" s="22"/>
      <c r="J1924" s="22"/>
      <c r="K1924" s="90"/>
      <c r="L1924" s="21"/>
      <c r="M1924" s="21"/>
      <c r="N1924" s="21"/>
      <c r="O1924" s="21"/>
      <c r="P1924" s="21"/>
      <c r="Q1924" s="21"/>
      <c r="R1924" s="21"/>
      <c r="S1924" s="21"/>
      <c r="T1924" s="21"/>
      <c r="U1924" s="21"/>
    </row>
    <row r="1925" spans="1:21" s="40" customFormat="1" x14ac:dyDescent="0.2">
      <c r="A1925" s="211"/>
      <c r="B1925" s="212"/>
      <c r="C1925" s="186"/>
      <c r="D1925" s="200"/>
      <c r="E1925" s="204"/>
      <c r="F1925" s="205"/>
      <c r="I1925" s="22"/>
      <c r="J1925" s="22"/>
      <c r="K1925" s="90"/>
      <c r="L1925" s="21"/>
      <c r="M1925" s="21"/>
      <c r="N1925" s="21"/>
      <c r="O1925" s="21"/>
      <c r="P1925" s="21"/>
      <c r="Q1925" s="21"/>
      <c r="R1925" s="21"/>
      <c r="S1925" s="21"/>
      <c r="T1925" s="21"/>
      <c r="U1925" s="21"/>
    </row>
    <row r="1926" spans="1:21" s="40" customFormat="1" x14ac:dyDescent="0.2">
      <c r="A1926" s="207">
        <v>5</v>
      </c>
      <c r="B1926" s="213" t="s">
        <v>455</v>
      </c>
      <c r="C1926" s="186"/>
      <c r="D1926" s="200"/>
      <c r="E1926" s="204"/>
      <c r="F1926" s="205"/>
      <c r="I1926" s="22"/>
      <c r="J1926" s="22"/>
      <c r="K1926" s="90"/>
      <c r="L1926" s="21"/>
      <c r="M1926" s="21"/>
      <c r="N1926" s="21"/>
      <c r="O1926" s="21"/>
      <c r="P1926" s="21"/>
      <c r="Q1926" s="21"/>
      <c r="R1926" s="21"/>
      <c r="S1926" s="21"/>
      <c r="T1926" s="21"/>
      <c r="U1926" s="21"/>
    </row>
    <row r="1927" spans="1:21" s="40" customFormat="1" x14ac:dyDescent="0.2">
      <c r="A1927" s="202">
        <v>5.0999999999999996</v>
      </c>
      <c r="B1927" s="203" t="s">
        <v>454</v>
      </c>
      <c r="C1927" s="186">
        <v>155</v>
      </c>
      <c r="D1927" s="200" t="s">
        <v>57</v>
      </c>
      <c r="E1927" s="204">
        <v>58.35</v>
      </c>
      <c r="F1927" s="205">
        <f>ROUND(C1927*E1927,2)</f>
        <v>9044.25</v>
      </c>
      <c r="I1927" s="22"/>
      <c r="J1927" s="22"/>
      <c r="K1927" s="90"/>
      <c r="L1927" s="21"/>
      <c r="M1927" s="21"/>
      <c r="N1927" s="21"/>
      <c r="O1927" s="21"/>
      <c r="P1927" s="21"/>
      <c r="Q1927" s="21"/>
      <c r="R1927" s="21"/>
      <c r="S1927" s="21"/>
      <c r="T1927" s="21"/>
      <c r="U1927" s="21"/>
    </row>
    <row r="1928" spans="1:21" s="40" customFormat="1" x14ac:dyDescent="0.2">
      <c r="A1928" s="202">
        <v>5.2</v>
      </c>
      <c r="B1928" s="203" t="s">
        <v>448</v>
      </c>
      <c r="C1928" s="186">
        <v>2840</v>
      </c>
      <c r="D1928" s="200" t="s">
        <v>57</v>
      </c>
      <c r="E1928" s="204">
        <v>44.43</v>
      </c>
      <c r="F1928" s="205">
        <f>ROUND(C1928*E1928,2)</f>
        <v>126181.2</v>
      </c>
      <c r="I1928" s="22"/>
      <c r="J1928" s="22"/>
      <c r="K1928" s="90"/>
      <c r="L1928" s="21"/>
      <c r="M1928" s="21"/>
      <c r="N1928" s="21"/>
      <c r="O1928" s="21"/>
      <c r="P1928" s="21"/>
      <c r="Q1928" s="21"/>
      <c r="R1928" s="21"/>
      <c r="S1928" s="21"/>
      <c r="T1928" s="21"/>
      <c r="U1928" s="21"/>
    </row>
    <row r="1929" spans="1:21" s="40" customFormat="1" x14ac:dyDescent="0.2">
      <c r="A1929" s="208"/>
      <c r="B1929" s="212"/>
      <c r="C1929" s="186"/>
      <c r="D1929" s="200"/>
      <c r="E1929" s="204"/>
      <c r="F1929" s="205"/>
      <c r="I1929" s="22"/>
      <c r="J1929" s="22"/>
      <c r="K1929" s="90"/>
      <c r="L1929" s="21"/>
      <c r="M1929" s="21"/>
      <c r="N1929" s="21"/>
      <c r="O1929" s="21"/>
      <c r="P1929" s="21"/>
      <c r="Q1929" s="21"/>
      <c r="R1929" s="21"/>
      <c r="S1929" s="21"/>
      <c r="T1929" s="21"/>
      <c r="U1929" s="21"/>
    </row>
    <row r="1930" spans="1:21" s="40" customFormat="1" x14ac:dyDescent="0.2">
      <c r="A1930" s="207">
        <v>6</v>
      </c>
      <c r="B1930" s="198" t="s">
        <v>447</v>
      </c>
      <c r="C1930" s="186"/>
      <c r="D1930" s="200"/>
      <c r="E1930" s="204"/>
      <c r="F1930" s="205"/>
      <c r="I1930" s="22"/>
      <c r="J1930" s="22"/>
      <c r="K1930" s="90"/>
      <c r="L1930" s="21"/>
      <c r="M1930" s="21"/>
      <c r="N1930" s="21"/>
      <c r="O1930" s="21"/>
      <c r="P1930" s="21"/>
      <c r="Q1930" s="21"/>
      <c r="R1930" s="21"/>
      <c r="S1930" s="21"/>
      <c r="T1930" s="21"/>
      <c r="U1930" s="21"/>
    </row>
    <row r="1931" spans="1:21" s="40" customFormat="1" ht="25.5" x14ac:dyDescent="0.2">
      <c r="A1931" s="214">
        <v>6.1</v>
      </c>
      <c r="B1931" s="206" t="s">
        <v>446</v>
      </c>
      <c r="C1931" s="186">
        <v>1</v>
      </c>
      <c r="D1931" s="215" t="s">
        <v>33</v>
      </c>
      <c r="E1931" s="204">
        <v>5262.41</v>
      </c>
      <c r="F1931" s="205">
        <f t="shared" ref="F1931:F1940" si="91">ROUND(C1931*E1931,2)</f>
        <v>5262.41</v>
      </c>
      <c r="I1931" s="22"/>
      <c r="J1931" s="22"/>
      <c r="K1931" s="90"/>
      <c r="L1931" s="21"/>
      <c r="M1931" s="21"/>
      <c r="N1931" s="21"/>
      <c r="O1931" s="21"/>
      <c r="P1931" s="21"/>
      <c r="Q1931" s="21"/>
      <c r="R1931" s="21"/>
      <c r="S1931" s="21"/>
      <c r="T1931" s="21"/>
      <c r="U1931" s="21"/>
    </row>
    <row r="1932" spans="1:21" s="40" customFormat="1" ht="25.5" x14ac:dyDescent="0.2">
      <c r="A1932" s="214">
        <v>6.2</v>
      </c>
      <c r="B1932" s="206" t="s">
        <v>445</v>
      </c>
      <c r="C1932" s="186">
        <v>4</v>
      </c>
      <c r="D1932" s="215" t="s">
        <v>33</v>
      </c>
      <c r="E1932" s="204">
        <v>5629.22</v>
      </c>
      <c r="F1932" s="205">
        <f t="shared" si="91"/>
        <v>22516.880000000001</v>
      </c>
      <c r="I1932" s="22"/>
      <c r="J1932" s="22"/>
      <c r="K1932" s="90"/>
      <c r="L1932" s="21"/>
      <c r="M1932" s="21"/>
      <c r="N1932" s="21"/>
      <c r="O1932" s="21"/>
      <c r="P1932" s="21"/>
      <c r="Q1932" s="21"/>
      <c r="R1932" s="21"/>
      <c r="S1932" s="21"/>
      <c r="T1932" s="21"/>
      <c r="U1932" s="21"/>
    </row>
    <row r="1933" spans="1:21" s="40" customFormat="1" ht="25.5" x14ac:dyDescent="0.2">
      <c r="A1933" s="214">
        <v>6.3</v>
      </c>
      <c r="B1933" s="206" t="s">
        <v>444</v>
      </c>
      <c r="C1933" s="186">
        <v>4</v>
      </c>
      <c r="D1933" s="215" t="s">
        <v>33</v>
      </c>
      <c r="E1933" s="204">
        <v>3831.02</v>
      </c>
      <c r="F1933" s="205">
        <f t="shared" si="91"/>
        <v>15324.08</v>
      </c>
      <c r="I1933" s="22"/>
      <c r="J1933" s="22"/>
      <c r="K1933" s="90"/>
      <c r="L1933" s="21"/>
      <c r="M1933" s="21"/>
      <c r="N1933" s="21"/>
      <c r="O1933" s="21"/>
      <c r="P1933" s="21"/>
      <c r="Q1933" s="21"/>
      <c r="R1933" s="21"/>
      <c r="S1933" s="21"/>
      <c r="T1933" s="21"/>
      <c r="U1933" s="21"/>
    </row>
    <row r="1934" spans="1:21" s="40" customFormat="1" ht="25.5" x14ac:dyDescent="0.2">
      <c r="A1934" s="214">
        <v>6.4</v>
      </c>
      <c r="B1934" s="206" t="s">
        <v>411</v>
      </c>
      <c r="C1934" s="186">
        <v>22</v>
      </c>
      <c r="D1934" s="215" t="s">
        <v>33</v>
      </c>
      <c r="E1934" s="204">
        <v>3230.75</v>
      </c>
      <c r="F1934" s="205">
        <f t="shared" si="91"/>
        <v>71076.5</v>
      </c>
      <c r="I1934" s="22"/>
      <c r="J1934" s="22"/>
      <c r="K1934" s="90"/>
      <c r="L1934" s="21"/>
      <c r="M1934" s="21"/>
      <c r="N1934" s="21"/>
      <c r="O1934" s="21"/>
      <c r="P1934" s="21"/>
      <c r="Q1934" s="21"/>
      <c r="R1934" s="21"/>
      <c r="S1934" s="21"/>
      <c r="T1934" s="21"/>
      <c r="U1934" s="21"/>
    </row>
    <row r="1935" spans="1:21" s="40" customFormat="1" ht="25.5" x14ac:dyDescent="0.2">
      <c r="A1935" s="214">
        <v>6.5</v>
      </c>
      <c r="B1935" s="206" t="s">
        <v>436</v>
      </c>
      <c r="C1935" s="186">
        <v>4</v>
      </c>
      <c r="D1935" s="215" t="s">
        <v>33</v>
      </c>
      <c r="E1935" s="204">
        <v>7159.26</v>
      </c>
      <c r="F1935" s="205">
        <f t="shared" si="91"/>
        <v>28637.040000000001</v>
      </c>
      <c r="I1935" s="22"/>
      <c r="J1935" s="22"/>
      <c r="K1935" s="90"/>
      <c r="L1935" s="21"/>
      <c r="M1935" s="21"/>
      <c r="N1935" s="21"/>
      <c r="O1935" s="21"/>
      <c r="P1935" s="21"/>
      <c r="Q1935" s="21"/>
      <c r="R1935" s="21"/>
      <c r="S1935" s="21"/>
      <c r="T1935" s="21"/>
      <c r="U1935" s="21"/>
    </row>
    <row r="1936" spans="1:21" s="40" customFormat="1" ht="25.5" x14ac:dyDescent="0.2">
      <c r="A1936" s="214">
        <v>6.6</v>
      </c>
      <c r="B1936" s="206" t="s">
        <v>435</v>
      </c>
      <c r="C1936" s="186">
        <v>11</v>
      </c>
      <c r="D1936" s="215" t="s">
        <v>33</v>
      </c>
      <c r="E1936" s="204">
        <v>4741.8999999999996</v>
      </c>
      <c r="F1936" s="205">
        <f t="shared" si="91"/>
        <v>52160.9</v>
      </c>
      <c r="I1936" s="22"/>
      <c r="J1936" s="22"/>
      <c r="K1936" s="90"/>
      <c r="L1936" s="21"/>
      <c r="M1936" s="21"/>
      <c r="N1936" s="21"/>
      <c r="O1936" s="21"/>
      <c r="P1936" s="21"/>
      <c r="Q1936" s="21"/>
      <c r="R1936" s="21"/>
      <c r="S1936" s="21"/>
      <c r="T1936" s="21"/>
      <c r="U1936" s="21"/>
    </row>
    <row r="1937" spans="1:21" s="40" customFormat="1" ht="25.5" x14ac:dyDescent="0.2">
      <c r="A1937" s="214">
        <v>6.7</v>
      </c>
      <c r="B1937" s="206" t="s">
        <v>434</v>
      </c>
      <c r="C1937" s="186">
        <v>1</v>
      </c>
      <c r="D1937" s="215" t="s">
        <v>33</v>
      </c>
      <c r="E1937" s="204">
        <v>5332.93</v>
      </c>
      <c r="F1937" s="205">
        <f t="shared" si="91"/>
        <v>5332.93</v>
      </c>
      <c r="I1937" s="22"/>
      <c r="J1937" s="22"/>
      <c r="K1937" s="90"/>
      <c r="L1937" s="21"/>
      <c r="M1937" s="21"/>
      <c r="N1937" s="21"/>
      <c r="O1937" s="21"/>
      <c r="P1937" s="21"/>
      <c r="Q1937" s="21"/>
      <c r="R1937" s="21"/>
      <c r="S1937" s="21"/>
      <c r="T1937" s="21"/>
      <c r="U1937" s="21"/>
    </row>
    <row r="1938" spans="1:21" s="40" customFormat="1" ht="25.5" x14ac:dyDescent="0.2">
      <c r="A1938" s="214">
        <v>6.8</v>
      </c>
      <c r="B1938" s="206" t="s">
        <v>433</v>
      </c>
      <c r="C1938" s="186">
        <v>7</v>
      </c>
      <c r="D1938" s="215" t="s">
        <v>33</v>
      </c>
      <c r="E1938" s="204">
        <v>4251.21</v>
      </c>
      <c r="F1938" s="205">
        <f t="shared" si="91"/>
        <v>29758.47</v>
      </c>
      <c r="I1938" s="22"/>
      <c r="J1938" s="22"/>
      <c r="K1938" s="90"/>
      <c r="L1938" s="21"/>
      <c r="M1938" s="21"/>
      <c r="N1938" s="21"/>
      <c r="O1938" s="21"/>
      <c r="P1938" s="21"/>
      <c r="Q1938" s="21"/>
      <c r="R1938" s="21"/>
      <c r="S1938" s="21"/>
      <c r="T1938" s="21"/>
      <c r="U1938" s="21"/>
    </row>
    <row r="1939" spans="1:21" s="40" customFormat="1" ht="25.5" x14ac:dyDescent="0.2">
      <c r="A1939" s="214">
        <v>6.9</v>
      </c>
      <c r="B1939" s="206" t="s">
        <v>429</v>
      </c>
      <c r="C1939" s="186">
        <v>15</v>
      </c>
      <c r="D1939" s="215" t="s">
        <v>33</v>
      </c>
      <c r="E1939" s="204">
        <v>1067.19</v>
      </c>
      <c r="F1939" s="205">
        <f t="shared" si="91"/>
        <v>16007.85</v>
      </c>
      <c r="I1939" s="22"/>
      <c r="J1939" s="22"/>
      <c r="K1939" s="90"/>
      <c r="L1939" s="21"/>
      <c r="M1939" s="21"/>
      <c r="N1939" s="21"/>
      <c r="O1939" s="21"/>
      <c r="P1939" s="21"/>
      <c r="Q1939" s="21"/>
      <c r="R1939" s="21"/>
      <c r="S1939" s="21"/>
      <c r="T1939" s="21"/>
      <c r="U1939" s="21"/>
    </row>
    <row r="1940" spans="1:21" s="40" customFormat="1" x14ac:dyDescent="0.2">
      <c r="A1940" s="216">
        <v>6.1</v>
      </c>
      <c r="B1940" s="206" t="s">
        <v>428</v>
      </c>
      <c r="C1940" s="186">
        <v>54</v>
      </c>
      <c r="D1940" s="215" t="s">
        <v>33</v>
      </c>
      <c r="E1940" s="204">
        <v>750</v>
      </c>
      <c r="F1940" s="217">
        <f t="shared" si="91"/>
        <v>40500</v>
      </c>
      <c r="I1940" s="22"/>
      <c r="J1940" s="22"/>
      <c r="K1940" s="90"/>
      <c r="L1940" s="21"/>
      <c r="M1940" s="21"/>
      <c r="N1940" s="21"/>
      <c r="O1940" s="21"/>
      <c r="P1940" s="21"/>
      <c r="Q1940" s="21"/>
      <c r="R1940" s="21"/>
      <c r="S1940" s="21"/>
      <c r="T1940" s="21"/>
      <c r="U1940" s="21"/>
    </row>
    <row r="1941" spans="1:21" s="40" customFormat="1" x14ac:dyDescent="0.2">
      <c r="A1941" s="208"/>
      <c r="B1941" s="203" t="s">
        <v>427</v>
      </c>
      <c r="C1941" s="186"/>
      <c r="D1941" s="200"/>
      <c r="E1941" s="204"/>
      <c r="F1941" s="205"/>
      <c r="I1941" s="22"/>
      <c r="J1941" s="22"/>
      <c r="K1941" s="90"/>
      <c r="L1941" s="21"/>
      <c r="M1941" s="21"/>
      <c r="N1941" s="21"/>
      <c r="O1941" s="21"/>
      <c r="P1941" s="21"/>
      <c r="Q1941" s="21"/>
      <c r="R1941" s="21"/>
      <c r="S1941" s="21"/>
      <c r="T1941" s="21"/>
      <c r="U1941" s="21"/>
    </row>
    <row r="1942" spans="1:21" s="40" customFormat="1" x14ac:dyDescent="0.2">
      <c r="A1942" s="207">
        <v>7</v>
      </c>
      <c r="B1942" s="198" t="s">
        <v>426</v>
      </c>
      <c r="C1942" s="186"/>
      <c r="D1942" s="200"/>
      <c r="E1942" s="204"/>
      <c r="F1942" s="205"/>
      <c r="I1942" s="22"/>
      <c r="J1942" s="22"/>
      <c r="K1942" s="90"/>
      <c r="L1942" s="21"/>
      <c r="M1942" s="21"/>
      <c r="N1942" s="21"/>
      <c r="O1942" s="21"/>
      <c r="P1942" s="21"/>
      <c r="Q1942" s="21"/>
      <c r="R1942" s="21"/>
      <c r="S1942" s="21"/>
      <c r="T1942" s="21"/>
      <c r="U1942" s="21"/>
    </row>
    <row r="1943" spans="1:21" s="40" customFormat="1" x14ac:dyDescent="0.2">
      <c r="A1943" s="208">
        <v>7.1</v>
      </c>
      <c r="B1943" s="203" t="s">
        <v>424</v>
      </c>
      <c r="C1943" s="186">
        <v>26</v>
      </c>
      <c r="D1943" s="215" t="s">
        <v>33</v>
      </c>
      <c r="E1943" s="204">
        <v>1713.53</v>
      </c>
      <c r="F1943" s="205">
        <f>ROUND(C1943*E1943,2)</f>
        <v>44551.78</v>
      </c>
      <c r="I1943" s="22"/>
      <c r="J1943" s="22"/>
      <c r="K1943" s="90"/>
      <c r="L1943" s="21"/>
      <c r="M1943" s="21"/>
      <c r="N1943" s="21"/>
      <c r="O1943" s="21"/>
      <c r="P1943" s="21"/>
      <c r="Q1943" s="21"/>
      <c r="R1943" s="21"/>
      <c r="S1943" s="21"/>
      <c r="T1943" s="21"/>
      <c r="U1943" s="21"/>
    </row>
    <row r="1944" spans="1:21" s="40" customFormat="1" x14ac:dyDescent="0.2">
      <c r="A1944" s="208">
        <v>7.2</v>
      </c>
      <c r="B1944" s="203" t="s">
        <v>423</v>
      </c>
      <c r="C1944" s="186">
        <v>96</v>
      </c>
      <c r="D1944" s="215" t="s">
        <v>33</v>
      </c>
      <c r="E1944" s="204">
        <v>1565.4</v>
      </c>
      <c r="F1944" s="205">
        <f>ROUND(C1944*E1944,2)</f>
        <v>150278.39999999999</v>
      </c>
      <c r="I1944" s="22"/>
      <c r="J1944" s="22"/>
      <c r="K1944" s="90"/>
      <c r="L1944" s="21"/>
      <c r="M1944" s="21"/>
      <c r="N1944" s="21"/>
      <c r="O1944" s="21"/>
      <c r="P1944" s="21"/>
      <c r="Q1944" s="21"/>
      <c r="R1944" s="21"/>
      <c r="S1944" s="21"/>
      <c r="T1944" s="21"/>
      <c r="U1944" s="21"/>
    </row>
    <row r="1945" spans="1:21" s="40" customFormat="1" x14ac:dyDescent="0.2">
      <c r="A1945" s="208"/>
      <c r="B1945" s="203"/>
      <c r="C1945" s="186"/>
      <c r="D1945" s="200"/>
      <c r="E1945" s="204"/>
      <c r="F1945" s="205"/>
      <c r="I1945" s="22"/>
      <c r="J1945" s="22"/>
      <c r="K1945" s="90"/>
      <c r="L1945" s="21"/>
      <c r="M1945" s="21"/>
      <c r="N1945" s="21"/>
      <c r="O1945" s="21"/>
      <c r="P1945" s="21"/>
      <c r="Q1945" s="21"/>
      <c r="R1945" s="21"/>
      <c r="S1945" s="21"/>
      <c r="T1945" s="21"/>
      <c r="U1945" s="21"/>
    </row>
    <row r="1946" spans="1:21" s="40" customFormat="1" x14ac:dyDescent="0.2">
      <c r="A1946" s="207">
        <v>8</v>
      </c>
      <c r="B1946" s="198" t="s">
        <v>422</v>
      </c>
      <c r="C1946" s="186"/>
      <c r="D1946" s="200"/>
      <c r="E1946" s="204"/>
      <c r="F1946" s="205"/>
      <c r="I1946" s="22"/>
      <c r="J1946" s="22"/>
      <c r="K1946" s="90"/>
      <c r="L1946" s="21"/>
      <c r="M1946" s="21"/>
      <c r="N1946" s="21"/>
      <c r="O1946" s="21"/>
      <c r="P1946" s="21"/>
      <c r="Q1946" s="21"/>
      <c r="R1946" s="21"/>
      <c r="S1946" s="21"/>
      <c r="T1946" s="21"/>
      <c r="U1946" s="21"/>
    </row>
    <row r="1947" spans="1:21" s="40" customFormat="1" x14ac:dyDescent="0.2">
      <c r="A1947" s="208"/>
      <c r="B1947" s="203"/>
      <c r="C1947" s="186"/>
      <c r="D1947" s="200"/>
      <c r="E1947" s="204"/>
      <c r="F1947" s="205"/>
      <c r="I1947" s="22"/>
      <c r="J1947" s="22"/>
      <c r="K1947" s="90"/>
      <c r="L1947" s="21"/>
      <c r="M1947" s="21"/>
      <c r="N1947" s="21"/>
      <c r="O1947" s="21"/>
      <c r="P1947" s="21"/>
      <c r="Q1947" s="21"/>
      <c r="R1947" s="21"/>
      <c r="S1947" s="21"/>
      <c r="T1947" s="21"/>
      <c r="U1947" s="21"/>
    </row>
    <row r="1948" spans="1:21" s="40" customFormat="1" x14ac:dyDescent="0.2">
      <c r="A1948" s="207">
        <v>8.1</v>
      </c>
      <c r="B1948" s="198" t="s">
        <v>421</v>
      </c>
      <c r="C1948" s="186"/>
      <c r="D1948" s="200"/>
      <c r="E1948" s="204"/>
      <c r="F1948" s="205"/>
      <c r="I1948" s="22"/>
      <c r="J1948" s="22"/>
      <c r="K1948" s="90"/>
      <c r="L1948" s="21"/>
      <c r="M1948" s="21"/>
      <c r="N1948" s="21"/>
      <c r="O1948" s="21"/>
      <c r="P1948" s="21"/>
      <c r="Q1948" s="21"/>
      <c r="R1948" s="21"/>
      <c r="S1948" s="21"/>
      <c r="T1948" s="21"/>
      <c r="U1948" s="21"/>
    </row>
    <row r="1949" spans="1:21" s="40" customFormat="1" x14ac:dyDescent="0.2">
      <c r="A1949" s="208" t="s">
        <v>148</v>
      </c>
      <c r="B1949" s="228" t="s">
        <v>97</v>
      </c>
      <c r="C1949" s="186">
        <v>1</v>
      </c>
      <c r="D1949" s="215" t="s">
        <v>33</v>
      </c>
      <c r="E1949" s="221">
        <v>291.64999999999998</v>
      </c>
      <c r="F1949" s="205">
        <f t="shared" ref="F1949:F1958" si="92">ROUND(C1949*E1949,2)</f>
        <v>291.64999999999998</v>
      </c>
      <c r="I1949" s="22"/>
      <c r="J1949" s="22"/>
      <c r="K1949" s="90"/>
      <c r="L1949" s="21"/>
      <c r="M1949" s="21"/>
      <c r="N1949" s="21"/>
      <c r="O1949" s="21"/>
      <c r="P1949" s="21"/>
      <c r="Q1949" s="21"/>
      <c r="R1949" s="21"/>
      <c r="S1949" s="21"/>
      <c r="T1949" s="21"/>
      <c r="U1949" s="21"/>
    </row>
    <row r="1950" spans="1:21" s="40" customFormat="1" ht="25.5" x14ac:dyDescent="0.2">
      <c r="A1950" s="208" t="s">
        <v>256</v>
      </c>
      <c r="B1950" s="206" t="s">
        <v>420</v>
      </c>
      <c r="C1950" s="186">
        <v>5</v>
      </c>
      <c r="D1950" s="200" t="s">
        <v>57</v>
      </c>
      <c r="E1950" s="221">
        <v>2443.96</v>
      </c>
      <c r="F1950" s="205">
        <f t="shared" si="92"/>
        <v>12219.8</v>
      </c>
      <c r="I1950" s="22"/>
      <c r="J1950" s="22"/>
      <c r="K1950" s="90"/>
      <c r="L1950" s="21"/>
      <c r="M1950" s="21"/>
      <c r="N1950" s="21"/>
      <c r="O1950" s="21"/>
      <c r="P1950" s="21"/>
      <c r="Q1950" s="21"/>
      <c r="R1950" s="21"/>
      <c r="S1950" s="21"/>
      <c r="T1950" s="21"/>
      <c r="U1950" s="21"/>
    </row>
    <row r="1951" spans="1:21" s="40" customFormat="1" x14ac:dyDescent="0.2">
      <c r="A1951" s="208" t="s">
        <v>337</v>
      </c>
      <c r="B1951" s="206" t="s">
        <v>419</v>
      </c>
      <c r="C1951" s="186">
        <v>4</v>
      </c>
      <c r="D1951" s="215" t="s">
        <v>33</v>
      </c>
      <c r="E1951" s="221">
        <v>4860.49</v>
      </c>
      <c r="F1951" s="205">
        <f t="shared" si="92"/>
        <v>19441.96</v>
      </c>
      <c r="I1951" s="22"/>
      <c r="J1951" s="22"/>
      <c r="K1951" s="90"/>
      <c r="L1951" s="21"/>
      <c r="M1951" s="21"/>
      <c r="N1951" s="21"/>
      <c r="O1951" s="21"/>
      <c r="P1951" s="21"/>
      <c r="Q1951" s="21"/>
      <c r="R1951" s="21"/>
      <c r="S1951" s="21"/>
      <c r="T1951" s="21"/>
      <c r="U1951" s="21"/>
    </row>
    <row r="1952" spans="1:21" s="40" customFormat="1" x14ac:dyDescent="0.2">
      <c r="A1952" s="208" t="s">
        <v>288</v>
      </c>
      <c r="B1952" s="206" t="s">
        <v>418</v>
      </c>
      <c r="C1952" s="186">
        <v>2</v>
      </c>
      <c r="D1952" s="215" t="s">
        <v>33</v>
      </c>
      <c r="E1952" s="221">
        <v>1713.53</v>
      </c>
      <c r="F1952" s="205">
        <f t="shared" si="92"/>
        <v>3427.06</v>
      </c>
      <c r="I1952" s="22"/>
      <c r="J1952" s="22"/>
      <c r="K1952" s="90"/>
      <c r="L1952" s="21"/>
      <c r="M1952" s="21"/>
      <c r="N1952" s="21"/>
      <c r="O1952" s="21"/>
      <c r="P1952" s="21"/>
      <c r="Q1952" s="21"/>
      <c r="R1952" s="21"/>
      <c r="S1952" s="21"/>
      <c r="T1952" s="21"/>
      <c r="U1952" s="21"/>
    </row>
    <row r="1953" spans="1:21" s="40" customFormat="1" x14ac:dyDescent="0.2">
      <c r="A1953" s="208" t="s">
        <v>335</v>
      </c>
      <c r="B1953" s="203" t="s">
        <v>417</v>
      </c>
      <c r="C1953" s="186">
        <v>4.68</v>
      </c>
      <c r="D1953" s="200" t="s">
        <v>41</v>
      </c>
      <c r="E1953" s="221">
        <v>130.81</v>
      </c>
      <c r="F1953" s="205">
        <f t="shared" si="92"/>
        <v>612.19000000000005</v>
      </c>
      <c r="I1953" s="22"/>
      <c r="J1953" s="22"/>
      <c r="K1953" s="90"/>
      <c r="L1953" s="21"/>
      <c r="M1953" s="21"/>
      <c r="N1953" s="21"/>
      <c r="O1953" s="21"/>
      <c r="P1953" s="21"/>
      <c r="Q1953" s="21"/>
      <c r="R1953" s="21"/>
      <c r="S1953" s="21"/>
      <c r="T1953" s="21"/>
      <c r="U1953" s="21"/>
    </row>
    <row r="1954" spans="1:21" s="40" customFormat="1" x14ac:dyDescent="0.2">
      <c r="A1954" s="208" t="s">
        <v>147</v>
      </c>
      <c r="B1954" s="206" t="s">
        <v>416</v>
      </c>
      <c r="C1954" s="186">
        <v>4.2</v>
      </c>
      <c r="D1954" s="200" t="s">
        <v>45</v>
      </c>
      <c r="E1954" s="221">
        <v>44.31</v>
      </c>
      <c r="F1954" s="205">
        <f t="shared" si="92"/>
        <v>186.1</v>
      </c>
      <c r="I1954" s="22"/>
      <c r="J1954" s="22"/>
      <c r="K1954" s="90"/>
      <c r="L1954" s="21"/>
      <c r="M1954" s="21"/>
      <c r="N1954" s="21"/>
      <c r="O1954" s="21"/>
      <c r="P1954" s="21"/>
      <c r="Q1954" s="21"/>
      <c r="R1954" s="21"/>
      <c r="S1954" s="21"/>
      <c r="T1954" s="21"/>
      <c r="U1954" s="21"/>
    </row>
    <row r="1955" spans="1:21" s="40" customFormat="1" x14ac:dyDescent="0.2">
      <c r="A1955" s="208" t="s">
        <v>146</v>
      </c>
      <c r="B1955" s="206" t="s">
        <v>415</v>
      </c>
      <c r="C1955" s="186">
        <v>0.42</v>
      </c>
      <c r="D1955" s="200" t="s">
        <v>41</v>
      </c>
      <c r="E1955" s="221">
        <v>1411.8</v>
      </c>
      <c r="F1955" s="205">
        <f t="shared" si="92"/>
        <v>592.96</v>
      </c>
      <c r="I1955" s="22"/>
      <c r="J1955" s="22"/>
      <c r="K1955" s="90"/>
      <c r="L1955" s="21"/>
      <c r="M1955" s="21"/>
      <c r="N1955" s="21"/>
      <c r="O1955" s="21"/>
      <c r="P1955" s="21"/>
      <c r="Q1955" s="21"/>
      <c r="R1955" s="21"/>
      <c r="S1955" s="21"/>
      <c r="T1955" s="21"/>
      <c r="U1955" s="21"/>
    </row>
    <row r="1956" spans="1:21" s="40" customFormat="1" ht="27.75" customHeight="1" x14ac:dyDescent="0.2">
      <c r="A1956" s="208" t="s">
        <v>145</v>
      </c>
      <c r="B1956" s="206" t="s">
        <v>407</v>
      </c>
      <c r="C1956" s="186">
        <v>3.81</v>
      </c>
      <c r="D1956" s="200" t="s">
        <v>41</v>
      </c>
      <c r="E1956" s="221">
        <v>172.55</v>
      </c>
      <c r="F1956" s="205">
        <f t="shared" si="92"/>
        <v>657.42</v>
      </c>
      <c r="I1956" s="22"/>
      <c r="J1956" s="22"/>
      <c r="K1956" s="90"/>
      <c r="L1956" s="21"/>
      <c r="M1956" s="21"/>
      <c r="N1956" s="21"/>
      <c r="O1956" s="21"/>
      <c r="P1956" s="21"/>
      <c r="Q1956" s="21"/>
      <c r="R1956" s="21"/>
      <c r="S1956" s="21"/>
      <c r="T1956" s="21"/>
      <c r="U1956" s="21"/>
    </row>
    <row r="1957" spans="1:21" s="40" customFormat="1" ht="25.5" x14ac:dyDescent="0.2">
      <c r="A1957" s="208" t="s">
        <v>144</v>
      </c>
      <c r="B1957" s="206" t="s">
        <v>406</v>
      </c>
      <c r="C1957" s="186">
        <v>0.92</v>
      </c>
      <c r="D1957" s="200" t="s">
        <v>41</v>
      </c>
      <c r="E1957" s="221">
        <v>204.64</v>
      </c>
      <c r="F1957" s="205">
        <f t="shared" si="92"/>
        <v>188.27</v>
      </c>
      <c r="I1957" s="22"/>
      <c r="J1957" s="22"/>
      <c r="K1957" s="90"/>
      <c r="L1957" s="21"/>
      <c r="M1957" s="21"/>
      <c r="N1957" s="21"/>
      <c r="O1957" s="21"/>
      <c r="P1957" s="21"/>
      <c r="Q1957" s="21"/>
      <c r="R1957" s="21"/>
      <c r="S1957" s="21"/>
      <c r="T1957" s="21"/>
      <c r="U1957" s="21"/>
    </row>
    <row r="1958" spans="1:21" s="40" customFormat="1" x14ac:dyDescent="0.2">
      <c r="A1958" s="208" t="s">
        <v>414</v>
      </c>
      <c r="B1958" s="206" t="s">
        <v>89</v>
      </c>
      <c r="C1958" s="186">
        <v>1</v>
      </c>
      <c r="D1958" s="215" t="s">
        <v>33</v>
      </c>
      <c r="E1958" s="221">
        <v>8900</v>
      </c>
      <c r="F1958" s="205">
        <f t="shared" si="92"/>
        <v>8900</v>
      </c>
      <c r="I1958" s="22"/>
      <c r="J1958" s="22"/>
      <c r="K1958" s="90"/>
      <c r="L1958" s="21"/>
      <c r="M1958" s="21"/>
      <c r="N1958" s="21"/>
      <c r="O1958" s="21"/>
      <c r="P1958" s="21"/>
      <c r="Q1958" s="21"/>
      <c r="R1958" s="21"/>
      <c r="S1958" s="21"/>
      <c r="T1958" s="21"/>
      <c r="U1958" s="21"/>
    </row>
    <row r="1959" spans="1:21" s="40" customFormat="1" x14ac:dyDescent="0.2">
      <c r="A1959" s="208"/>
      <c r="B1959" s="203"/>
      <c r="C1959" s="186"/>
      <c r="D1959" s="200"/>
      <c r="E1959" s="221"/>
      <c r="F1959" s="205"/>
      <c r="I1959" s="22"/>
      <c r="J1959" s="22"/>
      <c r="K1959" s="90"/>
      <c r="L1959" s="21"/>
      <c r="M1959" s="21"/>
      <c r="N1959" s="21"/>
      <c r="O1959" s="21"/>
      <c r="P1959" s="21"/>
      <c r="Q1959" s="21"/>
      <c r="R1959" s="21"/>
      <c r="S1959" s="21"/>
      <c r="T1959" s="21"/>
      <c r="U1959" s="21"/>
    </row>
    <row r="1960" spans="1:21" s="40" customFormat="1" x14ac:dyDescent="0.2">
      <c r="A1960" s="218">
        <v>8.1999999999999993</v>
      </c>
      <c r="B1960" s="219" t="s">
        <v>413</v>
      </c>
      <c r="C1960" s="186"/>
      <c r="D1960" s="220"/>
      <c r="E1960" s="221"/>
      <c r="F1960" s="222"/>
      <c r="I1960" s="22"/>
      <c r="J1960" s="22"/>
      <c r="K1960" s="90"/>
      <c r="L1960" s="21"/>
      <c r="M1960" s="21"/>
      <c r="N1960" s="21"/>
      <c r="O1960" s="21"/>
      <c r="P1960" s="21"/>
      <c r="Q1960" s="21"/>
      <c r="R1960" s="21"/>
      <c r="S1960" s="21"/>
      <c r="T1960" s="21"/>
      <c r="U1960" s="21"/>
    </row>
    <row r="1961" spans="1:21" s="40" customFormat="1" x14ac:dyDescent="0.2">
      <c r="A1961" s="223" t="s">
        <v>101</v>
      </c>
      <c r="B1961" s="224" t="s">
        <v>97</v>
      </c>
      <c r="C1961" s="186">
        <v>2</v>
      </c>
      <c r="D1961" s="220" t="s">
        <v>33</v>
      </c>
      <c r="E1961" s="221">
        <v>291.64999999999998</v>
      </c>
      <c r="F1961" s="225">
        <f t="shared" ref="F1961:F1969" si="93">ROUND(E1961*C1961,2)</f>
        <v>583.29999999999995</v>
      </c>
      <c r="I1961" s="22"/>
      <c r="J1961" s="22"/>
      <c r="K1961" s="90"/>
      <c r="L1961" s="21"/>
      <c r="M1961" s="21"/>
      <c r="N1961" s="21"/>
      <c r="O1961" s="21"/>
      <c r="P1961" s="21"/>
      <c r="Q1961" s="21"/>
      <c r="R1961" s="21"/>
      <c r="S1961" s="21"/>
      <c r="T1961" s="21"/>
      <c r="U1961" s="21"/>
    </row>
    <row r="1962" spans="1:21" s="40" customFormat="1" ht="25.5" x14ac:dyDescent="0.2">
      <c r="A1962" s="223" t="s">
        <v>334</v>
      </c>
      <c r="B1962" s="224" t="s">
        <v>412</v>
      </c>
      <c r="C1962" s="186">
        <v>10</v>
      </c>
      <c r="D1962" s="226" t="s">
        <v>57</v>
      </c>
      <c r="E1962" s="221">
        <v>1410.47</v>
      </c>
      <c r="F1962" s="225">
        <f t="shared" si="93"/>
        <v>14104.7</v>
      </c>
      <c r="I1962" s="22"/>
      <c r="J1962" s="22"/>
      <c r="K1962" s="90"/>
      <c r="L1962" s="21"/>
      <c r="M1962" s="21"/>
      <c r="N1962" s="21"/>
      <c r="O1962" s="21"/>
      <c r="P1962" s="21"/>
      <c r="Q1962" s="21"/>
      <c r="R1962" s="21"/>
      <c r="S1962" s="21"/>
      <c r="T1962" s="21"/>
      <c r="U1962" s="21"/>
    </row>
    <row r="1963" spans="1:21" s="40" customFormat="1" ht="25.5" x14ac:dyDescent="0.2">
      <c r="A1963" s="223" t="s">
        <v>332</v>
      </c>
      <c r="B1963" s="206" t="s">
        <v>411</v>
      </c>
      <c r="C1963" s="186">
        <v>8</v>
      </c>
      <c r="D1963" s="226" t="s">
        <v>33</v>
      </c>
      <c r="E1963" s="221">
        <v>2767.21</v>
      </c>
      <c r="F1963" s="225">
        <f t="shared" si="93"/>
        <v>22137.68</v>
      </c>
      <c r="I1963" s="22"/>
      <c r="J1963" s="22"/>
      <c r="K1963" s="90"/>
      <c r="L1963" s="21"/>
      <c r="M1963" s="21"/>
      <c r="N1963" s="21"/>
      <c r="O1963" s="21"/>
      <c r="P1963" s="21"/>
      <c r="Q1963" s="21"/>
      <c r="R1963" s="21"/>
      <c r="S1963" s="21"/>
      <c r="T1963" s="21"/>
      <c r="U1963" s="21"/>
    </row>
    <row r="1964" spans="1:21" s="40" customFormat="1" x14ac:dyDescent="0.2">
      <c r="A1964" s="223" t="s">
        <v>330</v>
      </c>
      <c r="B1964" s="227" t="s">
        <v>410</v>
      </c>
      <c r="C1964" s="186">
        <v>4</v>
      </c>
      <c r="D1964" s="226" t="s">
        <v>33</v>
      </c>
      <c r="E1964" s="221">
        <v>1565.4</v>
      </c>
      <c r="F1964" s="225">
        <f t="shared" si="93"/>
        <v>6261.6</v>
      </c>
      <c r="I1964" s="22"/>
      <c r="J1964" s="22"/>
      <c r="K1964" s="90"/>
      <c r="L1964" s="21"/>
      <c r="M1964" s="21"/>
      <c r="N1964" s="21"/>
      <c r="O1964" s="21"/>
      <c r="P1964" s="21"/>
      <c r="Q1964" s="21"/>
      <c r="R1964" s="21"/>
      <c r="S1964" s="21"/>
      <c r="T1964" s="21"/>
      <c r="U1964" s="21"/>
    </row>
    <row r="1965" spans="1:21" s="40" customFormat="1" x14ac:dyDescent="0.2">
      <c r="A1965" s="223" t="s">
        <v>328</v>
      </c>
      <c r="B1965" s="227" t="s">
        <v>409</v>
      </c>
      <c r="C1965" s="186">
        <v>4</v>
      </c>
      <c r="D1965" s="226" t="s">
        <v>33</v>
      </c>
      <c r="E1965" s="221">
        <v>750</v>
      </c>
      <c r="F1965" s="225">
        <f t="shared" si="93"/>
        <v>3000</v>
      </c>
      <c r="I1965" s="22"/>
      <c r="J1965" s="22"/>
      <c r="K1965" s="90"/>
      <c r="L1965" s="21"/>
      <c r="M1965" s="21"/>
      <c r="N1965" s="21"/>
      <c r="O1965" s="21"/>
      <c r="P1965" s="21"/>
      <c r="Q1965" s="21"/>
      <c r="R1965" s="21"/>
      <c r="S1965" s="21"/>
      <c r="T1965" s="21"/>
      <c r="U1965" s="21"/>
    </row>
    <row r="1966" spans="1:21" s="40" customFormat="1" x14ac:dyDescent="0.2">
      <c r="A1966" s="223" t="s">
        <v>118</v>
      </c>
      <c r="B1966" s="227" t="s">
        <v>453</v>
      </c>
      <c r="C1966" s="186">
        <v>11.36</v>
      </c>
      <c r="D1966" s="226" t="s">
        <v>41</v>
      </c>
      <c r="E1966" s="221">
        <v>130.81</v>
      </c>
      <c r="F1966" s="225">
        <f t="shared" si="93"/>
        <v>1486</v>
      </c>
      <c r="I1966" s="22"/>
      <c r="J1966" s="22"/>
      <c r="K1966" s="90"/>
      <c r="L1966" s="21"/>
      <c r="M1966" s="21"/>
      <c r="N1966" s="21"/>
      <c r="O1966" s="21"/>
      <c r="P1966" s="21"/>
      <c r="Q1966" s="21"/>
      <c r="R1966" s="21"/>
      <c r="S1966" s="21"/>
      <c r="T1966" s="21"/>
      <c r="U1966" s="21"/>
    </row>
    <row r="1967" spans="1:21" s="40" customFormat="1" ht="28.5" customHeight="1" x14ac:dyDescent="0.2">
      <c r="A1967" s="223" t="s">
        <v>143</v>
      </c>
      <c r="B1967" s="206" t="s">
        <v>407</v>
      </c>
      <c r="C1967" s="186">
        <v>10.68</v>
      </c>
      <c r="D1967" s="226" t="s">
        <v>41</v>
      </c>
      <c r="E1967" s="221">
        <v>172.55</v>
      </c>
      <c r="F1967" s="225">
        <f t="shared" si="93"/>
        <v>1842.83</v>
      </c>
      <c r="I1967" s="22"/>
      <c r="J1967" s="22"/>
      <c r="K1967" s="90"/>
      <c r="L1967" s="21"/>
      <c r="M1967" s="21"/>
      <c r="N1967" s="21"/>
      <c r="O1967" s="21"/>
      <c r="P1967" s="21"/>
      <c r="Q1967" s="21"/>
      <c r="R1967" s="21"/>
      <c r="S1967" s="21"/>
      <c r="T1967" s="21"/>
      <c r="U1967" s="21"/>
    </row>
    <row r="1968" spans="1:21" s="40" customFormat="1" ht="25.5" x14ac:dyDescent="0.2">
      <c r="A1968" s="223" t="s">
        <v>117</v>
      </c>
      <c r="B1968" s="206" t="s">
        <v>406</v>
      </c>
      <c r="C1968" s="186">
        <v>2</v>
      </c>
      <c r="D1968" s="226" t="s">
        <v>33</v>
      </c>
      <c r="E1968" s="221">
        <v>204.64</v>
      </c>
      <c r="F1968" s="225">
        <f t="shared" si="93"/>
        <v>409.28</v>
      </c>
      <c r="I1968" s="22"/>
      <c r="J1968" s="22"/>
      <c r="K1968" s="90"/>
      <c r="L1968" s="21"/>
      <c r="M1968" s="21"/>
      <c r="N1968" s="21"/>
      <c r="O1968" s="21"/>
      <c r="P1968" s="21"/>
      <c r="Q1968" s="21"/>
      <c r="R1968" s="21"/>
      <c r="S1968" s="21"/>
      <c r="T1968" s="21"/>
      <c r="U1968" s="21"/>
    </row>
    <row r="1969" spans="1:21" s="40" customFormat="1" x14ac:dyDescent="0.2">
      <c r="A1969" s="223" t="s">
        <v>100</v>
      </c>
      <c r="B1969" s="227" t="s">
        <v>177</v>
      </c>
      <c r="C1969" s="186">
        <v>2</v>
      </c>
      <c r="D1969" s="226" t="s">
        <v>33</v>
      </c>
      <c r="E1969" s="221">
        <v>8500</v>
      </c>
      <c r="F1969" s="225">
        <f t="shared" si="93"/>
        <v>17000</v>
      </c>
      <c r="I1969" s="22"/>
      <c r="J1969" s="22"/>
      <c r="K1969" s="90"/>
      <c r="L1969" s="21"/>
      <c r="M1969" s="21"/>
      <c r="N1969" s="21"/>
      <c r="O1969" s="21"/>
      <c r="P1969" s="21"/>
      <c r="Q1969" s="21"/>
      <c r="R1969" s="21"/>
      <c r="S1969" s="21"/>
      <c r="T1969" s="21"/>
      <c r="U1969" s="21"/>
    </row>
    <row r="1970" spans="1:21" s="40" customFormat="1" x14ac:dyDescent="0.2">
      <c r="A1970" s="208"/>
      <c r="B1970" s="203"/>
      <c r="C1970" s="186"/>
      <c r="D1970" s="200"/>
      <c r="E1970" s="204"/>
      <c r="F1970" s="205"/>
      <c r="I1970" s="22"/>
      <c r="J1970" s="22"/>
      <c r="K1970" s="90"/>
      <c r="L1970" s="21"/>
      <c r="M1970" s="21"/>
      <c r="N1970" s="21"/>
      <c r="O1970" s="21"/>
      <c r="P1970" s="21"/>
      <c r="Q1970" s="21"/>
      <c r="R1970" s="21"/>
      <c r="S1970" s="21"/>
      <c r="T1970" s="21"/>
      <c r="U1970" s="21"/>
    </row>
    <row r="1971" spans="1:21" s="40" customFormat="1" x14ac:dyDescent="0.2">
      <c r="A1971" s="231">
        <v>9</v>
      </c>
      <c r="B1971" s="198" t="s">
        <v>405</v>
      </c>
      <c r="C1971" s="186"/>
      <c r="D1971" s="200"/>
      <c r="E1971" s="204"/>
      <c r="F1971" s="205"/>
      <c r="I1971" s="22"/>
      <c r="J1971" s="22"/>
      <c r="K1971" s="90"/>
      <c r="L1971" s="21"/>
      <c r="M1971" s="21"/>
      <c r="N1971" s="21"/>
      <c r="O1971" s="21"/>
      <c r="P1971" s="21"/>
      <c r="Q1971" s="21"/>
      <c r="R1971" s="21"/>
      <c r="S1971" s="21"/>
      <c r="T1971" s="21"/>
      <c r="U1971" s="21"/>
    </row>
    <row r="1972" spans="1:21" s="40" customFormat="1" x14ac:dyDescent="0.2">
      <c r="A1972" s="208"/>
      <c r="B1972" s="203"/>
      <c r="C1972" s="186"/>
      <c r="D1972" s="200"/>
      <c r="E1972" s="204"/>
      <c r="F1972" s="205"/>
      <c r="I1972" s="22"/>
      <c r="J1972" s="22"/>
      <c r="K1972" s="90"/>
      <c r="L1972" s="21"/>
      <c r="M1972" s="21"/>
      <c r="N1972" s="21"/>
      <c r="O1972" s="21"/>
      <c r="P1972" s="21"/>
      <c r="Q1972" s="21"/>
      <c r="R1972" s="21"/>
      <c r="S1972" s="21"/>
      <c r="T1972" s="21"/>
      <c r="U1972" s="21"/>
    </row>
    <row r="1973" spans="1:21" s="40" customFormat="1" x14ac:dyDescent="0.2">
      <c r="A1973" s="232">
        <v>9.1</v>
      </c>
      <c r="B1973" s="198" t="s">
        <v>452</v>
      </c>
      <c r="C1973" s="186"/>
      <c r="D1973" s="200"/>
      <c r="E1973" s="204"/>
      <c r="F1973" s="205"/>
      <c r="I1973" s="22"/>
      <c r="J1973" s="22"/>
      <c r="K1973" s="90"/>
      <c r="L1973" s="21"/>
      <c r="M1973" s="21"/>
      <c r="N1973" s="21"/>
      <c r="O1973" s="21"/>
      <c r="P1973" s="21"/>
      <c r="Q1973" s="21"/>
      <c r="R1973" s="21"/>
      <c r="S1973" s="21"/>
      <c r="T1973" s="21"/>
      <c r="U1973" s="21"/>
    </row>
    <row r="1974" spans="1:21" s="40" customFormat="1" x14ac:dyDescent="0.2">
      <c r="A1974" s="223" t="s">
        <v>403</v>
      </c>
      <c r="B1974" s="233" t="s">
        <v>402</v>
      </c>
      <c r="C1974" s="186">
        <v>180</v>
      </c>
      <c r="D1974" s="220" t="s">
        <v>33</v>
      </c>
      <c r="E1974" s="221">
        <v>80</v>
      </c>
      <c r="F1974" s="222">
        <f t="shared" ref="F1974:F1986" si="94">ROUND((C1974*E1974),2)</f>
        <v>14400</v>
      </c>
      <c r="I1974" s="22"/>
      <c r="J1974" s="22"/>
      <c r="K1974" s="90"/>
      <c r="L1974" s="21"/>
      <c r="M1974" s="21"/>
      <c r="N1974" s="21"/>
      <c r="O1974" s="21"/>
      <c r="P1974" s="21"/>
      <c r="Q1974" s="21"/>
      <c r="R1974" s="21"/>
      <c r="S1974" s="21"/>
      <c r="T1974" s="21"/>
      <c r="U1974" s="21"/>
    </row>
    <row r="1975" spans="1:21" s="40" customFormat="1" ht="25.5" x14ac:dyDescent="0.2">
      <c r="A1975" s="223" t="s">
        <v>401</v>
      </c>
      <c r="B1975" s="206" t="s">
        <v>400</v>
      </c>
      <c r="C1975" s="186">
        <v>2160</v>
      </c>
      <c r="D1975" s="226" t="s">
        <v>57</v>
      </c>
      <c r="E1975" s="221">
        <v>14.23</v>
      </c>
      <c r="F1975" s="225">
        <f t="shared" si="94"/>
        <v>30736.799999999999</v>
      </c>
      <c r="I1975" s="22"/>
      <c r="J1975" s="22"/>
      <c r="K1975" s="90"/>
      <c r="L1975" s="21"/>
      <c r="M1975" s="21"/>
      <c r="N1975" s="21"/>
      <c r="O1975" s="21"/>
      <c r="P1975" s="21"/>
      <c r="Q1975" s="21"/>
      <c r="R1975" s="21"/>
      <c r="S1975" s="21"/>
      <c r="T1975" s="21"/>
      <c r="U1975" s="21"/>
    </row>
    <row r="1976" spans="1:21" s="40" customFormat="1" x14ac:dyDescent="0.2">
      <c r="A1976" s="223" t="s">
        <v>399</v>
      </c>
      <c r="B1976" s="230" t="s">
        <v>398</v>
      </c>
      <c r="C1976" s="186">
        <v>360</v>
      </c>
      <c r="D1976" s="220" t="s">
        <v>33</v>
      </c>
      <c r="E1976" s="221">
        <v>84.42</v>
      </c>
      <c r="F1976" s="222">
        <f t="shared" si="94"/>
        <v>30391.200000000001</v>
      </c>
      <c r="I1976" s="22"/>
      <c r="J1976" s="22"/>
      <c r="K1976" s="90"/>
      <c r="L1976" s="21"/>
      <c r="M1976" s="21"/>
      <c r="N1976" s="21"/>
      <c r="O1976" s="21"/>
      <c r="P1976" s="21"/>
      <c r="Q1976" s="21"/>
      <c r="R1976" s="21"/>
      <c r="S1976" s="21"/>
      <c r="T1976" s="21"/>
      <c r="U1976" s="21"/>
    </row>
    <row r="1977" spans="1:21" s="40" customFormat="1" x14ac:dyDescent="0.2">
      <c r="A1977" s="223" t="s">
        <v>397</v>
      </c>
      <c r="B1977" s="230" t="s">
        <v>396</v>
      </c>
      <c r="C1977" s="186">
        <v>360</v>
      </c>
      <c r="D1977" s="220" t="s">
        <v>33</v>
      </c>
      <c r="E1977" s="265">
        <v>26.5</v>
      </c>
      <c r="F1977" s="222">
        <f t="shared" si="94"/>
        <v>9540</v>
      </c>
      <c r="I1977" s="22"/>
      <c r="J1977" s="22"/>
      <c r="K1977" s="90"/>
      <c r="L1977" s="21"/>
      <c r="M1977" s="21"/>
      <c r="N1977" s="21"/>
      <c r="O1977" s="21"/>
      <c r="P1977" s="21"/>
      <c r="Q1977" s="21"/>
      <c r="R1977" s="21"/>
      <c r="S1977" s="21"/>
      <c r="T1977" s="21"/>
      <c r="U1977" s="21"/>
    </row>
    <row r="1978" spans="1:21" s="40" customFormat="1" x14ac:dyDescent="0.2">
      <c r="A1978" s="223" t="s">
        <v>395</v>
      </c>
      <c r="B1978" s="230" t="s">
        <v>394</v>
      </c>
      <c r="C1978" s="186">
        <v>270</v>
      </c>
      <c r="D1978" s="220" t="s">
        <v>57</v>
      </c>
      <c r="E1978" s="265">
        <v>292.05</v>
      </c>
      <c r="F1978" s="222">
        <f t="shared" si="94"/>
        <v>78853.5</v>
      </c>
      <c r="I1978" s="22"/>
      <c r="J1978" s="22"/>
      <c r="K1978" s="90"/>
      <c r="L1978" s="21"/>
      <c r="M1978" s="21"/>
      <c r="N1978" s="21"/>
      <c r="O1978" s="21"/>
      <c r="P1978" s="21"/>
      <c r="Q1978" s="21"/>
      <c r="R1978" s="21"/>
      <c r="S1978" s="21"/>
      <c r="T1978" s="21"/>
      <c r="U1978" s="21"/>
    </row>
    <row r="1979" spans="1:21" s="40" customFormat="1" x14ac:dyDescent="0.2">
      <c r="A1979" s="223" t="s">
        <v>393</v>
      </c>
      <c r="B1979" s="230" t="s">
        <v>392</v>
      </c>
      <c r="C1979" s="186">
        <v>180</v>
      </c>
      <c r="D1979" s="220" t="s">
        <v>33</v>
      </c>
      <c r="E1979" s="265">
        <v>35.4</v>
      </c>
      <c r="F1979" s="222">
        <f t="shared" si="94"/>
        <v>6372</v>
      </c>
      <c r="I1979" s="22"/>
      <c r="J1979" s="22"/>
      <c r="K1979" s="90"/>
      <c r="L1979" s="21"/>
      <c r="M1979" s="21"/>
      <c r="N1979" s="21"/>
      <c r="O1979" s="21"/>
      <c r="P1979" s="21"/>
      <c r="Q1979" s="21"/>
      <c r="R1979" s="21"/>
      <c r="S1979" s="21"/>
      <c r="T1979" s="21"/>
      <c r="U1979" s="21"/>
    </row>
    <row r="1980" spans="1:21" s="40" customFormat="1" x14ac:dyDescent="0.2">
      <c r="A1980" s="223" t="s">
        <v>391</v>
      </c>
      <c r="B1980" s="230" t="s">
        <v>390</v>
      </c>
      <c r="C1980" s="186">
        <v>180</v>
      </c>
      <c r="D1980" s="220" t="s">
        <v>33</v>
      </c>
      <c r="E1980" s="265">
        <v>28.32</v>
      </c>
      <c r="F1980" s="222">
        <f t="shared" si="94"/>
        <v>5097.6000000000004</v>
      </c>
      <c r="I1980" s="22"/>
      <c r="J1980" s="22"/>
      <c r="K1980" s="90"/>
      <c r="L1980" s="21"/>
      <c r="M1980" s="21"/>
      <c r="N1980" s="21"/>
      <c r="O1980" s="21"/>
      <c r="P1980" s="21"/>
      <c r="Q1980" s="21"/>
      <c r="R1980" s="21"/>
      <c r="S1980" s="21"/>
      <c r="T1980" s="21"/>
      <c r="U1980" s="21"/>
    </row>
    <row r="1981" spans="1:21" s="40" customFormat="1" x14ac:dyDescent="0.2">
      <c r="A1981" s="223" t="s">
        <v>389</v>
      </c>
      <c r="B1981" s="230" t="s">
        <v>388</v>
      </c>
      <c r="C1981" s="186">
        <v>180</v>
      </c>
      <c r="D1981" s="220" t="s">
        <v>33</v>
      </c>
      <c r="E1981" s="221">
        <v>286.36</v>
      </c>
      <c r="F1981" s="222">
        <f t="shared" si="94"/>
        <v>51544.800000000003</v>
      </c>
      <c r="I1981" s="22"/>
      <c r="J1981" s="22"/>
      <c r="K1981" s="90"/>
      <c r="L1981" s="21"/>
      <c r="M1981" s="21"/>
      <c r="N1981" s="21"/>
      <c r="O1981" s="21"/>
      <c r="P1981" s="21"/>
      <c r="Q1981" s="21"/>
      <c r="R1981" s="21"/>
      <c r="S1981" s="21"/>
      <c r="T1981" s="21"/>
      <c r="U1981" s="21"/>
    </row>
    <row r="1982" spans="1:21" s="40" customFormat="1" x14ac:dyDescent="0.2">
      <c r="A1982" s="223" t="s">
        <v>387</v>
      </c>
      <c r="B1982" s="230" t="s">
        <v>386</v>
      </c>
      <c r="C1982" s="186">
        <v>180</v>
      </c>
      <c r="D1982" s="220" t="s">
        <v>33</v>
      </c>
      <c r="E1982" s="221">
        <v>380</v>
      </c>
      <c r="F1982" s="222">
        <f t="shared" si="94"/>
        <v>68400</v>
      </c>
      <c r="I1982" s="22"/>
      <c r="J1982" s="22"/>
      <c r="K1982" s="90"/>
      <c r="L1982" s="21"/>
      <c r="M1982" s="21"/>
      <c r="N1982" s="21"/>
      <c r="O1982" s="21"/>
      <c r="P1982" s="21"/>
      <c r="Q1982" s="21"/>
      <c r="R1982" s="21"/>
      <c r="S1982" s="21"/>
      <c r="T1982" s="21"/>
      <c r="U1982" s="21"/>
    </row>
    <row r="1983" spans="1:21" s="40" customFormat="1" x14ac:dyDescent="0.2">
      <c r="A1983" s="223" t="s">
        <v>385</v>
      </c>
      <c r="B1983" s="230" t="s">
        <v>239</v>
      </c>
      <c r="C1983" s="186">
        <v>180</v>
      </c>
      <c r="D1983" s="220" t="s">
        <v>33</v>
      </c>
      <c r="E1983" s="221">
        <v>21.67</v>
      </c>
      <c r="F1983" s="222">
        <f t="shared" si="94"/>
        <v>3900.6</v>
      </c>
      <c r="I1983" s="22"/>
      <c r="J1983" s="22"/>
      <c r="K1983" s="90"/>
      <c r="L1983" s="21"/>
      <c r="M1983" s="21"/>
      <c r="N1983" s="21"/>
      <c r="O1983" s="21"/>
      <c r="P1983" s="21"/>
      <c r="Q1983" s="21"/>
      <c r="R1983" s="21"/>
      <c r="S1983" s="21"/>
      <c r="T1983" s="21"/>
      <c r="U1983" s="21"/>
    </row>
    <row r="1984" spans="1:21" s="40" customFormat="1" x14ac:dyDescent="0.2">
      <c r="A1984" s="223" t="s">
        <v>384</v>
      </c>
      <c r="B1984" s="230" t="s">
        <v>383</v>
      </c>
      <c r="C1984" s="186">
        <v>180</v>
      </c>
      <c r="D1984" s="220" t="s">
        <v>33</v>
      </c>
      <c r="E1984" s="221">
        <v>350</v>
      </c>
      <c r="F1984" s="222">
        <f t="shared" si="94"/>
        <v>63000</v>
      </c>
      <c r="I1984" s="22"/>
      <c r="J1984" s="22"/>
      <c r="K1984" s="90"/>
      <c r="L1984" s="21"/>
      <c r="M1984" s="21"/>
      <c r="N1984" s="21"/>
      <c r="O1984" s="21"/>
      <c r="P1984" s="21"/>
      <c r="Q1984" s="21"/>
      <c r="R1984" s="21"/>
      <c r="S1984" s="21"/>
      <c r="T1984" s="21"/>
      <c r="U1984" s="21"/>
    </row>
    <row r="1985" spans="1:21" s="40" customFormat="1" x14ac:dyDescent="0.2">
      <c r="A1985" s="223" t="s">
        <v>382</v>
      </c>
      <c r="B1985" s="230" t="s">
        <v>381</v>
      </c>
      <c r="C1985" s="186">
        <v>356.4</v>
      </c>
      <c r="D1985" s="226" t="s">
        <v>41</v>
      </c>
      <c r="E1985" s="221">
        <v>699.05</v>
      </c>
      <c r="F1985" s="222">
        <f t="shared" si="94"/>
        <v>249141.42</v>
      </c>
      <c r="I1985" s="22"/>
      <c r="J1985" s="22"/>
      <c r="K1985" s="90"/>
      <c r="L1985" s="21"/>
      <c r="M1985" s="21"/>
      <c r="N1985" s="21"/>
      <c r="O1985" s="21"/>
      <c r="P1985" s="21"/>
      <c r="Q1985" s="21"/>
      <c r="R1985" s="21"/>
      <c r="S1985" s="21"/>
      <c r="T1985" s="21"/>
      <c r="U1985" s="21"/>
    </row>
    <row r="1986" spans="1:21" s="40" customFormat="1" x14ac:dyDescent="0.2">
      <c r="A1986" s="223" t="s">
        <v>380</v>
      </c>
      <c r="B1986" s="230" t="s">
        <v>59</v>
      </c>
      <c r="C1986" s="186">
        <v>180</v>
      </c>
      <c r="D1986" s="220" t="s">
        <v>33</v>
      </c>
      <c r="E1986" s="221">
        <v>450</v>
      </c>
      <c r="F1986" s="222">
        <f t="shared" si="94"/>
        <v>81000</v>
      </c>
      <c r="I1986" s="22"/>
      <c r="J1986" s="22"/>
      <c r="K1986" s="90"/>
      <c r="L1986" s="21"/>
      <c r="M1986" s="21"/>
      <c r="N1986" s="21"/>
      <c r="O1986" s="21"/>
      <c r="P1986" s="21"/>
      <c r="Q1986" s="21"/>
      <c r="R1986" s="21"/>
      <c r="S1986" s="21"/>
      <c r="T1986" s="21"/>
      <c r="U1986" s="21"/>
    </row>
    <row r="1987" spans="1:21" s="40" customFormat="1" x14ac:dyDescent="0.2">
      <c r="A1987" s="208"/>
      <c r="B1987" s="203"/>
      <c r="C1987" s="186"/>
      <c r="D1987" s="200"/>
      <c r="E1987" s="204"/>
      <c r="F1987" s="205"/>
      <c r="I1987" s="22"/>
      <c r="J1987" s="22"/>
      <c r="K1987" s="90"/>
      <c r="L1987" s="21"/>
      <c r="M1987" s="21"/>
      <c r="N1987" s="21"/>
      <c r="O1987" s="21"/>
      <c r="P1987" s="21"/>
      <c r="Q1987" s="21"/>
      <c r="R1987" s="21"/>
      <c r="S1987" s="21"/>
      <c r="T1987" s="21"/>
      <c r="U1987" s="21"/>
    </row>
    <row r="1988" spans="1:21" s="40" customFormat="1" x14ac:dyDescent="0.2">
      <c r="A1988" s="207">
        <v>10</v>
      </c>
      <c r="B1988" s="193" t="s">
        <v>379</v>
      </c>
      <c r="C1988" s="186"/>
      <c r="D1988" s="200"/>
      <c r="E1988" s="204"/>
      <c r="F1988" s="205"/>
      <c r="I1988" s="22"/>
      <c r="J1988" s="22"/>
      <c r="K1988" s="90"/>
      <c r="L1988" s="21"/>
      <c r="M1988" s="21"/>
      <c r="N1988" s="21"/>
      <c r="O1988" s="21"/>
      <c r="P1988" s="21"/>
      <c r="Q1988" s="21"/>
      <c r="R1988" s="21"/>
      <c r="S1988" s="21"/>
      <c r="T1988" s="21"/>
      <c r="U1988" s="21"/>
    </row>
    <row r="1989" spans="1:21" s="40" customFormat="1" ht="29.25" customHeight="1" x14ac:dyDescent="0.2">
      <c r="A1989" s="208">
        <v>10.1</v>
      </c>
      <c r="B1989" s="206" t="s">
        <v>451</v>
      </c>
      <c r="C1989" s="186">
        <v>1</v>
      </c>
      <c r="D1989" s="215" t="s">
        <v>33</v>
      </c>
      <c r="E1989" s="204">
        <v>15138.98</v>
      </c>
      <c r="F1989" s="205">
        <f>ROUND(C1989*E1989,2)</f>
        <v>15138.98</v>
      </c>
      <c r="I1989" s="22"/>
      <c r="J1989" s="22"/>
      <c r="K1989" s="90"/>
      <c r="L1989" s="21"/>
      <c r="M1989" s="21"/>
      <c r="N1989" s="21"/>
      <c r="O1989" s="21"/>
      <c r="P1989" s="21"/>
      <c r="Q1989" s="21"/>
      <c r="R1989" s="21"/>
      <c r="S1989" s="21"/>
      <c r="T1989" s="21"/>
      <c r="U1989" s="21"/>
    </row>
    <row r="1990" spans="1:21" s="40" customFormat="1" ht="29.25" customHeight="1" x14ac:dyDescent="0.2">
      <c r="A1990" s="208">
        <v>10.199999999999999</v>
      </c>
      <c r="B1990" s="206" t="s">
        <v>378</v>
      </c>
      <c r="C1990" s="186">
        <v>3</v>
      </c>
      <c r="D1990" s="215" t="s">
        <v>33</v>
      </c>
      <c r="E1990" s="204">
        <v>12382.68</v>
      </c>
      <c r="F1990" s="205">
        <f>ROUND(C1990*E1990,2)</f>
        <v>37148.04</v>
      </c>
      <c r="I1990" s="22"/>
      <c r="J1990" s="22"/>
      <c r="K1990" s="90"/>
      <c r="L1990" s="21"/>
      <c r="M1990" s="21"/>
      <c r="N1990" s="21"/>
      <c r="O1990" s="21"/>
      <c r="P1990" s="21"/>
      <c r="Q1990" s="21"/>
      <c r="R1990" s="21"/>
      <c r="S1990" s="21"/>
      <c r="T1990" s="21"/>
      <c r="U1990" s="21"/>
    </row>
    <row r="1991" spans="1:21" s="40" customFormat="1" x14ac:dyDescent="0.2">
      <c r="A1991" s="208">
        <v>10.3</v>
      </c>
      <c r="B1991" s="206" t="s">
        <v>377</v>
      </c>
      <c r="C1991" s="186">
        <v>4</v>
      </c>
      <c r="D1991" s="215" t="s">
        <v>33</v>
      </c>
      <c r="E1991" s="204">
        <v>7304.14</v>
      </c>
      <c r="F1991" s="205">
        <f>ROUND(C1991*E1991,2)</f>
        <v>29216.560000000001</v>
      </c>
      <c r="I1991" s="22"/>
      <c r="J1991" s="22"/>
      <c r="K1991" s="90"/>
      <c r="L1991" s="21"/>
      <c r="M1991" s="21"/>
      <c r="N1991" s="21"/>
      <c r="O1991" s="21"/>
      <c r="P1991" s="21"/>
      <c r="Q1991" s="21"/>
      <c r="R1991" s="21"/>
      <c r="S1991" s="21"/>
      <c r="T1991" s="21"/>
      <c r="U1991" s="21"/>
    </row>
    <row r="1992" spans="1:21" s="40" customFormat="1" x14ac:dyDescent="0.2">
      <c r="A1992" s="208"/>
      <c r="B1992" s="203"/>
      <c r="C1992" s="186"/>
      <c r="D1992" s="200"/>
      <c r="E1992" s="204"/>
      <c r="F1992" s="205"/>
      <c r="I1992" s="22"/>
      <c r="J1992" s="22"/>
      <c r="K1992" s="90"/>
      <c r="L1992" s="21"/>
      <c r="M1992" s="21"/>
      <c r="N1992" s="21"/>
      <c r="O1992" s="21"/>
      <c r="P1992" s="21"/>
      <c r="Q1992" s="21"/>
      <c r="R1992" s="21"/>
      <c r="S1992" s="21"/>
      <c r="T1992" s="21"/>
      <c r="U1992" s="21"/>
    </row>
    <row r="1993" spans="1:21" s="40" customFormat="1" ht="45" customHeight="1" x14ac:dyDescent="0.2">
      <c r="A1993" s="208">
        <v>11</v>
      </c>
      <c r="B1993" s="206" t="s">
        <v>376</v>
      </c>
      <c r="C1993" s="186">
        <v>2995</v>
      </c>
      <c r="D1993" s="215" t="s">
        <v>57</v>
      </c>
      <c r="E1993" s="204">
        <v>25</v>
      </c>
      <c r="F1993" s="205">
        <f>ROUND(C1993*E1993,2)</f>
        <v>74875</v>
      </c>
      <c r="I1993" s="22"/>
      <c r="J1993" s="22"/>
      <c r="K1993" s="90"/>
      <c r="L1993" s="21"/>
      <c r="M1993" s="21"/>
      <c r="N1993" s="21"/>
      <c r="O1993" s="21"/>
      <c r="P1993" s="21"/>
      <c r="Q1993" s="21"/>
      <c r="R1993" s="21"/>
      <c r="S1993" s="21"/>
      <c r="T1993" s="21"/>
      <c r="U1993" s="21"/>
    </row>
    <row r="1994" spans="1:21" s="40" customFormat="1" ht="56.25" customHeight="1" x14ac:dyDescent="0.2">
      <c r="A1994" s="251">
        <v>12</v>
      </c>
      <c r="B1994" s="252" t="s">
        <v>375</v>
      </c>
      <c r="C1994" s="186">
        <v>2995</v>
      </c>
      <c r="D1994" s="215" t="s">
        <v>57</v>
      </c>
      <c r="E1994" s="204">
        <v>46.15</v>
      </c>
      <c r="F1994" s="221">
        <f>ROUND(C1994*E1994,2)</f>
        <v>138219.25</v>
      </c>
      <c r="I1994" s="22"/>
      <c r="J1994" s="22"/>
      <c r="K1994" s="90"/>
      <c r="L1994" s="21"/>
      <c r="M1994" s="21"/>
      <c r="N1994" s="21"/>
      <c r="O1994" s="21"/>
      <c r="P1994" s="21"/>
      <c r="Q1994" s="21"/>
      <c r="R1994" s="21"/>
      <c r="S1994" s="21"/>
      <c r="T1994" s="21"/>
      <c r="U1994" s="21"/>
    </row>
    <row r="1995" spans="1:21" s="40" customFormat="1" ht="25.5" x14ac:dyDescent="0.2">
      <c r="A1995" s="253">
        <v>13</v>
      </c>
      <c r="B1995" s="254" t="s">
        <v>374</v>
      </c>
      <c r="C1995" s="186">
        <v>2995</v>
      </c>
      <c r="D1995" s="215" t="s">
        <v>57</v>
      </c>
      <c r="E1995" s="204">
        <v>11.93</v>
      </c>
      <c r="F1995" s="221">
        <f>ROUND(C1995*E1995,2)</f>
        <v>35730.35</v>
      </c>
      <c r="I1995" s="22"/>
      <c r="J1995" s="22"/>
      <c r="K1995" s="90"/>
      <c r="L1995" s="21"/>
      <c r="M1995" s="21"/>
      <c r="N1995" s="21"/>
      <c r="O1995" s="21"/>
      <c r="P1995" s="21"/>
      <c r="Q1995" s="21"/>
      <c r="R1995" s="21"/>
      <c r="S1995" s="21"/>
      <c r="T1995" s="21"/>
      <c r="U1995" s="21"/>
    </row>
    <row r="1996" spans="1:21" s="40" customFormat="1" x14ac:dyDescent="0.2">
      <c r="A1996" s="192"/>
      <c r="B1996" s="192"/>
      <c r="C1996" s="186"/>
      <c r="D1996" s="262"/>
      <c r="E1996" s="266"/>
      <c r="F1996" s="263"/>
      <c r="I1996" s="22"/>
      <c r="J1996" s="22"/>
      <c r="K1996" s="90"/>
      <c r="L1996" s="21"/>
      <c r="M1996" s="21"/>
      <c r="N1996" s="21"/>
      <c r="O1996" s="21"/>
      <c r="P1996" s="21"/>
      <c r="Q1996" s="21"/>
      <c r="R1996" s="21"/>
      <c r="S1996" s="21"/>
      <c r="T1996" s="21"/>
      <c r="U1996" s="21"/>
    </row>
    <row r="1997" spans="1:21" s="91" customFormat="1" x14ac:dyDescent="0.2">
      <c r="A1997" s="187" t="s">
        <v>450</v>
      </c>
      <c r="B1997" s="188" t="s">
        <v>449</v>
      </c>
      <c r="C1997" s="186"/>
      <c r="D1997" s="190"/>
      <c r="E1997" s="191"/>
      <c r="F1997" s="191"/>
      <c r="I1997" s="94"/>
      <c r="J1997" s="94"/>
      <c r="K1997" s="93"/>
      <c r="L1997" s="92"/>
      <c r="M1997" s="92"/>
      <c r="N1997" s="92"/>
      <c r="O1997" s="92"/>
      <c r="P1997" s="92"/>
      <c r="Q1997" s="92"/>
      <c r="R1997" s="92"/>
      <c r="S1997" s="92"/>
      <c r="T1997" s="92"/>
      <c r="U1997" s="92"/>
    </row>
    <row r="1998" spans="1:21" s="40" customFormat="1" x14ac:dyDescent="0.2">
      <c r="A1998" s="192"/>
      <c r="B1998" s="193"/>
      <c r="C1998" s="186"/>
      <c r="D1998" s="195"/>
      <c r="E1998" s="196"/>
      <c r="F1998" s="196"/>
      <c r="I1998" s="22"/>
      <c r="J1998" s="22"/>
      <c r="K1998" s="90"/>
      <c r="L1998" s="21"/>
      <c r="M1998" s="21"/>
      <c r="N1998" s="21"/>
      <c r="O1998" s="21"/>
      <c r="P1998" s="21"/>
      <c r="Q1998" s="21"/>
      <c r="R1998" s="21"/>
      <c r="S1998" s="21"/>
      <c r="T1998" s="21"/>
      <c r="U1998" s="21"/>
    </row>
    <row r="1999" spans="1:21" s="40" customFormat="1" x14ac:dyDescent="0.2">
      <c r="A1999" s="208">
        <v>1</v>
      </c>
      <c r="B1999" s="228" t="s">
        <v>97</v>
      </c>
      <c r="C1999" s="186">
        <v>5622.71</v>
      </c>
      <c r="D1999" s="200" t="s">
        <v>57</v>
      </c>
      <c r="E1999" s="204">
        <v>15.17</v>
      </c>
      <c r="F1999" s="205">
        <f>ROUND(C1999*E1999,2)</f>
        <v>85296.51</v>
      </c>
      <c r="I1999" s="22"/>
      <c r="J1999" s="22"/>
      <c r="K1999" s="90"/>
      <c r="L1999" s="21"/>
      <c r="M1999" s="21"/>
      <c r="N1999" s="21"/>
      <c r="O1999" s="21"/>
      <c r="P1999" s="21"/>
      <c r="Q1999" s="21"/>
      <c r="R1999" s="21"/>
      <c r="S1999" s="21"/>
      <c r="T1999" s="21"/>
      <c r="U1999" s="21"/>
    </row>
    <row r="2000" spans="1:21" s="40" customFormat="1" x14ac:dyDescent="0.2">
      <c r="A2000" s="208"/>
      <c r="B2000" s="228"/>
      <c r="C2000" s="186"/>
      <c r="D2000" s="200"/>
      <c r="E2000" s="204"/>
      <c r="F2000" s="205"/>
      <c r="I2000" s="22"/>
      <c r="J2000" s="22"/>
      <c r="K2000" s="90"/>
      <c r="L2000" s="21"/>
      <c r="M2000" s="21"/>
      <c r="N2000" s="21"/>
      <c r="O2000" s="21"/>
      <c r="P2000" s="21"/>
      <c r="Q2000" s="21"/>
      <c r="R2000" s="21"/>
      <c r="S2000" s="21"/>
      <c r="T2000" s="21"/>
      <c r="U2000" s="21"/>
    </row>
    <row r="2001" spans="1:21" s="40" customFormat="1" x14ac:dyDescent="0.2">
      <c r="A2001" s="207">
        <v>2</v>
      </c>
      <c r="B2001" s="193" t="s">
        <v>82</v>
      </c>
      <c r="C2001" s="186"/>
      <c r="D2001" s="200"/>
      <c r="E2001" s="204"/>
      <c r="F2001" s="205"/>
      <c r="I2001" s="22"/>
      <c r="J2001" s="22"/>
      <c r="K2001" s="90"/>
      <c r="L2001" s="21"/>
      <c r="M2001" s="21"/>
      <c r="N2001" s="21"/>
      <c r="O2001" s="21"/>
      <c r="P2001" s="21"/>
      <c r="Q2001" s="21"/>
      <c r="R2001" s="21"/>
      <c r="S2001" s="21"/>
      <c r="T2001" s="21"/>
      <c r="U2001" s="21"/>
    </row>
    <row r="2002" spans="1:21" s="40" customFormat="1" x14ac:dyDescent="0.2">
      <c r="A2002" s="202">
        <v>2.1</v>
      </c>
      <c r="B2002" s="203" t="s">
        <v>417</v>
      </c>
      <c r="C2002" s="186">
        <v>3654.76</v>
      </c>
      <c r="D2002" s="200" t="s">
        <v>41</v>
      </c>
      <c r="E2002" s="204">
        <v>121.8</v>
      </c>
      <c r="F2002" s="205">
        <f>ROUND(C2002*E2002,2)</f>
        <v>445149.77</v>
      </c>
      <c r="I2002" s="22"/>
      <c r="J2002" s="22"/>
      <c r="K2002" s="90"/>
      <c r="L2002" s="21"/>
      <c r="M2002" s="21"/>
      <c r="N2002" s="21"/>
      <c r="O2002" s="21"/>
      <c r="P2002" s="21"/>
      <c r="Q2002" s="21"/>
      <c r="R2002" s="21"/>
      <c r="S2002" s="21"/>
      <c r="T2002" s="21"/>
      <c r="U2002" s="21"/>
    </row>
    <row r="2003" spans="1:21" s="40" customFormat="1" x14ac:dyDescent="0.2">
      <c r="A2003" s="202">
        <f>+A2002+0.1</f>
        <v>2.2000000000000002</v>
      </c>
      <c r="B2003" s="206" t="s">
        <v>416</v>
      </c>
      <c r="C2003" s="186">
        <v>3373.63</v>
      </c>
      <c r="D2003" s="200" t="s">
        <v>45</v>
      </c>
      <c r="E2003" s="204">
        <v>44.31</v>
      </c>
      <c r="F2003" s="205">
        <f>ROUND(C2003*E2003,2)</f>
        <v>149485.54999999999</v>
      </c>
      <c r="I2003" s="22"/>
      <c r="J2003" s="22"/>
      <c r="K2003" s="90"/>
      <c r="L2003" s="21"/>
      <c r="M2003" s="21"/>
      <c r="N2003" s="21"/>
      <c r="O2003" s="21"/>
      <c r="P2003" s="21"/>
      <c r="Q2003" s="21"/>
      <c r="R2003" s="21"/>
      <c r="S2003" s="21"/>
      <c r="T2003" s="21"/>
      <c r="U2003" s="21"/>
    </row>
    <row r="2004" spans="1:21" s="40" customFormat="1" x14ac:dyDescent="0.2">
      <c r="A2004" s="202">
        <f>+A2003+0.1</f>
        <v>2.3000000000000003</v>
      </c>
      <c r="B2004" s="206" t="s">
        <v>415</v>
      </c>
      <c r="C2004" s="186">
        <v>337.36</v>
      </c>
      <c r="D2004" s="200" t="s">
        <v>41</v>
      </c>
      <c r="E2004" s="204">
        <v>1411.8</v>
      </c>
      <c r="F2004" s="205">
        <f>ROUND(C2004*E2004,2)</f>
        <v>476284.85</v>
      </c>
      <c r="I2004" s="22"/>
      <c r="J2004" s="22"/>
      <c r="K2004" s="90"/>
      <c r="L2004" s="21"/>
      <c r="M2004" s="21"/>
      <c r="N2004" s="21"/>
      <c r="O2004" s="21"/>
      <c r="P2004" s="21"/>
      <c r="Q2004" s="21"/>
      <c r="R2004" s="21"/>
      <c r="S2004" s="21"/>
      <c r="T2004" s="21"/>
      <c r="U2004" s="21"/>
    </row>
    <row r="2005" spans="1:21" s="40" customFormat="1" ht="25.5" customHeight="1" x14ac:dyDescent="0.2">
      <c r="A2005" s="202">
        <f>+A2004+0.1</f>
        <v>2.4000000000000004</v>
      </c>
      <c r="B2005" s="206" t="s">
        <v>407</v>
      </c>
      <c r="C2005" s="186">
        <v>3125.89</v>
      </c>
      <c r="D2005" s="200" t="s">
        <v>41</v>
      </c>
      <c r="E2005" s="204">
        <v>172.55</v>
      </c>
      <c r="F2005" s="205">
        <f>ROUND(C2005*E2005,2)</f>
        <v>539372.31999999995</v>
      </c>
      <c r="I2005" s="22"/>
      <c r="J2005" s="22"/>
      <c r="K2005" s="90"/>
      <c r="L2005" s="21"/>
      <c r="M2005" s="21"/>
      <c r="N2005" s="21"/>
      <c r="O2005" s="21"/>
      <c r="P2005" s="21"/>
      <c r="Q2005" s="21"/>
      <c r="R2005" s="21"/>
      <c r="S2005" s="21"/>
      <c r="T2005" s="21"/>
      <c r="U2005" s="21"/>
    </row>
    <row r="2006" spans="1:21" s="40" customFormat="1" ht="25.5" x14ac:dyDescent="0.2">
      <c r="A2006" s="202">
        <f>+A2005+0.1</f>
        <v>2.5000000000000004</v>
      </c>
      <c r="B2006" s="206" t="s">
        <v>406</v>
      </c>
      <c r="C2006" s="186">
        <v>661.09</v>
      </c>
      <c r="D2006" s="200" t="s">
        <v>41</v>
      </c>
      <c r="E2006" s="204">
        <v>190.02</v>
      </c>
      <c r="F2006" s="205">
        <f>ROUND(C2006*E2006,2)</f>
        <v>125620.32</v>
      </c>
      <c r="I2006" s="22"/>
      <c r="J2006" s="22"/>
      <c r="K2006" s="90"/>
      <c r="L2006" s="21"/>
      <c r="M2006" s="21"/>
      <c r="N2006" s="21"/>
      <c r="O2006" s="21"/>
      <c r="P2006" s="21"/>
      <c r="Q2006" s="21"/>
      <c r="R2006" s="21"/>
      <c r="S2006" s="21"/>
      <c r="T2006" s="21"/>
      <c r="U2006" s="21"/>
    </row>
    <row r="2007" spans="1:21" s="40" customFormat="1" x14ac:dyDescent="0.2">
      <c r="A2007" s="208"/>
      <c r="B2007" s="203"/>
      <c r="C2007" s="186"/>
      <c r="D2007" s="200"/>
      <c r="E2007" s="204"/>
      <c r="F2007" s="205"/>
      <c r="I2007" s="22"/>
      <c r="J2007" s="22"/>
      <c r="K2007" s="90"/>
      <c r="L2007" s="21"/>
      <c r="M2007" s="21"/>
      <c r="N2007" s="21"/>
      <c r="O2007" s="21"/>
      <c r="P2007" s="21"/>
      <c r="Q2007" s="21"/>
      <c r="R2007" s="21"/>
      <c r="S2007" s="21"/>
      <c r="T2007" s="21"/>
      <c r="U2007" s="21"/>
    </row>
    <row r="2008" spans="1:21" s="40" customFormat="1" x14ac:dyDescent="0.2">
      <c r="A2008" s="207">
        <v>3</v>
      </c>
      <c r="B2008" s="193" t="s">
        <v>108</v>
      </c>
      <c r="C2008" s="186"/>
      <c r="D2008" s="200"/>
      <c r="E2008" s="204"/>
      <c r="F2008" s="205"/>
      <c r="I2008" s="22"/>
      <c r="J2008" s="22"/>
      <c r="K2008" s="90"/>
      <c r="L2008" s="21"/>
      <c r="M2008" s="21"/>
      <c r="N2008" s="21"/>
      <c r="O2008" s="21"/>
      <c r="P2008" s="21"/>
      <c r="Q2008" s="21"/>
      <c r="R2008" s="21"/>
      <c r="S2008" s="21"/>
      <c r="T2008" s="21"/>
      <c r="U2008" s="21"/>
    </row>
    <row r="2009" spans="1:21" s="40" customFormat="1" x14ac:dyDescent="0.2">
      <c r="A2009" s="202">
        <v>3.2</v>
      </c>
      <c r="B2009" s="203" t="s">
        <v>448</v>
      </c>
      <c r="C2009" s="186">
        <v>5627.88</v>
      </c>
      <c r="D2009" s="200" t="s">
        <v>57</v>
      </c>
      <c r="E2009" s="204">
        <v>242.88</v>
      </c>
      <c r="F2009" s="205">
        <f>ROUND(C2009*E2009,2)</f>
        <v>1366899.49</v>
      </c>
      <c r="I2009" s="22"/>
      <c r="J2009" s="22"/>
      <c r="K2009" s="90"/>
      <c r="L2009" s="21"/>
      <c r="M2009" s="21"/>
      <c r="N2009" s="21"/>
      <c r="O2009" s="21"/>
      <c r="P2009" s="21"/>
      <c r="Q2009" s="21"/>
      <c r="R2009" s="21"/>
      <c r="S2009" s="21"/>
      <c r="T2009" s="21"/>
      <c r="U2009" s="21"/>
    </row>
    <row r="2010" spans="1:21" s="40" customFormat="1" x14ac:dyDescent="0.2">
      <c r="A2010" s="208"/>
      <c r="B2010" s="203"/>
      <c r="C2010" s="186"/>
      <c r="D2010" s="200"/>
      <c r="E2010" s="204"/>
      <c r="F2010" s="205"/>
      <c r="I2010" s="22"/>
      <c r="J2010" s="22"/>
      <c r="K2010" s="90"/>
      <c r="L2010" s="21"/>
      <c r="M2010" s="21"/>
      <c r="N2010" s="21"/>
      <c r="O2010" s="21"/>
      <c r="P2010" s="21"/>
      <c r="Q2010" s="21"/>
      <c r="R2010" s="21"/>
      <c r="S2010" s="21"/>
      <c r="T2010" s="21"/>
      <c r="U2010" s="21"/>
    </row>
    <row r="2011" spans="1:21" s="40" customFormat="1" x14ac:dyDescent="0.2">
      <c r="A2011" s="209">
        <v>4</v>
      </c>
      <c r="B2011" s="210" t="s">
        <v>76</v>
      </c>
      <c r="C2011" s="186"/>
      <c r="D2011" s="200"/>
      <c r="E2011" s="204"/>
      <c r="F2011" s="205"/>
      <c r="I2011" s="22"/>
      <c r="J2011" s="22"/>
      <c r="K2011" s="90"/>
      <c r="L2011" s="21"/>
      <c r="M2011" s="21"/>
      <c r="N2011" s="21"/>
      <c r="O2011" s="21"/>
      <c r="P2011" s="21"/>
      <c r="Q2011" s="21"/>
      <c r="R2011" s="21"/>
      <c r="S2011" s="21"/>
      <c r="T2011" s="21"/>
      <c r="U2011" s="21"/>
    </row>
    <row r="2012" spans="1:21" s="40" customFormat="1" x14ac:dyDescent="0.2">
      <c r="A2012" s="202">
        <v>4.2</v>
      </c>
      <c r="B2012" s="203" t="s">
        <v>448</v>
      </c>
      <c r="C2012" s="186">
        <v>5622.71</v>
      </c>
      <c r="D2012" s="200" t="s">
        <v>57</v>
      </c>
      <c r="E2012" s="204">
        <v>96.85</v>
      </c>
      <c r="F2012" s="205">
        <f>ROUND(C2012*E2012,2)</f>
        <v>544559.46</v>
      </c>
      <c r="I2012" s="22"/>
      <c r="J2012" s="22"/>
      <c r="K2012" s="90"/>
      <c r="L2012" s="21"/>
      <c r="M2012" s="21"/>
      <c r="N2012" s="21"/>
      <c r="O2012" s="21"/>
      <c r="P2012" s="21"/>
      <c r="Q2012" s="21"/>
      <c r="R2012" s="21"/>
      <c r="S2012" s="21"/>
      <c r="T2012" s="21"/>
      <c r="U2012" s="21"/>
    </row>
    <row r="2013" spans="1:21" s="40" customFormat="1" x14ac:dyDescent="0.2">
      <c r="A2013" s="211"/>
      <c r="B2013" s="212"/>
      <c r="C2013" s="186"/>
      <c r="D2013" s="200"/>
      <c r="E2013" s="204"/>
      <c r="F2013" s="205"/>
      <c r="I2013" s="22"/>
      <c r="J2013" s="22"/>
      <c r="K2013" s="90"/>
      <c r="L2013" s="21"/>
      <c r="M2013" s="21"/>
      <c r="N2013" s="21"/>
      <c r="O2013" s="21"/>
      <c r="P2013" s="21"/>
      <c r="Q2013" s="21"/>
      <c r="R2013" s="21"/>
      <c r="S2013" s="21"/>
      <c r="T2013" s="21"/>
      <c r="U2013" s="21"/>
    </row>
    <row r="2014" spans="1:21" s="40" customFormat="1" x14ac:dyDescent="0.2">
      <c r="A2014" s="207">
        <v>6</v>
      </c>
      <c r="B2014" s="198" t="s">
        <v>447</v>
      </c>
      <c r="C2014" s="186"/>
      <c r="D2014" s="200"/>
      <c r="E2014" s="204"/>
      <c r="F2014" s="205"/>
      <c r="I2014" s="22"/>
      <c r="J2014" s="22"/>
      <c r="K2014" s="90"/>
      <c r="L2014" s="21"/>
      <c r="M2014" s="21"/>
      <c r="N2014" s="21"/>
      <c r="O2014" s="21"/>
      <c r="P2014" s="21"/>
      <c r="Q2014" s="21"/>
      <c r="R2014" s="21"/>
      <c r="S2014" s="21"/>
      <c r="T2014" s="21"/>
      <c r="U2014" s="21"/>
    </row>
    <row r="2015" spans="1:21" s="40" customFormat="1" ht="25.5" x14ac:dyDescent="0.2">
      <c r="A2015" s="214">
        <v>6.1</v>
      </c>
      <c r="B2015" s="206" t="s">
        <v>446</v>
      </c>
      <c r="C2015" s="186">
        <v>2</v>
      </c>
      <c r="D2015" s="215" t="s">
        <v>33</v>
      </c>
      <c r="E2015" s="221">
        <v>5262.41</v>
      </c>
      <c r="F2015" s="205">
        <f t="shared" ref="F2015:F2034" si="95">ROUND(C2015*E2015,2)</f>
        <v>10524.82</v>
      </c>
      <c r="I2015" s="22"/>
      <c r="J2015" s="22"/>
      <c r="K2015" s="90"/>
      <c r="L2015" s="21"/>
      <c r="M2015" s="21"/>
      <c r="N2015" s="21"/>
      <c r="O2015" s="21"/>
      <c r="P2015" s="21"/>
      <c r="Q2015" s="21"/>
      <c r="R2015" s="21"/>
      <c r="S2015" s="21"/>
      <c r="T2015" s="21"/>
      <c r="U2015" s="21"/>
    </row>
    <row r="2016" spans="1:21" s="40" customFormat="1" ht="25.5" x14ac:dyDescent="0.2">
      <c r="A2016" s="214">
        <v>6.2</v>
      </c>
      <c r="B2016" s="206" t="s">
        <v>445</v>
      </c>
      <c r="C2016" s="186">
        <v>1</v>
      </c>
      <c r="D2016" s="215" t="s">
        <v>33</v>
      </c>
      <c r="E2016" s="221">
        <v>5629.22</v>
      </c>
      <c r="F2016" s="205">
        <f t="shared" si="95"/>
        <v>5629.22</v>
      </c>
      <c r="I2016" s="22"/>
      <c r="J2016" s="22"/>
      <c r="K2016" s="90"/>
      <c r="L2016" s="21"/>
      <c r="M2016" s="21"/>
      <c r="N2016" s="21"/>
      <c r="O2016" s="21"/>
      <c r="P2016" s="21"/>
      <c r="Q2016" s="21"/>
      <c r="R2016" s="21"/>
      <c r="S2016" s="21"/>
      <c r="T2016" s="21"/>
      <c r="U2016" s="21"/>
    </row>
    <row r="2017" spans="1:21" s="40" customFormat="1" ht="25.5" x14ac:dyDescent="0.2">
      <c r="A2017" s="214">
        <v>6.3</v>
      </c>
      <c r="B2017" s="206" t="s">
        <v>444</v>
      </c>
      <c r="C2017" s="186">
        <v>1</v>
      </c>
      <c r="D2017" s="215" t="s">
        <v>33</v>
      </c>
      <c r="E2017" s="221">
        <v>3831.02</v>
      </c>
      <c r="F2017" s="205">
        <f t="shared" si="95"/>
        <v>3831.02</v>
      </c>
      <c r="I2017" s="22"/>
      <c r="J2017" s="22"/>
      <c r="K2017" s="90"/>
      <c r="L2017" s="21"/>
      <c r="M2017" s="21"/>
      <c r="N2017" s="21"/>
      <c r="O2017" s="21"/>
      <c r="P2017" s="21"/>
      <c r="Q2017" s="21"/>
      <c r="R2017" s="21"/>
      <c r="S2017" s="21"/>
      <c r="T2017" s="21"/>
      <c r="U2017" s="21"/>
    </row>
    <row r="2018" spans="1:21" s="40" customFormat="1" ht="25.5" x14ac:dyDescent="0.2">
      <c r="A2018" s="214">
        <v>6.3</v>
      </c>
      <c r="B2018" s="206" t="s">
        <v>443</v>
      </c>
      <c r="C2018" s="186">
        <v>1</v>
      </c>
      <c r="D2018" s="215" t="s">
        <v>33</v>
      </c>
      <c r="E2018" s="221">
        <v>3831.02</v>
      </c>
      <c r="F2018" s="205">
        <f t="shared" si="95"/>
        <v>3831.02</v>
      </c>
      <c r="I2018" s="22"/>
      <c r="J2018" s="22"/>
      <c r="K2018" s="90"/>
      <c r="L2018" s="21"/>
      <c r="M2018" s="21"/>
      <c r="N2018" s="21"/>
      <c r="O2018" s="21"/>
      <c r="P2018" s="21"/>
      <c r="Q2018" s="21"/>
      <c r="R2018" s="21"/>
      <c r="S2018" s="21"/>
      <c r="T2018" s="21"/>
      <c r="U2018" s="21"/>
    </row>
    <row r="2019" spans="1:21" s="40" customFormat="1" ht="25.5" x14ac:dyDescent="0.2">
      <c r="A2019" s="214">
        <v>6.3</v>
      </c>
      <c r="B2019" s="206" t="s">
        <v>442</v>
      </c>
      <c r="C2019" s="186">
        <v>2</v>
      </c>
      <c r="D2019" s="215" t="s">
        <v>33</v>
      </c>
      <c r="E2019" s="221">
        <v>3230.75</v>
      </c>
      <c r="F2019" s="205">
        <f t="shared" si="95"/>
        <v>6461.5</v>
      </c>
      <c r="I2019" s="22"/>
      <c r="J2019" s="22"/>
      <c r="K2019" s="90"/>
      <c r="L2019" s="21"/>
      <c r="M2019" s="21"/>
      <c r="N2019" s="21"/>
      <c r="O2019" s="21"/>
      <c r="P2019" s="21"/>
      <c r="Q2019" s="21"/>
      <c r="R2019" s="21"/>
      <c r="S2019" s="21"/>
      <c r="T2019" s="21"/>
      <c r="U2019" s="21"/>
    </row>
    <row r="2020" spans="1:21" s="40" customFormat="1" ht="25.5" x14ac:dyDescent="0.2">
      <c r="A2020" s="214">
        <v>6.4</v>
      </c>
      <c r="B2020" s="206" t="s">
        <v>411</v>
      </c>
      <c r="C2020" s="186">
        <v>1</v>
      </c>
      <c r="D2020" s="215" t="s">
        <v>33</v>
      </c>
      <c r="E2020" s="221">
        <v>3230.75</v>
      </c>
      <c r="F2020" s="205">
        <f t="shared" si="95"/>
        <v>3230.75</v>
      </c>
      <c r="I2020" s="22"/>
      <c r="J2020" s="22"/>
      <c r="K2020" s="90"/>
      <c r="L2020" s="21"/>
      <c r="M2020" s="21"/>
      <c r="N2020" s="21"/>
      <c r="O2020" s="21"/>
      <c r="P2020" s="21"/>
      <c r="Q2020" s="21"/>
      <c r="R2020" s="21"/>
      <c r="S2020" s="21"/>
      <c r="T2020" s="21"/>
      <c r="U2020" s="21"/>
    </row>
    <row r="2021" spans="1:21" s="40" customFormat="1" ht="25.5" x14ac:dyDescent="0.2">
      <c r="A2021" s="214">
        <v>6.4</v>
      </c>
      <c r="B2021" s="206" t="s">
        <v>441</v>
      </c>
      <c r="C2021" s="186">
        <v>2</v>
      </c>
      <c r="D2021" s="215" t="s">
        <v>33</v>
      </c>
      <c r="E2021" s="221">
        <v>3230.75</v>
      </c>
      <c r="F2021" s="205">
        <f t="shared" si="95"/>
        <v>6461.5</v>
      </c>
      <c r="I2021" s="22"/>
      <c r="J2021" s="22"/>
      <c r="K2021" s="90"/>
      <c r="L2021" s="21"/>
      <c r="M2021" s="21"/>
      <c r="N2021" s="21"/>
      <c r="O2021" s="21"/>
      <c r="P2021" s="21"/>
      <c r="Q2021" s="21"/>
      <c r="R2021" s="21"/>
      <c r="S2021" s="21"/>
      <c r="T2021" s="21"/>
      <c r="U2021" s="21"/>
    </row>
    <row r="2022" spans="1:21" s="40" customFormat="1" ht="25.5" x14ac:dyDescent="0.2">
      <c r="A2022" s="214">
        <v>6.4</v>
      </c>
      <c r="B2022" s="206" t="s">
        <v>440</v>
      </c>
      <c r="C2022" s="186">
        <v>1</v>
      </c>
      <c r="D2022" s="215" t="s">
        <v>33</v>
      </c>
      <c r="E2022" s="221">
        <v>2643.84</v>
      </c>
      <c r="F2022" s="205">
        <f t="shared" si="95"/>
        <v>2643.84</v>
      </c>
      <c r="I2022" s="22"/>
      <c r="J2022" s="22"/>
      <c r="K2022" s="90"/>
      <c r="L2022" s="21"/>
      <c r="M2022" s="21"/>
      <c r="N2022" s="21"/>
      <c r="O2022" s="21"/>
      <c r="P2022" s="21"/>
      <c r="Q2022" s="21"/>
      <c r="R2022" s="21"/>
      <c r="S2022" s="21"/>
      <c r="T2022" s="21"/>
      <c r="U2022" s="21"/>
    </row>
    <row r="2023" spans="1:21" s="40" customFormat="1" ht="25.5" x14ac:dyDescent="0.2">
      <c r="A2023" s="214">
        <v>6.4</v>
      </c>
      <c r="B2023" s="206" t="s">
        <v>439</v>
      </c>
      <c r="C2023" s="186">
        <v>1</v>
      </c>
      <c r="D2023" s="215" t="s">
        <v>33</v>
      </c>
      <c r="E2023" s="221">
        <v>2643.84</v>
      </c>
      <c r="F2023" s="205">
        <f t="shared" si="95"/>
        <v>2643.84</v>
      </c>
      <c r="I2023" s="22"/>
      <c r="J2023" s="22"/>
      <c r="K2023" s="90"/>
      <c r="L2023" s="21"/>
      <c r="M2023" s="21"/>
      <c r="N2023" s="21"/>
      <c r="O2023" s="21"/>
      <c r="P2023" s="21"/>
      <c r="Q2023" s="21"/>
      <c r="R2023" s="21"/>
      <c r="S2023" s="21"/>
      <c r="T2023" s="21"/>
      <c r="U2023" s="21"/>
    </row>
    <row r="2024" spans="1:21" s="40" customFormat="1" ht="25.5" x14ac:dyDescent="0.2">
      <c r="A2024" s="214">
        <v>6.5</v>
      </c>
      <c r="B2024" s="206" t="s">
        <v>438</v>
      </c>
      <c r="C2024" s="186">
        <v>1</v>
      </c>
      <c r="D2024" s="215" t="s">
        <v>33</v>
      </c>
      <c r="E2024" s="221">
        <v>8161.21</v>
      </c>
      <c r="F2024" s="205">
        <f t="shared" si="95"/>
        <v>8161.21</v>
      </c>
      <c r="I2024" s="22"/>
      <c r="J2024" s="22"/>
      <c r="K2024" s="90"/>
      <c r="L2024" s="21"/>
      <c r="M2024" s="21"/>
      <c r="N2024" s="21"/>
      <c r="O2024" s="21"/>
      <c r="P2024" s="21"/>
      <c r="Q2024" s="21"/>
      <c r="R2024" s="21"/>
      <c r="S2024" s="21"/>
      <c r="T2024" s="21"/>
      <c r="U2024" s="21"/>
    </row>
    <row r="2025" spans="1:21" s="40" customFormat="1" ht="25.5" x14ac:dyDescent="0.2">
      <c r="A2025" s="214">
        <v>6.5</v>
      </c>
      <c r="B2025" s="206" t="s">
        <v>437</v>
      </c>
      <c r="C2025" s="186">
        <v>7</v>
      </c>
      <c r="D2025" s="215" t="s">
        <v>33</v>
      </c>
      <c r="E2025" s="221">
        <v>7373.34</v>
      </c>
      <c r="F2025" s="205">
        <f t="shared" si="95"/>
        <v>51613.38</v>
      </c>
      <c r="I2025" s="22"/>
      <c r="J2025" s="22"/>
      <c r="K2025" s="90"/>
      <c r="L2025" s="21"/>
      <c r="M2025" s="21"/>
      <c r="N2025" s="21"/>
      <c r="O2025" s="21"/>
      <c r="P2025" s="21"/>
      <c r="Q2025" s="21"/>
      <c r="R2025" s="21"/>
      <c r="S2025" s="21"/>
      <c r="T2025" s="21"/>
      <c r="U2025" s="21"/>
    </row>
    <row r="2026" spans="1:21" s="40" customFormat="1" ht="25.5" x14ac:dyDescent="0.2">
      <c r="A2026" s="214">
        <v>6.5</v>
      </c>
      <c r="B2026" s="206" t="s">
        <v>436</v>
      </c>
      <c r="C2026" s="186">
        <v>6</v>
      </c>
      <c r="D2026" s="215" t="s">
        <v>33</v>
      </c>
      <c r="E2026" s="221">
        <v>7159.26</v>
      </c>
      <c r="F2026" s="205">
        <f t="shared" si="95"/>
        <v>42955.56</v>
      </c>
      <c r="I2026" s="22"/>
      <c r="J2026" s="22"/>
      <c r="K2026" s="90"/>
      <c r="L2026" s="21"/>
      <c r="M2026" s="21"/>
      <c r="N2026" s="21"/>
      <c r="O2026" s="21"/>
      <c r="P2026" s="21"/>
      <c r="Q2026" s="21"/>
      <c r="R2026" s="21"/>
      <c r="S2026" s="21"/>
      <c r="T2026" s="21"/>
      <c r="U2026" s="21"/>
    </row>
    <row r="2027" spans="1:21" s="40" customFormat="1" ht="25.5" x14ac:dyDescent="0.2">
      <c r="A2027" s="214">
        <v>6.6</v>
      </c>
      <c r="B2027" s="206" t="s">
        <v>435</v>
      </c>
      <c r="C2027" s="186">
        <v>10</v>
      </c>
      <c r="D2027" s="215" t="s">
        <v>33</v>
      </c>
      <c r="E2027" s="221">
        <v>4741.8999999999996</v>
      </c>
      <c r="F2027" s="205">
        <f t="shared" si="95"/>
        <v>47419</v>
      </c>
      <c r="I2027" s="22"/>
      <c r="J2027" s="22"/>
      <c r="K2027" s="90"/>
      <c r="L2027" s="21"/>
      <c r="M2027" s="21"/>
      <c r="N2027" s="21"/>
      <c r="O2027" s="21"/>
      <c r="P2027" s="21"/>
      <c r="Q2027" s="21"/>
      <c r="R2027" s="21"/>
      <c r="S2027" s="21"/>
      <c r="T2027" s="21"/>
      <c r="U2027" s="21"/>
    </row>
    <row r="2028" spans="1:21" s="40" customFormat="1" ht="25.5" x14ac:dyDescent="0.2">
      <c r="A2028" s="214">
        <v>6.7</v>
      </c>
      <c r="B2028" s="206" t="s">
        <v>434</v>
      </c>
      <c r="C2028" s="186">
        <v>1</v>
      </c>
      <c r="D2028" s="215" t="s">
        <v>33</v>
      </c>
      <c r="E2028" s="221">
        <v>5332.93</v>
      </c>
      <c r="F2028" s="205">
        <f t="shared" si="95"/>
        <v>5332.93</v>
      </c>
      <c r="I2028" s="22"/>
      <c r="J2028" s="22"/>
      <c r="K2028" s="90"/>
      <c r="L2028" s="21"/>
      <c r="M2028" s="21"/>
      <c r="N2028" s="21"/>
      <c r="O2028" s="21"/>
      <c r="P2028" s="21"/>
      <c r="Q2028" s="21"/>
      <c r="R2028" s="21"/>
      <c r="S2028" s="21"/>
      <c r="T2028" s="21"/>
      <c r="U2028" s="21"/>
    </row>
    <row r="2029" spans="1:21" s="40" customFormat="1" ht="25.5" x14ac:dyDescent="0.2">
      <c r="A2029" s="214">
        <v>6.8</v>
      </c>
      <c r="B2029" s="206" t="s">
        <v>433</v>
      </c>
      <c r="C2029" s="186">
        <v>2</v>
      </c>
      <c r="D2029" s="215" t="s">
        <v>33</v>
      </c>
      <c r="E2029" s="221">
        <v>4251.21</v>
      </c>
      <c r="F2029" s="205">
        <f t="shared" si="95"/>
        <v>8502.42</v>
      </c>
      <c r="I2029" s="22"/>
      <c r="J2029" s="22"/>
      <c r="K2029" s="90"/>
      <c r="L2029" s="21"/>
      <c r="M2029" s="21"/>
      <c r="N2029" s="21"/>
      <c r="O2029" s="21"/>
      <c r="P2029" s="21"/>
      <c r="Q2029" s="21"/>
      <c r="R2029" s="21"/>
      <c r="S2029" s="21"/>
      <c r="T2029" s="21"/>
      <c r="U2029" s="21"/>
    </row>
    <row r="2030" spans="1:21" s="40" customFormat="1" ht="25.5" x14ac:dyDescent="0.2">
      <c r="A2030" s="214">
        <v>6.7</v>
      </c>
      <c r="B2030" s="206" t="s">
        <v>432</v>
      </c>
      <c r="C2030" s="186">
        <v>2</v>
      </c>
      <c r="D2030" s="215" t="s">
        <v>33</v>
      </c>
      <c r="E2030" s="221">
        <v>14324.37</v>
      </c>
      <c r="F2030" s="205">
        <f t="shared" si="95"/>
        <v>28648.74</v>
      </c>
      <c r="I2030" s="22"/>
      <c r="J2030" s="22"/>
      <c r="K2030" s="90"/>
      <c r="L2030" s="21"/>
      <c r="M2030" s="21"/>
      <c r="N2030" s="21"/>
      <c r="O2030" s="21"/>
      <c r="P2030" s="21"/>
      <c r="Q2030" s="21"/>
      <c r="R2030" s="21"/>
      <c r="S2030" s="21"/>
      <c r="T2030" s="21"/>
      <c r="U2030" s="21"/>
    </row>
    <row r="2031" spans="1:21" s="40" customFormat="1" ht="25.5" x14ac:dyDescent="0.2">
      <c r="A2031" s="214">
        <v>6.7</v>
      </c>
      <c r="B2031" s="206" t="s">
        <v>431</v>
      </c>
      <c r="C2031" s="186">
        <v>17</v>
      </c>
      <c r="D2031" s="215" t="s">
        <v>33</v>
      </c>
      <c r="E2031" s="221">
        <v>12939.7</v>
      </c>
      <c r="F2031" s="205">
        <f t="shared" si="95"/>
        <v>219974.9</v>
      </c>
      <c r="I2031" s="22"/>
      <c r="J2031" s="22"/>
      <c r="K2031" s="90"/>
      <c r="L2031" s="21"/>
      <c r="M2031" s="21"/>
      <c r="N2031" s="21"/>
      <c r="O2031" s="21"/>
      <c r="P2031" s="21"/>
      <c r="Q2031" s="21"/>
      <c r="R2031" s="21"/>
      <c r="S2031" s="21"/>
      <c r="T2031" s="21"/>
      <c r="U2031" s="21"/>
    </row>
    <row r="2032" spans="1:21" s="40" customFormat="1" ht="25.5" x14ac:dyDescent="0.2">
      <c r="A2032" s="214">
        <v>6.7</v>
      </c>
      <c r="B2032" s="206" t="s">
        <v>430</v>
      </c>
      <c r="C2032" s="186">
        <v>14</v>
      </c>
      <c r="D2032" s="215" t="s">
        <v>33</v>
      </c>
      <c r="E2032" s="221">
        <v>8326.9</v>
      </c>
      <c r="F2032" s="205">
        <f t="shared" si="95"/>
        <v>116576.6</v>
      </c>
      <c r="I2032" s="22"/>
      <c r="J2032" s="22"/>
      <c r="K2032" s="90"/>
      <c r="L2032" s="21"/>
      <c r="M2032" s="21"/>
      <c r="N2032" s="21"/>
      <c r="O2032" s="21"/>
      <c r="P2032" s="21"/>
      <c r="Q2032" s="21"/>
      <c r="R2032" s="21"/>
      <c r="S2032" s="21"/>
      <c r="T2032" s="21"/>
      <c r="U2032" s="21"/>
    </row>
    <row r="2033" spans="1:21" s="40" customFormat="1" ht="25.5" x14ac:dyDescent="0.2">
      <c r="A2033" s="214">
        <v>6.9</v>
      </c>
      <c r="B2033" s="206" t="s">
        <v>429</v>
      </c>
      <c r="C2033" s="186">
        <v>10</v>
      </c>
      <c r="D2033" s="215" t="s">
        <v>33</v>
      </c>
      <c r="E2033" s="221">
        <v>1067.19</v>
      </c>
      <c r="F2033" s="205">
        <f t="shared" si="95"/>
        <v>10671.9</v>
      </c>
      <c r="I2033" s="22"/>
      <c r="J2033" s="22"/>
      <c r="K2033" s="90"/>
      <c r="L2033" s="21"/>
      <c r="M2033" s="21"/>
      <c r="N2033" s="21"/>
      <c r="O2033" s="21"/>
      <c r="P2033" s="21"/>
      <c r="Q2033" s="21"/>
      <c r="R2033" s="21"/>
      <c r="S2033" s="21"/>
      <c r="T2033" s="21"/>
      <c r="U2033" s="21"/>
    </row>
    <row r="2034" spans="1:21" s="40" customFormat="1" x14ac:dyDescent="0.2">
      <c r="A2034" s="216">
        <v>6.1</v>
      </c>
      <c r="B2034" s="206" t="s">
        <v>428</v>
      </c>
      <c r="C2034" s="186">
        <v>72</v>
      </c>
      <c r="D2034" s="215" t="s">
        <v>33</v>
      </c>
      <c r="E2034" s="221">
        <v>750</v>
      </c>
      <c r="F2034" s="217">
        <f t="shared" si="95"/>
        <v>54000</v>
      </c>
      <c r="I2034" s="22"/>
      <c r="J2034" s="22"/>
      <c r="K2034" s="90"/>
      <c r="L2034" s="21"/>
      <c r="M2034" s="21"/>
      <c r="N2034" s="21"/>
      <c r="O2034" s="21"/>
      <c r="P2034" s="21"/>
      <c r="Q2034" s="21"/>
      <c r="R2034" s="21"/>
      <c r="S2034" s="21"/>
      <c r="T2034" s="21"/>
      <c r="U2034" s="21"/>
    </row>
    <row r="2035" spans="1:21" s="40" customFormat="1" x14ac:dyDescent="0.2">
      <c r="A2035" s="208"/>
      <c r="B2035" s="203" t="s">
        <v>427</v>
      </c>
      <c r="C2035" s="186"/>
      <c r="D2035" s="200"/>
      <c r="E2035" s="221"/>
      <c r="F2035" s="205"/>
      <c r="I2035" s="22"/>
      <c r="J2035" s="22"/>
      <c r="K2035" s="90"/>
      <c r="L2035" s="21"/>
      <c r="M2035" s="21"/>
      <c r="N2035" s="21"/>
      <c r="O2035" s="21"/>
      <c r="P2035" s="21"/>
      <c r="Q2035" s="21"/>
      <c r="R2035" s="21"/>
      <c r="S2035" s="21"/>
      <c r="T2035" s="21"/>
      <c r="U2035" s="21"/>
    </row>
    <row r="2036" spans="1:21" s="40" customFormat="1" x14ac:dyDescent="0.2">
      <c r="A2036" s="207">
        <v>7</v>
      </c>
      <c r="B2036" s="198" t="s">
        <v>426</v>
      </c>
      <c r="C2036" s="186"/>
      <c r="D2036" s="200"/>
      <c r="E2036" s="221"/>
      <c r="F2036" s="205"/>
      <c r="I2036" s="22"/>
      <c r="J2036" s="22"/>
      <c r="K2036" s="90"/>
      <c r="L2036" s="21"/>
      <c r="M2036" s="21"/>
      <c r="N2036" s="21"/>
      <c r="O2036" s="21"/>
      <c r="P2036" s="21"/>
      <c r="Q2036" s="21"/>
      <c r="R2036" s="21"/>
      <c r="S2036" s="21"/>
      <c r="T2036" s="21"/>
      <c r="U2036" s="21"/>
    </row>
    <row r="2037" spans="1:21" s="40" customFormat="1" x14ac:dyDescent="0.2">
      <c r="A2037" s="208">
        <v>7.1</v>
      </c>
      <c r="B2037" s="203" t="s">
        <v>425</v>
      </c>
      <c r="C2037" s="186">
        <v>17</v>
      </c>
      <c r="D2037" s="215" t="s">
        <v>33</v>
      </c>
      <c r="E2037" s="221">
        <v>2696.28</v>
      </c>
      <c r="F2037" s="205">
        <f>ROUND(C2037*E2037,2)</f>
        <v>45836.76</v>
      </c>
      <c r="I2037" s="22"/>
      <c r="J2037" s="22"/>
      <c r="K2037" s="90"/>
      <c r="L2037" s="21"/>
      <c r="M2037" s="21"/>
      <c r="N2037" s="21"/>
      <c r="O2037" s="21"/>
      <c r="P2037" s="21"/>
      <c r="Q2037" s="21"/>
      <c r="R2037" s="21"/>
      <c r="S2037" s="21"/>
      <c r="T2037" s="21"/>
      <c r="U2037" s="21"/>
    </row>
    <row r="2038" spans="1:21" s="40" customFormat="1" x14ac:dyDescent="0.2">
      <c r="A2038" s="208">
        <v>7.1</v>
      </c>
      <c r="B2038" s="203" t="s">
        <v>424</v>
      </c>
      <c r="C2038" s="186">
        <v>60</v>
      </c>
      <c r="D2038" s="215" t="s">
        <v>33</v>
      </c>
      <c r="E2038" s="221">
        <v>1713.53</v>
      </c>
      <c r="F2038" s="205">
        <f>ROUND(C2038*E2038,2)</f>
        <v>102811.8</v>
      </c>
      <c r="I2038" s="22"/>
      <c r="J2038" s="22"/>
      <c r="K2038" s="90"/>
      <c r="L2038" s="21"/>
      <c r="M2038" s="21"/>
      <c r="N2038" s="21"/>
      <c r="O2038" s="21"/>
      <c r="P2038" s="21"/>
      <c r="Q2038" s="21"/>
      <c r="R2038" s="21"/>
      <c r="S2038" s="21"/>
      <c r="T2038" s="21"/>
      <c r="U2038" s="21"/>
    </row>
    <row r="2039" spans="1:21" s="40" customFormat="1" x14ac:dyDescent="0.2">
      <c r="A2039" s="208">
        <v>7.2</v>
      </c>
      <c r="B2039" s="203" t="s">
        <v>423</v>
      </c>
      <c r="C2039" s="186">
        <v>154</v>
      </c>
      <c r="D2039" s="215" t="s">
        <v>33</v>
      </c>
      <c r="E2039" s="221">
        <v>1565.4</v>
      </c>
      <c r="F2039" s="205">
        <f>ROUND(C2039*E2039,2)</f>
        <v>241071.6</v>
      </c>
      <c r="I2039" s="22"/>
      <c r="J2039" s="22"/>
      <c r="K2039" s="90"/>
      <c r="L2039" s="21"/>
      <c r="M2039" s="21"/>
      <c r="N2039" s="21"/>
      <c r="O2039" s="21"/>
      <c r="P2039" s="21"/>
      <c r="Q2039" s="21"/>
      <c r="R2039" s="21"/>
      <c r="S2039" s="21"/>
      <c r="T2039" s="21"/>
      <c r="U2039" s="21"/>
    </row>
    <row r="2040" spans="1:21" s="40" customFormat="1" x14ac:dyDescent="0.2">
      <c r="A2040" s="208"/>
      <c r="B2040" s="203"/>
      <c r="C2040" s="186"/>
      <c r="D2040" s="200"/>
      <c r="E2040" s="221"/>
      <c r="F2040" s="205"/>
      <c r="I2040" s="22"/>
      <c r="J2040" s="22"/>
      <c r="K2040" s="90"/>
      <c r="L2040" s="21"/>
      <c r="M2040" s="21"/>
      <c r="N2040" s="21"/>
      <c r="O2040" s="21"/>
      <c r="P2040" s="21"/>
      <c r="Q2040" s="21"/>
      <c r="R2040" s="21"/>
      <c r="S2040" s="21"/>
      <c r="T2040" s="21"/>
      <c r="U2040" s="21"/>
    </row>
    <row r="2041" spans="1:21" s="40" customFormat="1" x14ac:dyDescent="0.2">
      <c r="A2041" s="207">
        <v>8</v>
      </c>
      <c r="B2041" s="198" t="s">
        <v>422</v>
      </c>
      <c r="C2041" s="186"/>
      <c r="D2041" s="200"/>
      <c r="E2041" s="204"/>
      <c r="F2041" s="205"/>
      <c r="I2041" s="22"/>
      <c r="J2041" s="22"/>
      <c r="K2041" s="90"/>
      <c r="L2041" s="21"/>
      <c r="M2041" s="21"/>
      <c r="N2041" s="21"/>
      <c r="O2041" s="21"/>
      <c r="P2041" s="21"/>
      <c r="Q2041" s="21"/>
      <c r="R2041" s="21"/>
      <c r="S2041" s="21"/>
      <c r="T2041" s="21"/>
      <c r="U2041" s="21"/>
    </row>
    <row r="2042" spans="1:21" s="40" customFormat="1" x14ac:dyDescent="0.2">
      <c r="A2042" s="208"/>
      <c r="B2042" s="203"/>
      <c r="C2042" s="186"/>
      <c r="D2042" s="200"/>
      <c r="E2042" s="204"/>
      <c r="F2042" s="205"/>
      <c r="I2042" s="22"/>
      <c r="J2042" s="22"/>
      <c r="K2042" s="90"/>
      <c r="L2042" s="21"/>
      <c r="M2042" s="21"/>
      <c r="N2042" s="21"/>
      <c r="O2042" s="21"/>
      <c r="P2042" s="21"/>
      <c r="Q2042" s="21"/>
      <c r="R2042" s="21"/>
      <c r="S2042" s="21"/>
      <c r="T2042" s="21"/>
      <c r="U2042" s="21"/>
    </row>
    <row r="2043" spans="1:21" s="40" customFormat="1" x14ac:dyDescent="0.2">
      <c r="A2043" s="207">
        <v>8.1</v>
      </c>
      <c r="B2043" s="198" t="s">
        <v>421</v>
      </c>
      <c r="C2043" s="186"/>
      <c r="D2043" s="200"/>
      <c r="E2043" s="204"/>
      <c r="F2043" s="205"/>
      <c r="I2043" s="22"/>
      <c r="J2043" s="22"/>
      <c r="K2043" s="90"/>
      <c r="L2043" s="21"/>
      <c r="M2043" s="21"/>
      <c r="N2043" s="21"/>
      <c r="O2043" s="21"/>
      <c r="P2043" s="21"/>
      <c r="Q2043" s="21"/>
      <c r="R2043" s="21"/>
      <c r="S2043" s="21"/>
      <c r="T2043" s="21"/>
      <c r="U2043" s="21"/>
    </row>
    <row r="2044" spans="1:21" s="40" customFormat="1" x14ac:dyDescent="0.2">
      <c r="A2044" s="208" t="s">
        <v>148</v>
      </c>
      <c r="B2044" s="228" t="s">
        <v>97</v>
      </c>
      <c r="C2044" s="186">
        <v>1</v>
      </c>
      <c r="D2044" s="215" t="s">
        <v>33</v>
      </c>
      <c r="E2044" s="221">
        <v>291.64999999999998</v>
      </c>
      <c r="F2044" s="205">
        <f t="shared" ref="F2044:F2053" si="96">ROUND(C2044*E2044,2)</f>
        <v>291.64999999999998</v>
      </c>
      <c r="I2044" s="22"/>
      <c r="J2044" s="22"/>
      <c r="K2044" s="90"/>
      <c r="L2044" s="21"/>
      <c r="M2044" s="21"/>
      <c r="N2044" s="21"/>
      <c r="O2044" s="21"/>
      <c r="P2044" s="21"/>
      <c r="Q2044" s="21"/>
      <c r="R2044" s="21"/>
      <c r="S2044" s="21"/>
      <c r="T2044" s="21"/>
      <c r="U2044" s="21"/>
    </row>
    <row r="2045" spans="1:21" s="40" customFormat="1" ht="25.5" x14ac:dyDescent="0.2">
      <c r="A2045" s="208" t="s">
        <v>256</v>
      </c>
      <c r="B2045" s="206" t="s">
        <v>420</v>
      </c>
      <c r="C2045" s="186">
        <v>5</v>
      </c>
      <c r="D2045" s="200" t="s">
        <v>57</v>
      </c>
      <c r="E2045" s="221">
        <v>2443.96</v>
      </c>
      <c r="F2045" s="205">
        <f t="shared" si="96"/>
        <v>12219.8</v>
      </c>
      <c r="I2045" s="22"/>
      <c r="J2045" s="22"/>
      <c r="K2045" s="90"/>
      <c r="L2045" s="21"/>
      <c r="M2045" s="21"/>
      <c r="N2045" s="21"/>
      <c r="O2045" s="21"/>
      <c r="P2045" s="21"/>
      <c r="Q2045" s="21"/>
      <c r="R2045" s="21"/>
      <c r="S2045" s="21"/>
      <c r="T2045" s="21"/>
      <c r="U2045" s="21"/>
    </row>
    <row r="2046" spans="1:21" s="40" customFormat="1" x14ac:dyDescent="0.2">
      <c r="A2046" s="208" t="s">
        <v>337</v>
      </c>
      <c r="B2046" s="206" t="s">
        <v>419</v>
      </c>
      <c r="C2046" s="186">
        <v>4</v>
      </c>
      <c r="D2046" s="215" t="s">
        <v>33</v>
      </c>
      <c r="E2046" s="221">
        <v>4860.49</v>
      </c>
      <c r="F2046" s="205">
        <f t="shared" si="96"/>
        <v>19441.96</v>
      </c>
      <c r="I2046" s="22"/>
      <c r="J2046" s="22"/>
      <c r="K2046" s="90"/>
      <c r="L2046" s="21"/>
      <c r="M2046" s="21"/>
      <c r="N2046" s="21"/>
      <c r="O2046" s="21"/>
      <c r="P2046" s="21"/>
      <c r="Q2046" s="21"/>
      <c r="R2046" s="21"/>
      <c r="S2046" s="21"/>
      <c r="T2046" s="21"/>
      <c r="U2046" s="21"/>
    </row>
    <row r="2047" spans="1:21" s="40" customFormat="1" x14ac:dyDescent="0.2">
      <c r="A2047" s="208" t="s">
        <v>288</v>
      </c>
      <c r="B2047" s="206" t="s">
        <v>418</v>
      </c>
      <c r="C2047" s="186">
        <v>2</v>
      </c>
      <c r="D2047" s="215" t="s">
        <v>33</v>
      </c>
      <c r="E2047" s="221">
        <v>1713.53</v>
      </c>
      <c r="F2047" s="205">
        <f t="shared" si="96"/>
        <v>3427.06</v>
      </c>
      <c r="I2047" s="22"/>
      <c r="J2047" s="22"/>
      <c r="K2047" s="90"/>
      <c r="L2047" s="21"/>
      <c r="M2047" s="21"/>
      <c r="N2047" s="21"/>
      <c r="O2047" s="21"/>
      <c r="P2047" s="21"/>
      <c r="Q2047" s="21"/>
      <c r="R2047" s="21"/>
      <c r="S2047" s="21"/>
      <c r="T2047" s="21"/>
      <c r="U2047" s="21"/>
    </row>
    <row r="2048" spans="1:21" s="40" customFormat="1" x14ac:dyDescent="0.2">
      <c r="A2048" s="208" t="s">
        <v>335</v>
      </c>
      <c r="B2048" s="203" t="s">
        <v>417</v>
      </c>
      <c r="C2048" s="186">
        <v>4.68</v>
      </c>
      <c r="D2048" s="200" t="s">
        <v>41</v>
      </c>
      <c r="E2048" s="221">
        <v>130.81</v>
      </c>
      <c r="F2048" s="205">
        <f t="shared" si="96"/>
        <v>612.19000000000005</v>
      </c>
      <c r="I2048" s="22"/>
      <c r="J2048" s="22"/>
      <c r="K2048" s="90"/>
      <c r="L2048" s="21"/>
      <c r="M2048" s="21"/>
      <c r="N2048" s="21"/>
      <c r="O2048" s="21"/>
      <c r="P2048" s="21"/>
      <c r="Q2048" s="21"/>
      <c r="R2048" s="21"/>
      <c r="S2048" s="21"/>
      <c r="T2048" s="21"/>
      <c r="U2048" s="21"/>
    </row>
    <row r="2049" spans="1:21" s="40" customFormat="1" x14ac:dyDescent="0.2">
      <c r="A2049" s="208" t="s">
        <v>147</v>
      </c>
      <c r="B2049" s="206" t="s">
        <v>416</v>
      </c>
      <c r="C2049" s="186">
        <v>4.2</v>
      </c>
      <c r="D2049" s="200" t="s">
        <v>45</v>
      </c>
      <c r="E2049" s="221">
        <v>44.31</v>
      </c>
      <c r="F2049" s="205">
        <f t="shared" si="96"/>
        <v>186.1</v>
      </c>
      <c r="I2049" s="22"/>
      <c r="J2049" s="22"/>
      <c r="K2049" s="90"/>
      <c r="L2049" s="21"/>
      <c r="M2049" s="21"/>
      <c r="N2049" s="21"/>
      <c r="O2049" s="21"/>
      <c r="P2049" s="21"/>
      <c r="Q2049" s="21"/>
      <c r="R2049" s="21"/>
      <c r="S2049" s="21"/>
      <c r="T2049" s="21"/>
      <c r="U2049" s="21"/>
    </row>
    <row r="2050" spans="1:21" s="40" customFormat="1" x14ac:dyDescent="0.2">
      <c r="A2050" s="208" t="s">
        <v>146</v>
      </c>
      <c r="B2050" s="206" t="s">
        <v>415</v>
      </c>
      <c r="C2050" s="186">
        <v>0.42</v>
      </c>
      <c r="D2050" s="200" t="s">
        <v>41</v>
      </c>
      <c r="E2050" s="221">
        <v>1411.8</v>
      </c>
      <c r="F2050" s="205">
        <f t="shared" si="96"/>
        <v>592.96</v>
      </c>
      <c r="I2050" s="22"/>
      <c r="J2050" s="22"/>
      <c r="K2050" s="90"/>
      <c r="L2050" s="21"/>
      <c r="M2050" s="21"/>
      <c r="N2050" s="21"/>
      <c r="O2050" s="21"/>
      <c r="P2050" s="21"/>
      <c r="Q2050" s="21"/>
      <c r="R2050" s="21"/>
      <c r="S2050" s="21"/>
      <c r="T2050" s="21"/>
      <c r="U2050" s="21"/>
    </row>
    <row r="2051" spans="1:21" s="40" customFormat="1" ht="25.5" x14ac:dyDescent="0.2">
      <c r="A2051" s="208" t="s">
        <v>145</v>
      </c>
      <c r="B2051" s="206" t="s">
        <v>407</v>
      </c>
      <c r="C2051" s="186">
        <v>3.81</v>
      </c>
      <c r="D2051" s="200" t="s">
        <v>41</v>
      </c>
      <c r="E2051" s="221">
        <v>172.55</v>
      </c>
      <c r="F2051" s="205">
        <f t="shared" si="96"/>
        <v>657.42</v>
      </c>
      <c r="I2051" s="22"/>
      <c r="J2051" s="22"/>
      <c r="K2051" s="90"/>
      <c r="L2051" s="21"/>
      <c r="M2051" s="21"/>
      <c r="N2051" s="21"/>
      <c r="O2051" s="21"/>
      <c r="P2051" s="21"/>
      <c r="Q2051" s="21"/>
      <c r="R2051" s="21"/>
      <c r="S2051" s="21"/>
      <c r="T2051" s="21"/>
      <c r="U2051" s="21"/>
    </row>
    <row r="2052" spans="1:21" s="40" customFormat="1" ht="25.5" x14ac:dyDescent="0.2">
      <c r="A2052" s="208" t="s">
        <v>144</v>
      </c>
      <c r="B2052" s="206" t="s">
        <v>406</v>
      </c>
      <c r="C2052" s="186">
        <v>0.92</v>
      </c>
      <c r="D2052" s="200" t="s">
        <v>41</v>
      </c>
      <c r="E2052" s="221">
        <v>204.64</v>
      </c>
      <c r="F2052" s="205">
        <f t="shared" si="96"/>
        <v>188.27</v>
      </c>
      <c r="I2052" s="22"/>
      <c r="J2052" s="22"/>
      <c r="K2052" s="90"/>
      <c r="L2052" s="21"/>
      <c r="M2052" s="21"/>
      <c r="N2052" s="21"/>
      <c r="O2052" s="21"/>
      <c r="P2052" s="21"/>
      <c r="Q2052" s="21"/>
      <c r="R2052" s="21"/>
      <c r="S2052" s="21"/>
      <c r="T2052" s="21"/>
      <c r="U2052" s="21"/>
    </row>
    <row r="2053" spans="1:21" s="40" customFormat="1" x14ac:dyDescent="0.2">
      <c r="A2053" s="208" t="s">
        <v>414</v>
      </c>
      <c r="B2053" s="206" t="s">
        <v>89</v>
      </c>
      <c r="C2053" s="186">
        <v>1</v>
      </c>
      <c r="D2053" s="215" t="s">
        <v>33</v>
      </c>
      <c r="E2053" s="221">
        <v>8900</v>
      </c>
      <c r="F2053" s="205">
        <f t="shared" si="96"/>
        <v>8900</v>
      </c>
      <c r="I2053" s="22"/>
      <c r="J2053" s="22"/>
      <c r="K2053" s="90"/>
      <c r="L2053" s="21"/>
      <c r="M2053" s="21"/>
      <c r="N2053" s="21"/>
      <c r="O2053" s="21"/>
      <c r="P2053" s="21"/>
      <c r="Q2053" s="21"/>
      <c r="R2053" s="21"/>
      <c r="S2053" s="21"/>
      <c r="T2053" s="21"/>
      <c r="U2053" s="21"/>
    </row>
    <row r="2054" spans="1:21" s="40" customFormat="1" x14ac:dyDescent="0.2">
      <c r="A2054" s="208"/>
      <c r="B2054" s="203"/>
      <c r="C2054" s="186"/>
      <c r="D2054" s="200"/>
      <c r="E2054" s="221"/>
      <c r="F2054" s="205"/>
      <c r="I2054" s="22"/>
      <c r="J2054" s="22"/>
      <c r="K2054" s="90"/>
      <c r="L2054" s="21"/>
      <c r="M2054" s="21"/>
      <c r="N2054" s="21"/>
      <c r="O2054" s="21"/>
      <c r="P2054" s="21"/>
      <c r="Q2054" s="21"/>
      <c r="R2054" s="21"/>
      <c r="S2054" s="21"/>
      <c r="T2054" s="21"/>
      <c r="U2054" s="21"/>
    </row>
    <row r="2055" spans="1:21" s="40" customFormat="1" x14ac:dyDescent="0.2">
      <c r="A2055" s="218">
        <v>8.1999999999999993</v>
      </c>
      <c r="B2055" s="219" t="s">
        <v>413</v>
      </c>
      <c r="C2055" s="186"/>
      <c r="D2055" s="220"/>
      <c r="E2055" s="221"/>
      <c r="F2055" s="222"/>
      <c r="I2055" s="22"/>
      <c r="J2055" s="22"/>
      <c r="K2055" s="90"/>
      <c r="L2055" s="21"/>
      <c r="M2055" s="21"/>
      <c r="N2055" s="21"/>
      <c r="O2055" s="21"/>
      <c r="P2055" s="21"/>
      <c r="Q2055" s="21"/>
      <c r="R2055" s="21"/>
      <c r="S2055" s="21"/>
      <c r="T2055" s="21"/>
      <c r="U2055" s="21"/>
    </row>
    <row r="2056" spans="1:21" s="40" customFormat="1" x14ac:dyDescent="0.2">
      <c r="A2056" s="223" t="s">
        <v>101</v>
      </c>
      <c r="B2056" s="224" t="s">
        <v>97</v>
      </c>
      <c r="C2056" s="186">
        <v>2</v>
      </c>
      <c r="D2056" s="220" t="s">
        <v>33</v>
      </c>
      <c r="E2056" s="221">
        <v>291.64999999999998</v>
      </c>
      <c r="F2056" s="225">
        <f t="shared" ref="F2056:F2064" si="97">ROUND(E2056*C2056,2)</f>
        <v>583.29999999999995</v>
      </c>
      <c r="I2056" s="22"/>
      <c r="J2056" s="22"/>
      <c r="K2056" s="90"/>
      <c r="L2056" s="21"/>
      <c r="M2056" s="21"/>
      <c r="N2056" s="21"/>
      <c r="O2056" s="21"/>
      <c r="P2056" s="21"/>
      <c r="Q2056" s="21"/>
      <c r="R2056" s="21"/>
      <c r="S2056" s="21"/>
      <c r="T2056" s="21"/>
      <c r="U2056" s="21"/>
    </row>
    <row r="2057" spans="1:21" s="40" customFormat="1" ht="25.5" x14ac:dyDescent="0.2">
      <c r="A2057" s="223" t="s">
        <v>334</v>
      </c>
      <c r="B2057" s="224" t="s">
        <v>412</v>
      </c>
      <c r="C2057" s="186">
        <v>10</v>
      </c>
      <c r="D2057" s="226" t="s">
        <v>57</v>
      </c>
      <c r="E2057" s="221">
        <v>1410.47</v>
      </c>
      <c r="F2057" s="225">
        <f t="shared" si="97"/>
        <v>14104.7</v>
      </c>
      <c r="I2057" s="22"/>
      <c r="J2057" s="22"/>
      <c r="K2057" s="90"/>
      <c r="L2057" s="21"/>
      <c r="M2057" s="21"/>
      <c r="N2057" s="21"/>
      <c r="O2057" s="21"/>
      <c r="P2057" s="21"/>
      <c r="Q2057" s="21"/>
      <c r="R2057" s="21"/>
      <c r="S2057" s="21"/>
      <c r="T2057" s="21"/>
      <c r="U2057" s="21"/>
    </row>
    <row r="2058" spans="1:21" s="40" customFormat="1" ht="25.5" x14ac:dyDescent="0.2">
      <c r="A2058" s="223" t="s">
        <v>332</v>
      </c>
      <c r="B2058" s="206" t="s">
        <v>411</v>
      </c>
      <c r="C2058" s="186">
        <v>8</v>
      </c>
      <c r="D2058" s="226" t="s">
        <v>33</v>
      </c>
      <c r="E2058" s="221">
        <v>2767.21</v>
      </c>
      <c r="F2058" s="225">
        <f t="shared" si="97"/>
        <v>22137.68</v>
      </c>
      <c r="I2058" s="22"/>
      <c r="J2058" s="22"/>
      <c r="K2058" s="90"/>
      <c r="L2058" s="21"/>
      <c r="M2058" s="21"/>
      <c r="N2058" s="21"/>
      <c r="O2058" s="21"/>
      <c r="P2058" s="21"/>
      <c r="Q2058" s="21"/>
      <c r="R2058" s="21"/>
      <c r="S2058" s="21"/>
      <c r="T2058" s="21"/>
      <c r="U2058" s="21"/>
    </row>
    <row r="2059" spans="1:21" s="40" customFormat="1" x14ac:dyDescent="0.2">
      <c r="A2059" s="223" t="s">
        <v>330</v>
      </c>
      <c r="B2059" s="227" t="s">
        <v>410</v>
      </c>
      <c r="C2059" s="186">
        <v>4</v>
      </c>
      <c r="D2059" s="226" t="s">
        <v>33</v>
      </c>
      <c r="E2059" s="221">
        <v>1565.4</v>
      </c>
      <c r="F2059" s="225">
        <f t="shared" si="97"/>
        <v>6261.6</v>
      </c>
      <c r="I2059" s="22"/>
      <c r="J2059" s="22"/>
      <c r="K2059" s="90"/>
      <c r="L2059" s="21"/>
      <c r="M2059" s="21"/>
      <c r="N2059" s="21"/>
      <c r="O2059" s="21"/>
      <c r="P2059" s="21"/>
      <c r="Q2059" s="21"/>
      <c r="R2059" s="21"/>
      <c r="S2059" s="21"/>
      <c r="T2059" s="21"/>
      <c r="U2059" s="21"/>
    </row>
    <row r="2060" spans="1:21" s="40" customFormat="1" x14ac:dyDescent="0.2">
      <c r="A2060" s="223" t="s">
        <v>328</v>
      </c>
      <c r="B2060" s="227" t="s">
        <v>409</v>
      </c>
      <c r="C2060" s="186">
        <v>4</v>
      </c>
      <c r="D2060" s="226" t="s">
        <v>33</v>
      </c>
      <c r="E2060" s="221">
        <v>750</v>
      </c>
      <c r="F2060" s="225">
        <f t="shared" si="97"/>
        <v>3000</v>
      </c>
      <c r="I2060" s="22"/>
      <c r="J2060" s="22"/>
      <c r="K2060" s="90"/>
      <c r="L2060" s="21"/>
      <c r="M2060" s="21"/>
      <c r="N2060" s="21"/>
      <c r="O2060" s="21"/>
      <c r="P2060" s="21"/>
      <c r="Q2060" s="21"/>
      <c r="R2060" s="21"/>
      <c r="S2060" s="21"/>
      <c r="T2060" s="21"/>
      <c r="U2060" s="21"/>
    </row>
    <row r="2061" spans="1:21" s="40" customFormat="1" x14ac:dyDescent="0.2">
      <c r="A2061" s="223" t="s">
        <v>118</v>
      </c>
      <c r="B2061" s="227" t="s">
        <v>408</v>
      </c>
      <c r="C2061" s="186">
        <v>11.36</v>
      </c>
      <c r="D2061" s="226" t="s">
        <v>41</v>
      </c>
      <c r="E2061" s="221">
        <v>130.81</v>
      </c>
      <c r="F2061" s="225">
        <f t="shared" si="97"/>
        <v>1486</v>
      </c>
      <c r="I2061" s="22"/>
      <c r="J2061" s="22"/>
      <c r="K2061" s="90"/>
      <c r="L2061" s="21"/>
      <c r="M2061" s="21"/>
      <c r="N2061" s="21"/>
      <c r="O2061" s="21"/>
      <c r="P2061" s="21"/>
      <c r="Q2061" s="21"/>
      <c r="R2061" s="21"/>
      <c r="S2061" s="21"/>
      <c r="T2061" s="21"/>
      <c r="U2061" s="21"/>
    </row>
    <row r="2062" spans="1:21" s="40" customFormat="1" ht="25.5" x14ac:dyDescent="0.2">
      <c r="A2062" s="223" t="s">
        <v>143</v>
      </c>
      <c r="B2062" s="206" t="s">
        <v>407</v>
      </c>
      <c r="C2062" s="186">
        <v>10.68</v>
      </c>
      <c r="D2062" s="226" t="s">
        <v>41</v>
      </c>
      <c r="E2062" s="221">
        <v>172.55</v>
      </c>
      <c r="F2062" s="225">
        <f t="shared" si="97"/>
        <v>1842.83</v>
      </c>
      <c r="I2062" s="22"/>
      <c r="J2062" s="22"/>
      <c r="K2062" s="90"/>
      <c r="L2062" s="21"/>
      <c r="M2062" s="21"/>
      <c r="N2062" s="21"/>
      <c r="O2062" s="21"/>
      <c r="P2062" s="21"/>
      <c r="Q2062" s="21"/>
      <c r="R2062" s="21"/>
      <c r="S2062" s="21"/>
      <c r="T2062" s="21"/>
      <c r="U2062" s="21"/>
    </row>
    <row r="2063" spans="1:21" s="40" customFormat="1" ht="25.5" x14ac:dyDescent="0.2">
      <c r="A2063" s="223" t="s">
        <v>117</v>
      </c>
      <c r="B2063" s="206" t="s">
        <v>406</v>
      </c>
      <c r="C2063" s="186">
        <v>2</v>
      </c>
      <c r="D2063" s="226" t="s">
        <v>33</v>
      </c>
      <c r="E2063" s="221">
        <v>204.64</v>
      </c>
      <c r="F2063" s="225">
        <f t="shared" si="97"/>
        <v>409.28</v>
      </c>
      <c r="I2063" s="22"/>
      <c r="J2063" s="22"/>
      <c r="K2063" s="90"/>
      <c r="L2063" s="21"/>
      <c r="M2063" s="21"/>
      <c r="N2063" s="21"/>
      <c r="O2063" s="21"/>
      <c r="P2063" s="21"/>
      <c r="Q2063" s="21"/>
      <c r="R2063" s="21"/>
      <c r="S2063" s="21"/>
      <c r="T2063" s="21"/>
      <c r="U2063" s="21"/>
    </row>
    <row r="2064" spans="1:21" s="40" customFormat="1" x14ac:dyDescent="0.2">
      <c r="A2064" s="223" t="s">
        <v>100</v>
      </c>
      <c r="B2064" s="206" t="s">
        <v>177</v>
      </c>
      <c r="C2064" s="186">
        <v>2</v>
      </c>
      <c r="D2064" s="226" t="s">
        <v>33</v>
      </c>
      <c r="E2064" s="221">
        <v>8500</v>
      </c>
      <c r="F2064" s="225">
        <f t="shared" si="97"/>
        <v>17000</v>
      </c>
      <c r="I2064" s="22"/>
      <c r="J2064" s="22"/>
      <c r="K2064" s="90"/>
      <c r="L2064" s="21"/>
      <c r="M2064" s="21"/>
      <c r="N2064" s="21"/>
      <c r="O2064" s="21"/>
      <c r="P2064" s="21"/>
      <c r="Q2064" s="21"/>
      <c r="R2064" s="21"/>
      <c r="S2064" s="21"/>
      <c r="T2064" s="21"/>
      <c r="U2064" s="21"/>
    </row>
    <row r="2065" spans="1:21" s="40" customFormat="1" x14ac:dyDescent="0.2">
      <c r="A2065" s="208"/>
      <c r="B2065" s="203"/>
      <c r="C2065" s="186"/>
      <c r="D2065" s="200"/>
      <c r="E2065" s="221"/>
      <c r="F2065" s="205"/>
      <c r="I2065" s="22"/>
      <c r="J2065" s="22"/>
      <c r="K2065" s="90"/>
      <c r="L2065" s="21"/>
      <c r="M2065" s="21"/>
      <c r="N2065" s="21"/>
      <c r="O2065" s="21"/>
      <c r="P2065" s="21"/>
      <c r="Q2065" s="21"/>
      <c r="R2065" s="21"/>
      <c r="S2065" s="21"/>
      <c r="T2065" s="21"/>
      <c r="U2065" s="21"/>
    </row>
    <row r="2066" spans="1:21" s="40" customFormat="1" x14ac:dyDescent="0.2">
      <c r="A2066" s="231">
        <v>9</v>
      </c>
      <c r="B2066" s="198" t="s">
        <v>405</v>
      </c>
      <c r="C2066" s="186"/>
      <c r="D2066" s="200"/>
      <c r="E2066" s="204"/>
      <c r="F2066" s="205"/>
      <c r="I2066" s="22"/>
      <c r="J2066" s="22"/>
      <c r="K2066" s="90"/>
      <c r="L2066" s="21"/>
      <c r="M2066" s="21"/>
      <c r="N2066" s="21"/>
      <c r="O2066" s="21"/>
      <c r="P2066" s="21"/>
      <c r="Q2066" s="21"/>
      <c r="R2066" s="21"/>
      <c r="S2066" s="21"/>
      <c r="T2066" s="21"/>
      <c r="U2066" s="21"/>
    </row>
    <row r="2067" spans="1:21" s="40" customFormat="1" x14ac:dyDescent="0.2">
      <c r="A2067" s="208"/>
      <c r="B2067" s="203"/>
      <c r="C2067" s="186"/>
      <c r="D2067" s="200"/>
      <c r="E2067" s="204"/>
      <c r="F2067" s="205"/>
      <c r="I2067" s="22"/>
      <c r="J2067" s="22"/>
      <c r="K2067" s="90"/>
      <c r="L2067" s="21"/>
      <c r="M2067" s="21"/>
      <c r="N2067" s="21"/>
      <c r="O2067" s="21"/>
      <c r="P2067" s="21"/>
      <c r="Q2067" s="21"/>
      <c r="R2067" s="21"/>
      <c r="S2067" s="21"/>
      <c r="T2067" s="21"/>
      <c r="U2067" s="21"/>
    </row>
    <row r="2068" spans="1:21" s="40" customFormat="1" x14ac:dyDescent="0.2">
      <c r="A2068" s="232">
        <v>9.1</v>
      </c>
      <c r="B2068" s="198" t="s">
        <v>404</v>
      </c>
      <c r="C2068" s="186"/>
      <c r="D2068" s="200"/>
      <c r="E2068" s="204"/>
      <c r="F2068" s="205"/>
      <c r="I2068" s="22"/>
      <c r="J2068" s="22"/>
      <c r="K2068" s="90"/>
      <c r="L2068" s="21"/>
      <c r="M2068" s="21"/>
      <c r="N2068" s="21"/>
      <c r="O2068" s="21"/>
      <c r="P2068" s="21"/>
      <c r="Q2068" s="21"/>
      <c r="R2068" s="21"/>
      <c r="S2068" s="21"/>
      <c r="T2068" s="21"/>
      <c r="U2068" s="21"/>
    </row>
    <row r="2069" spans="1:21" s="40" customFormat="1" x14ac:dyDescent="0.2">
      <c r="A2069" s="223" t="s">
        <v>403</v>
      </c>
      <c r="B2069" s="233" t="s">
        <v>402</v>
      </c>
      <c r="C2069" s="186">
        <v>410</v>
      </c>
      <c r="D2069" s="220" t="s">
        <v>33</v>
      </c>
      <c r="E2069" s="221">
        <v>80</v>
      </c>
      <c r="F2069" s="222">
        <f t="shared" ref="F2069:F2081" si="98">ROUND((C2069*E2069),2)</f>
        <v>32800</v>
      </c>
      <c r="I2069" s="22"/>
      <c r="J2069" s="22"/>
      <c r="K2069" s="90"/>
      <c r="L2069" s="21"/>
      <c r="M2069" s="21"/>
      <c r="N2069" s="21"/>
      <c r="O2069" s="21"/>
      <c r="P2069" s="21"/>
      <c r="Q2069" s="21"/>
      <c r="R2069" s="21"/>
      <c r="S2069" s="21"/>
      <c r="T2069" s="21"/>
      <c r="U2069" s="21"/>
    </row>
    <row r="2070" spans="1:21" s="40" customFormat="1" ht="25.5" x14ac:dyDescent="0.2">
      <c r="A2070" s="223" t="s">
        <v>401</v>
      </c>
      <c r="B2070" s="230" t="s">
        <v>400</v>
      </c>
      <c r="C2070" s="186">
        <v>4920</v>
      </c>
      <c r="D2070" s="234" t="s">
        <v>57</v>
      </c>
      <c r="E2070" s="221">
        <v>14.23</v>
      </c>
      <c r="F2070" s="222">
        <f t="shared" si="98"/>
        <v>70011.600000000006</v>
      </c>
      <c r="I2070" s="22"/>
      <c r="J2070" s="22"/>
      <c r="K2070" s="90"/>
      <c r="L2070" s="21"/>
      <c r="M2070" s="21"/>
      <c r="N2070" s="21"/>
      <c r="O2070" s="21"/>
      <c r="P2070" s="21"/>
      <c r="Q2070" s="21"/>
      <c r="R2070" s="21"/>
      <c r="S2070" s="21"/>
      <c r="T2070" s="21"/>
      <c r="U2070" s="21"/>
    </row>
    <row r="2071" spans="1:21" s="40" customFormat="1" x14ac:dyDescent="0.2">
      <c r="A2071" s="223" t="s">
        <v>399</v>
      </c>
      <c r="B2071" s="230" t="s">
        <v>398</v>
      </c>
      <c r="C2071" s="186">
        <v>820</v>
      </c>
      <c r="D2071" s="220" t="s">
        <v>33</v>
      </c>
      <c r="E2071" s="221">
        <v>84.42</v>
      </c>
      <c r="F2071" s="222">
        <f t="shared" si="98"/>
        <v>69224.399999999994</v>
      </c>
      <c r="I2071" s="22"/>
      <c r="J2071" s="22"/>
      <c r="K2071" s="90"/>
      <c r="L2071" s="21"/>
      <c r="M2071" s="21"/>
      <c r="N2071" s="21"/>
      <c r="O2071" s="21"/>
      <c r="P2071" s="21"/>
      <c r="Q2071" s="21"/>
      <c r="R2071" s="21"/>
      <c r="S2071" s="21"/>
      <c r="T2071" s="21"/>
      <c r="U2071" s="21"/>
    </row>
    <row r="2072" spans="1:21" s="40" customFormat="1" x14ac:dyDescent="0.2">
      <c r="A2072" s="223" t="s">
        <v>397</v>
      </c>
      <c r="B2072" s="230" t="s">
        <v>396</v>
      </c>
      <c r="C2072" s="186">
        <v>820</v>
      </c>
      <c r="D2072" s="234" t="s">
        <v>33</v>
      </c>
      <c r="E2072" s="221">
        <v>26.5</v>
      </c>
      <c r="F2072" s="222">
        <f t="shared" si="98"/>
        <v>21730</v>
      </c>
      <c r="I2072" s="22"/>
      <c r="J2072" s="22"/>
      <c r="K2072" s="90"/>
      <c r="L2072" s="21"/>
      <c r="M2072" s="21"/>
      <c r="N2072" s="21"/>
      <c r="O2072" s="21"/>
      <c r="P2072" s="21"/>
      <c r="Q2072" s="21"/>
      <c r="R2072" s="21"/>
      <c r="S2072" s="21"/>
      <c r="T2072" s="21"/>
      <c r="U2072" s="21"/>
    </row>
    <row r="2073" spans="1:21" s="40" customFormat="1" x14ac:dyDescent="0.2">
      <c r="A2073" s="223" t="s">
        <v>395</v>
      </c>
      <c r="B2073" s="230" t="s">
        <v>394</v>
      </c>
      <c r="C2073" s="186">
        <v>615</v>
      </c>
      <c r="D2073" s="220" t="s">
        <v>57</v>
      </c>
      <c r="E2073" s="221">
        <v>292.05</v>
      </c>
      <c r="F2073" s="222">
        <f t="shared" si="98"/>
        <v>179610.75</v>
      </c>
      <c r="I2073" s="22"/>
      <c r="J2073" s="22"/>
      <c r="K2073" s="90"/>
      <c r="L2073" s="21"/>
      <c r="M2073" s="21"/>
      <c r="N2073" s="21"/>
      <c r="O2073" s="21"/>
      <c r="P2073" s="21"/>
      <c r="Q2073" s="21"/>
      <c r="R2073" s="21"/>
      <c r="S2073" s="21"/>
      <c r="T2073" s="21"/>
      <c r="U2073" s="21"/>
    </row>
    <row r="2074" spans="1:21" s="40" customFormat="1" x14ac:dyDescent="0.2">
      <c r="A2074" s="223" t="s">
        <v>393</v>
      </c>
      <c r="B2074" s="230" t="s">
        <v>392</v>
      </c>
      <c r="C2074" s="186">
        <v>410</v>
      </c>
      <c r="D2074" s="220" t="s">
        <v>33</v>
      </c>
      <c r="E2074" s="221">
        <v>35.4</v>
      </c>
      <c r="F2074" s="222">
        <f t="shared" si="98"/>
        <v>14514</v>
      </c>
      <c r="I2074" s="22"/>
      <c r="J2074" s="22"/>
      <c r="K2074" s="90"/>
      <c r="L2074" s="21"/>
      <c r="M2074" s="21"/>
      <c r="N2074" s="21"/>
      <c r="O2074" s="21"/>
      <c r="P2074" s="21"/>
      <c r="Q2074" s="21"/>
      <c r="R2074" s="21"/>
      <c r="S2074" s="21"/>
      <c r="T2074" s="21"/>
      <c r="U2074" s="21"/>
    </row>
    <row r="2075" spans="1:21" s="40" customFormat="1" x14ac:dyDescent="0.2">
      <c r="A2075" s="223" t="s">
        <v>391</v>
      </c>
      <c r="B2075" s="230" t="s">
        <v>390</v>
      </c>
      <c r="C2075" s="186">
        <v>410</v>
      </c>
      <c r="D2075" s="220" t="s">
        <v>33</v>
      </c>
      <c r="E2075" s="221">
        <v>28.32</v>
      </c>
      <c r="F2075" s="222">
        <f t="shared" si="98"/>
        <v>11611.2</v>
      </c>
      <c r="I2075" s="22"/>
      <c r="J2075" s="22"/>
      <c r="K2075" s="90"/>
      <c r="L2075" s="21"/>
      <c r="M2075" s="21"/>
      <c r="N2075" s="21"/>
      <c r="O2075" s="21"/>
      <c r="P2075" s="21"/>
      <c r="Q2075" s="21"/>
      <c r="R2075" s="21"/>
      <c r="S2075" s="21"/>
      <c r="T2075" s="21"/>
      <c r="U2075" s="21"/>
    </row>
    <row r="2076" spans="1:21" s="40" customFormat="1" x14ac:dyDescent="0.2">
      <c r="A2076" s="223" t="s">
        <v>389</v>
      </c>
      <c r="B2076" s="230" t="s">
        <v>388</v>
      </c>
      <c r="C2076" s="186">
        <v>410</v>
      </c>
      <c r="D2076" s="220" t="s">
        <v>33</v>
      </c>
      <c r="E2076" s="221">
        <v>286.36</v>
      </c>
      <c r="F2076" s="222">
        <f t="shared" si="98"/>
        <v>117407.6</v>
      </c>
      <c r="I2076" s="22"/>
      <c r="J2076" s="22"/>
      <c r="K2076" s="90"/>
      <c r="L2076" s="21"/>
      <c r="M2076" s="21"/>
      <c r="N2076" s="21"/>
      <c r="O2076" s="21"/>
      <c r="P2076" s="21"/>
      <c r="Q2076" s="21"/>
      <c r="R2076" s="21"/>
      <c r="S2076" s="21"/>
      <c r="T2076" s="21"/>
      <c r="U2076" s="21"/>
    </row>
    <row r="2077" spans="1:21" s="40" customFormat="1" x14ac:dyDescent="0.2">
      <c r="A2077" s="223" t="s">
        <v>387</v>
      </c>
      <c r="B2077" s="230" t="s">
        <v>386</v>
      </c>
      <c r="C2077" s="186">
        <v>410</v>
      </c>
      <c r="D2077" s="220" t="s">
        <v>33</v>
      </c>
      <c r="E2077" s="221">
        <v>380</v>
      </c>
      <c r="F2077" s="222">
        <f t="shared" si="98"/>
        <v>155800</v>
      </c>
      <c r="I2077" s="22"/>
      <c r="J2077" s="22"/>
      <c r="K2077" s="90"/>
      <c r="L2077" s="21"/>
      <c r="M2077" s="21"/>
      <c r="N2077" s="21"/>
      <c r="O2077" s="21"/>
      <c r="P2077" s="21"/>
      <c r="Q2077" s="21"/>
      <c r="R2077" s="21"/>
      <c r="S2077" s="21"/>
      <c r="T2077" s="21"/>
      <c r="U2077" s="21"/>
    </row>
    <row r="2078" spans="1:21" s="40" customFormat="1" x14ac:dyDescent="0.2">
      <c r="A2078" s="223" t="s">
        <v>385</v>
      </c>
      <c r="B2078" s="230" t="s">
        <v>239</v>
      </c>
      <c r="C2078" s="186">
        <v>410</v>
      </c>
      <c r="D2078" s="220" t="s">
        <v>33</v>
      </c>
      <c r="E2078" s="221">
        <v>21.67</v>
      </c>
      <c r="F2078" s="222">
        <f t="shared" si="98"/>
        <v>8884.7000000000007</v>
      </c>
      <c r="I2078" s="22"/>
      <c r="J2078" s="22"/>
      <c r="K2078" s="90"/>
      <c r="L2078" s="21"/>
      <c r="M2078" s="21"/>
      <c r="N2078" s="21"/>
      <c r="O2078" s="21"/>
      <c r="P2078" s="21"/>
      <c r="Q2078" s="21"/>
      <c r="R2078" s="21"/>
      <c r="S2078" s="21"/>
      <c r="T2078" s="21"/>
      <c r="U2078" s="21"/>
    </row>
    <row r="2079" spans="1:21" s="40" customFormat="1" x14ac:dyDescent="0.2">
      <c r="A2079" s="223" t="s">
        <v>384</v>
      </c>
      <c r="B2079" s="230" t="s">
        <v>383</v>
      </c>
      <c r="C2079" s="186">
        <v>410</v>
      </c>
      <c r="D2079" s="220" t="s">
        <v>33</v>
      </c>
      <c r="E2079" s="221">
        <v>350</v>
      </c>
      <c r="F2079" s="222">
        <f t="shared" si="98"/>
        <v>143500</v>
      </c>
      <c r="I2079" s="22"/>
      <c r="J2079" s="22"/>
      <c r="K2079" s="90"/>
      <c r="L2079" s="21"/>
      <c r="M2079" s="21"/>
      <c r="N2079" s="21"/>
      <c r="O2079" s="21"/>
      <c r="P2079" s="21"/>
      <c r="Q2079" s="21"/>
      <c r="R2079" s="21"/>
      <c r="S2079" s="21"/>
      <c r="T2079" s="21"/>
      <c r="U2079" s="21"/>
    </row>
    <row r="2080" spans="1:21" s="40" customFormat="1" x14ac:dyDescent="0.2">
      <c r="A2080" s="223" t="s">
        <v>382</v>
      </c>
      <c r="B2080" s="230" t="s">
        <v>381</v>
      </c>
      <c r="C2080" s="186">
        <v>811.8</v>
      </c>
      <c r="D2080" s="226" t="s">
        <v>41</v>
      </c>
      <c r="E2080" s="221">
        <v>699.05</v>
      </c>
      <c r="F2080" s="222">
        <f t="shared" si="98"/>
        <v>567488.79</v>
      </c>
      <c r="I2080" s="22"/>
      <c r="J2080" s="22"/>
      <c r="K2080" s="90"/>
      <c r="L2080" s="21"/>
      <c r="M2080" s="21"/>
      <c r="N2080" s="21"/>
      <c r="O2080" s="21"/>
      <c r="P2080" s="21"/>
      <c r="Q2080" s="21"/>
      <c r="R2080" s="21"/>
      <c r="S2080" s="21"/>
      <c r="T2080" s="21"/>
      <c r="U2080" s="21"/>
    </row>
    <row r="2081" spans="1:21" s="40" customFormat="1" x14ac:dyDescent="0.2">
      <c r="A2081" s="223" t="s">
        <v>380</v>
      </c>
      <c r="B2081" s="230" t="s">
        <v>59</v>
      </c>
      <c r="C2081" s="186">
        <v>410</v>
      </c>
      <c r="D2081" s="220" t="s">
        <v>33</v>
      </c>
      <c r="E2081" s="221">
        <v>450</v>
      </c>
      <c r="F2081" s="222">
        <f t="shared" si="98"/>
        <v>184500</v>
      </c>
      <c r="I2081" s="22"/>
      <c r="J2081" s="22"/>
      <c r="K2081" s="90"/>
      <c r="L2081" s="21"/>
      <c r="M2081" s="21"/>
      <c r="N2081" s="21"/>
      <c r="O2081" s="21"/>
      <c r="P2081" s="21"/>
      <c r="Q2081" s="21"/>
      <c r="R2081" s="21"/>
      <c r="S2081" s="21"/>
      <c r="T2081" s="21"/>
      <c r="U2081" s="21"/>
    </row>
    <row r="2082" spans="1:21" s="40" customFormat="1" x14ac:dyDescent="0.2">
      <c r="A2082" s="208"/>
      <c r="B2082" s="203"/>
      <c r="C2082" s="186"/>
      <c r="D2082" s="200"/>
      <c r="E2082" s="204"/>
      <c r="F2082" s="205"/>
      <c r="I2082" s="22"/>
      <c r="J2082" s="22"/>
      <c r="K2082" s="90"/>
      <c r="L2082" s="21"/>
      <c r="M2082" s="21"/>
      <c r="N2082" s="21"/>
      <c r="O2082" s="21"/>
      <c r="P2082" s="21"/>
      <c r="Q2082" s="21"/>
      <c r="R2082" s="21"/>
      <c r="S2082" s="21"/>
      <c r="T2082" s="21"/>
      <c r="U2082" s="21"/>
    </row>
    <row r="2083" spans="1:21" s="40" customFormat="1" x14ac:dyDescent="0.2">
      <c r="A2083" s="207">
        <v>10</v>
      </c>
      <c r="B2083" s="193" t="s">
        <v>379</v>
      </c>
      <c r="C2083" s="186"/>
      <c r="D2083" s="200"/>
      <c r="E2083" s="204"/>
      <c r="F2083" s="205"/>
      <c r="I2083" s="22"/>
      <c r="J2083" s="22"/>
      <c r="K2083" s="90"/>
      <c r="L2083" s="21"/>
      <c r="M2083" s="21"/>
      <c r="N2083" s="21"/>
      <c r="O2083" s="21"/>
      <c r="P2083" s="21"/>
      <c r="Q2083" s="21"/>
      <c r="R2083" s="21"/>
      <c r="S2083" s="21"/>
      <c r="T2083" s="21"/>
      <c r="U2083" s="21"/>
    </row>
    <row r="2084" spans="1:21" s="40" customFormat="1" ht="25.5" x14ac:dyDescent="0.2">
      <c r="A2084" s="208">
        <v>10.1</v>
      </c>
      <c r="B2084" s="206" t="s">
        <v>378</v>
      </c>
      <c r="C2084" s="186">
        <v>4</v>
      </c>
      <c r="D2084" s="215" t="s">
        <v>33</v>
      </c>
      <c r="E2084" s="204">
        <v>12382.68</v>
      </c>
      <c r="F2084" s="205">
        <f>ROUND(C2084*E2084,2)</f>
        <v>49530.720000000001</v>
      </c>
      <c r="I2084" s="22"/>
      <c r="J2084" s="22"/>
      <c r="K2084" s="90"/>
      <c r="L2084" s="21"/>
      <c r="M2084" s="21"/>
      <c r="N2084" s="21"/>
      <c r="O2084" s="21"/>
      <c r="P2084" s="21"/>
      <c r="Q2084" s="21"/>
      <c r="R2084" s="21"/>
      <c r="S2084" s="21"/>
      <c r="T2084" s="21"/>
      <c r="U2084" s="21"/>
    </row>
    <row r="2085" spans="1:21" s="40" customFormat="1" x14ac:dyDescent="0.2">
      <c r="A2085" s="208">
        <v>10.199999999999999</v>
      </c>
      <c r="B2085" s="206" t="s">
        <v>377</v>
      </c>
      <c r="C2085" s="186">
        <v>4</v>
      </c>
      <c r="D2085" s="215" t="s">
        <v>33</v>
      </c>
      <c r="E2085" s="204">
        <v>7304.14</v>
      </c>
      <c r="F2085" s="205">
        <f>ROUND(C2085*E2085,2)</f>
        <v>29216.560000000001</v>
      </c>
      <c r="I2085" s="22"/>
      <c r="J2085" s="22"/>
      <c r="K2085" s="90"/>
      <c r="L2085" s="21"/>
      <c r="M2085" s="21"/>
      <c r="N2085" s="21"/>
      <c r="O2085" s="21"/>
      <c r="P2085" s="21"/>
      <c r="Q2085" s="21"/>
      <c r="R2085" s="21"/>
      <c r="S2085" s="21"/>
      <c r="T2085" s="21"/>
      <c r="U2085" s="21"/>
    </row>
    <row r="2086" spans="1:21" s="40" customFormat="1" x14ac:dyDescent="0.2">
      <c r="A2086" s="208"/>
      <c r="B2086" s="203"/>
      <c r="C2086" s="186"/>
      <c r="D2086" s="200"/>
      <c r="E2086" s="204"/>
      <c r="F2086" s="205"/>
      <c r="I2086" s="22"/>
      <c r="J2086" s="22"/>
      <c r="K2086" s="90"/>
      <c r="L2086" s="21"/>
      <c r="M2086" s="21"/>
      <c r="N2086" s="21"/>
      <c r="O2086" s="21"/>
      <c r="P2086" s="21"/>
      <c r="Q2086" s="21"/>
      <c r="R2086" s="21"/>
      <c r="S2086" s="21"/>
      <c r="T2086" s="21"/>
      <c r="U2086" s="21"/>
    </row>
    <row r="2087" spans="1:21" s="40" customFormat="1" ht="46.5" customHeight="1" x14ac:dyDescent="0.2">
      <c r="A2087" s="251">
        <v>12</v>
      </c>
      <c r="B2087" s="252" t="s">
        <v>376</v>
      </c>
      <c r="C2087" s="186">
        <v>5622.71</v>
      </c>
      <c r="D2087" s="215" t="s">
        <v>57</v>
      </c>
      <c r="E2087" s="267">
        <v>25</v>
      </c>
      <c r="F2087" s="221">
        <f>ROUND(C2087*E2087,2)</f>
        <v>140567.75</v>
      </c>
      <c r="I2087" s="22"/>
      <c r="J2087" s="22"/>
      <c r="K2087" s="90"/>
      <c r="L2087" s="21"/>
      <c r="M2087" s="21"/>
      <c r="N2087" s="21"/>
      <c r="O2087" s="21"/>
      <c r="P2087" s="21"/>
      <c r="Q2087" s="21"/>
      <c r="R2087" s="21"/>
      <c r="S2087" s="21"/>
      <c r="T2087" s="21"/>
      <c r="U2087" s="21"/>
    </row>
    <row r="2088" spans="1:21" s="40" customFormat="1" ht="60" customHeight="1" x14ac:dyDescent="0.2">
      <c r="A2088" s="251">
        <v>13</v>
      </c>
      <c r="B2088" s="252" t="s">
        <v>375</v>
      </c>
      <c r="C2088" s="186">
        <v>5622.71</v>
      </c>
      <c r="D2088" s="215" t="s">
        <v>57</v>
      </c>
      <c r="E2088" s="204">
        <v>46.15</v>
      </c>
      <c r="F2088" s="221">
        <f>ROUND(C2088*E2088,2)</f>
        <v>259488.07</v>
      </c>
      <c r="I2088" s="22"/>
      <c r="J2088" s="22"/>
      <c r="K2088" s="90"/>
      <c r="L2088" s="21"/>
      <c r="M2088" s="21"/>
      <c r="N2088" s="21"/>
      <c r="O2088" s="21"/>
      <c r="P2088" s="21"/>
      <c r="Q2088" s="21"/>
      <c r="R2088" s="21"/>
      <c r="S2088" s="21"/>
      <c r="T2088" s="21"/>
      <c r="U2088" s="21"/>
    </row>
    <row r="2089" spans="1:21" s="40" customFormat="1" ht="25.5" x14ac:dyDescent="0.2">
      <c r="A2089" s="253">
        <v>14</v>
      </c>
      <c r="B2089" s="254" t="s">
        <v>374</v>
      </c>
      <c r="C2089" s="186">
        <v>5622.71</v>
      </c>
      <c r="D2089" s="215" t="s">
        <v>57</v>
      </c>
      <c r="E2089" s="204">
        <v>11.93</v>
      </c>
      <c r="F2089" s="221">
        <f>ROUND(C2089*E2089,2)</f>
        <v>67078.929999999993</v>
      </c>
      <c r="I2089" s="22"/>
      <c r="J2089" s="22"/>
      <c r="K2089" s="90"/>
      <c r="L2089" s="21"/>
      <c r="M2089" s="21"/>
      <c r="N2089" s="21"/>
      <c r="O2089" s="21"/>
      <c r="P2089" s="21"/>
      <c r="Q2089" s="21"/>
      <c r="R2089" s="21"/>
      <c r="S2089" s="21"/>
      <c r="T2089" s="21"/>
      <c r="U2089" s="21"/>
    </row>
    <row r="2090" spans="1:21" x14ac:dyDescent="0.2">
      <c r="A2090" s="124"/>
      <c r="B2090" s="137"/>
      <c r="C2090" s="186"/>
      <c r="D2090" s="122"/>
      <c r="E2090" s="132"/>
      <c r="F2090" s="123"/>
    </row>
    <row r="2091" spans="1:21" x14ac:dyDescent="0.2">
      <c r="A2091" s="184" t="s">
        <v>237</v>
      </c>
      <c r="B2091" s="160" t="s">
        <v>236</v>
      </c>
      <c r="C2091" s="186"/>
      <c r="D2091" s="122"/>
      <c r="E2091" s="132"/>
      <c r="F2091" s="123"/>
    </row>
    <row r="2092" spans="1:21" x14ac:dyDescent="0.2">
      <c r="A2092" s="120">
        <v>1</v>
      </c>
      <c r="B2092" s="160" t="s">
        <v>235</v>
      </c>
      <c r="C2092" s="186"/>
      <c r="D2092" s="122"/>
      <c r="E2092" s="132"/>
      <c r="F2092" s="123"/>
    </row>
    <row r="2093" spans="1:21" s="4" customFormat="1" x14ac:dyDescent="0.2">
      <c r="A2093" s="139">
        <v>1.1000000000000001</v>
      </c>
      <c r="B2093" s="137" t="s">
        <v>232</v>
      </c>
      <c r="C2093" s="186">
        <v>5000</v>
      </c>
      <c r="D2093" s="122" t="s">
        <v>33</v>
      </c>
      <c r="E2093" s="204">
        <v>993.9</v>
      </c>
      <c r="F2093" s="123">
        <f t="shared" ref="F2093:F2101" si="99">ROUND(C2093*E2093,2)</f>
        <v>4969500</v>
      </c>
    </row>
    <row r="2094" spans="1:21" s="4" customFormat="1" x14ac:dyDescent="0.2">
      <c r="A2094" s="139">
        <v>1.2</v>
      </c>
      <c r="B2094" s="137" t="s">
        <v>230</v>
      </c>
      <c r="C2094" s="186">
        <v>727</v>
      </c>
      <c r="D2094" s="122" t="s">
        <v>33</v>
      </c>
      <c r="E2094" s="204">
        <v>1062.2</v>
      </c>
      <c r="F2094" s="123">
        <f t="shared" si="99"/>
        <v>772219.4</v>
      </c>
    </row>
    <row r="2095" spans="1:21" s="4" customFormat="1" x14ac:dyDescent="0.2">
      <c r="A2095" s="139">
        <v>1.3</v>
      </c>
      <c r="B2095" s="137" t="s">
        <v>315</v>
      </c>
      <c r="C2095" s="186">
        <v>546</v>
      </c>
      <c r="D2095" s="122" t="s">
        <v>33</v>
      </c>
      <c r="E2095" s="204">
        <v>1154.0999999999999</v>
      </c>
      <c r="F2095" s="123">
        <f t="shared" si="99"/>
        <v>630138.6</v>
      </c>
    </row>
    <row r="2096" spans="1:21" x14ac:dyDescent="0.2">
      <c r="A2096" s="139">
        <v>1.4</v>
      </c>
      <c r="B2096" s="137" t="s">
        <v>314</v>
      </c>
      <c r="C2096" s="186">
        <v>480</v>
      </c>
      <c r="D2096" s="122" t="s">
        <v>33</v>
      </c>
      <c r="E2096" s="204">
        <v>1289.06</v>
      </c>
      <c r="F2096" s="123">
        <f t="shared" si="99"/>
        <v>618748.80000000005</v>
      </c>
    </row>
    <row r="2097" spans="1:6" x14ac:dyDescent="0.2">
      <c r="A2097" s="139">
        <v>1.5</v>
      </c>
      <c r="B2097" s="137" t="s">
        <v>234</v>
      </c>
      <c r="C2097" s="186">
        <v>300</v>
      </c>
      <c r="D2097" s="122" t="s">
        <v>33</v>
      </c>
      <c r="E2097" s="204">
        <v>1527.87</v>
      </c>
      <c r="F2097" s="123">
        <f t="shared" si="99"/>
        <v>458361</v>
      </c>
    </row>
    <row r="2098" spans="1:6" x14ac:dyDescent="0.2">
      <c r="A2098" s="139">
        <v>1.6</v>
      </c>
      <c r="B2098" s="137" t="s">
        <v>313</v>
      </c>
      <c r="C2098" s="186">
        <v>150</v>
      </c>
      <c r="D2098" s="122" t="s">
        <v>33</v>
      </c>
      <c r="E2098" s="204">
        <v>3101.94</v>
      </c>
      <c r="F2098" s="123">
        <f t="shared" si="99"/>
        <v>465291</v>
      </c>
    </row>
    <row r="2099" spans="1:6" x14ac:dyDescent="0.2">
      <c r="A2099" s="139">
        <v>1.7</v>
      </c>
      <c r="B2099" s="137" t="s">
        <v>312</v>
      </c>
      <c r="C2099" s="186">
        <v>150</v>
      </c>
      <c r="D2099" s="122" t="s">
        <v>33</v>
      </c>
      <c r="E2099" s="204">
        <v>3729.87</v>
      </c>
      <c r="F2099" s="123">
        <f t="shared" si="99"/>
        <v>559480.5</v>
      </c>
    </row>
    <row r="2100" spans="1:6" x14ac:dyDescent="0.2">
      <c r="A2100" s="139">
        <v>1.8</v>
      </c>
      <c r="B2100" s="137" t="s">
        <v>316</v>
      </c>
      <c r="C2100" s="186">
        <v>50</v>
      </c>
      <c r="D2100" s="122" t="s">
        <v>33</v>
      </c>
      <c r="E2100" s="204">
        <v>6435.03</v>
      </c>
      <c r="F2100" s="123">
        <f t="shared" si="99"/>
        <v>321751.5</v>
      </c>
    </row>
    <row r="2101" spans="1:6" s="95" customFormat="1" x14ac:dyDescent="0.2">
      <c r="A2101" s="139">
        <v>1.9</v>
      </c>
      <c r="B2101" s="137" t="s">
        <v>317</v>
      </c>
      <c r="C2101" s="186">
        <v>17</v>
      </c>
      <c r="D2101" s="122" t="s">
        <v>33</v>
      </c>
      <c r="E2101" s="204">
        <v>8374.73</v>
      </c>
      <c r="F2101" s="123">
        <f t="shared" si="99"/>
        <v>142370.41</v>
      </c>
    </row>
    <row r="2102" spans="1:6" x14ac:dyDescent="0.2">
      <c r="A2102" s="124"/>
      <c r="B2102" s="137"/>
      <c r="C2102" s="186"/>
      <c r="D2102" s="122"/>
      <c r="E2102" s="204"/>
      <c r="F2102" s="123"/>
    </row>
    <row r="2103" spans="1:6" x14ac:dyDescent="0.2">
      <c r="A2103" s="120">
        <v>2</v>
      </c>
      <c r="B2103" s="160" t="s">
        <v>233</v>
      </c>
      <c r="C2103" s="186"/>
      <c r="D2103" s="122"/>
      <c r="E2103" s="204"/>
      <c r="F2103" s="123"/>
    </row>
    <row r="2104" spans="1:6" x14ac:dyDescent="0.2">
      <c r="A2104" s="139">
        <v>1.1000000000000001</v>
      </c>
      <c r="B2104" s="137" t="s">
        <v>232</v>
      </c>
      <c r="C2104" s="186">
        <v>243</v>
      </c>
      <c r="D2104" s="122" t="s">
        <v>33</v>
      </c>
      <c r="E2104" s="204">
        <v>1781.05</v>
      </c>
      <c r="F2104" s="123">
        <f t="shared" ref="F2104:F2112" si="100">ROUND(C2104*E2104,2)</f>
        <v>432795.15</v>
      </c>
    </row>
    <row r="2105" spans="1:6" x14ac:dyDescent="0.2">
      <c r="A2105" s="139">
        <v>1.2</v>
      </c>
      <c r="B2105" s="137" t="s">
        <v>230</v>
      </c>
      <c r="C2105" s="186">
        <v>32</v>
      </c>
      <c r="D2105" s="122" t="s">
        <v>33</v>
      </c>
      <c r="E2105" s="204">
        <v>1937.6</v>
      </c>
      <c r="F2105" s="123">
        <f t="shared" si="100"/>
        <v>62003.199999999997</v>
      </c>
    </row>
    <row r="2106" spans="1:6" x14ac:dyDescent="0.2">
      <c r="A2106" s="139">
        <v>1.3</v>
      </c>
      <c r="B2106" s="137" t="s">
        <v>315</v>
      </c>
      <c r="C2106" s="186">
        <v>24</v>
      </c>
      <c r="D2106" s="122" t="s">
        <v>33</v>
      </c>
      <c r="E2106" s="204">
        <v>2552.5100000000002</v>
      </c>
      <c r="F2106" s="123">
        <f t="shared" si="100"/>
        <v>61260.24</v>
      </c>
    </row>
    <row r="2107" spans="1:6" x14ac:dyDescent="0.2">
      <c r="A2107" s="139">
        <v>1.4</v>
      </c>
      <c r="B2107" s="137" t="s">
        <v>314</v>
      </c>
      <c r="C2107" s="186">
        <v>23</v>
      </c>
      <c r="D2107" s="122" t="s">
        <v>33</v>
      </c>
      <c r="E2107" s="204">
        <v>2725.08</v>
      </c>
      <c r="F2107" s="123">
        <f t="shared" si="100"/>
        <v>62676.84</v>
      </c>
    </row>
    <row r="2108" spans="1:6" x14ac:dyDescent="0.2">
      <c r="A2108" s="139">
        <v>1.5</v>
      </c>
      <c r="B2108" s="137" t="s">
        <v>234</v>
      </c>
      <c r="C2108" s="186">
        <v>16</v>
      </c>
      <c r="D2108" s="122" t="s">
        <v>33</v>
      </c>
      <c r="E2108" s="204">
        <v>2925.35</v>
      </c>
      <c r="F2108" s="123">
        <f t="shared" si="100"/>
        <v>46805.599999999999</v>
      </c>
    </row>
    <row r="2109" spans="1:6" x14ac:dyDescent="0.2">
      <c r="A2109" s="139">
        <v>1.6</v>
      </c>
      <c r="B2109" s="137" t="s">
        <v>313</v>
      </c>
      <c r="C2109" s="186">
        <v>16</v>
      </c>
      <c r="D2109" s="122" t="s">
        <v>33</v>
      </c>
      <c r="E2109" s="204">
        <v>4121.7299999999996</v>
      </c>
      <c r="F2109" s="123">
        <f t="shared" si="100"/>
        <v>65947.679999999993</v>
      </c>
    </row>
    <row r="2110" spans="1:6" x14ac:dyDescent="0.2">
      <c r="A2110" s="139">
        <v>1.7</v>
      </c>
      <c r="B2110" s="137" t="s">
        <v>312</v>
      </c>
      <c r="C2110" s="186">
        <v>16</v>
      </c>
      <c r="D2110" s="122" t="s">
        <v>33</v>
      </c>
      <c r="E2110" s="204">
        <v>4782.57</v>
      </c>
      <c r="F2110" s="123">
        <f t="shared" si="100"/>
        <v>76521.119999999995</v>
      </c>
    </row>
    <row r="2111" spans="1:6" x14ac:dyDescent="0.2">
      <c r="A2111" s="139">
        <v>1.8</v>
      </c>
      <c r="B2111" s="137" t="s">
        <v>316</v>
      </c>
      <c r="C2111" s="186">
        <v>3</v>
      </c>
      <c r="D2111" s="122" t="s">
        <v>33</v>
      </c>
      <c r="E2111" s="204">
        <v>9881.52</v>
      </c>
      <c r="F2111" s="123">
        <f t="shared" si="100"/>
        <v>29644.560000000001</v>
      </c>
    </row>
    <row r="2112" spans="1:6" x14ac:dyDescent="0.2">
      <c r="A2112" s="139">
        <v>1.9</v>
      </c>
      <c r="B2112" s="137" t="s">
        <v>317</v>
      </c>
      <c r="C2112" s="186">
        <v>1</v>
      </c>
      <c r="D2112" s="122" t="s">
        <v>33</v>
      </c>
      <c r="E2112" s="204">
        <v>14671.69</v>
      </c>
      <c r="F2112" s="123">
        <f t="shared" si="100"/>
        <v>14671.69</v>
      </c>
    </row>
    <row r="2113" spans="1:6" s="2" customFormat="1" x14ac:dyDescent="0.2">
      <c r="A2113" s="124"/>
      <c r="B2113" s="137"/>
      <c r="C2113" s="186"/>
      <c r="D2113" s="122"/>
      <c r="E2113" s="204"/>
      <c r="F2113" s="123"/>
    </row>
    <row r="2114" spans="1:6" s="2" customFormat="1" x14ac:dyDescent="0.2">
      <c r="A2114" s="120">
        <v>3</v>
      </c>
      <c r="B2114" s="160" t="s">
        <v>231</v>
      </c>
      <c r="C2114" s="186"/>
      <c r="D2114" s="122"/>
      <c r="E2114" s="204"/>
      <c r="F2114" s="123"/>
    </row>
    <row r="2115" spans="1:6" s="2" customFormat="1" x14ac:dyDescent="0.2">
      <c r="A2115" s="139">
        <v>1.1000000000000001</v>
      </c>
      <c r="B2115" s="137" t="s">
        <v>232</v>
      </c>
      <c r="C2115" s="186">
        <v>200</v>
      </c>
      <c r="D2115" s="122" t="s">
        <v>33</v>
      </c>
      <c r="E2115" s="204">
        <v>2479.59</v>
      </c>
      <c r="F2115" s="123">
        <f t="shared" ref="F2115:F2123" si="101">ROUND(C2115*E2115,2)</f>
        <v>495918</v>
      </c>
    </row>
    <row r="2116" spans="1:6" s="2" customFormat="1" x14ac:dyDescent="0.2">
      <c r="A2116" s="139">
        <v>1.2</v>
      </c>
      <c r="B2116" s="137" t="s">
        <v>230</v>
      </c>
      <c r="C2116" s="186">
        <v>48</v>
      </c>
      <c r="D2116" s="122" t="s">
        <v>33</v>
      </c>
      <c r="E2116" s="204">
        <v>2647.6</v>
      </c>
      <c r="F2116" s="123">
        <f t="shared" si="101"/>
        <v>127084.8</v>
      </c>
    </row>
    <row r="2117" spans="1:6" s="2" customFormat="1" x14ac:dyDescent="0.2">
      <c r="A2117" s="139">
        <v>1.3</v>
      </c>
      <c r="B2117" s="137" t="s">
        <v>315</v>
      </c>
      <c r="C2117" s="186">
        <v>36</v>
      </c>
      <c r="D2117" s="122" t="s">
        <v>33</v>
      </c>
      <c r="E2117" s="204">
        <v>3059.38</v>
      </c>
      <c r="F2117" s="123">
        <f t="shared" si="101"/>
        <v>110137.68</v>
      </c>
    </row>
    <row r="2118" spans="1:6" s="2" customFormat="1" x14ac:dyDescent="0.2">
      <c r="A2118" s="139">
        <v>1.4</v>
      </c>
      <c r="B2118" s="137" t="s">
        <v>314</v>
      </c>
      <c r="C2118" s="186">
        <v>34</v>
      </c>
      <c r="D2118" s="122" t="s">
        <v>33</v>
      </c>
      <c r="E2118" s="204">
        <v>3231.95</v>
      </c>
      <c r="F2118" s="123">
        <f t="shared" si="101"/>
        <v>109886.3</v>
      </c>
    </row>
    <row r="2119" spans="1:6" s="2" customFormat="1" x14ac:dyDescent="0.2">
      <c r="A2119" s="139">
        <v>1.5</v>
      </c>
      <c r="B2119" s="137" t="s">
        <v>234</v>
      </c>
      <c r="C2119" s="186">
        <v>24</v>
      </c>
      <c r="D2119" s="122" t="s">
        <v>33</v>
      </c>
      <c r="E2119" s="204">
        <v>3693.56</v>
      </c>
      <c r="F2119" s="123">
        <f t="shared" si="101"/>
        <v>88645.440000000002</v>
      </c>
    </row>
    <row r="2120" spans="1:6" s="2" customFormat="1" x14ac:dyDescent="0.2">
      <c r="A2120" s="139">
        <v>1.6</v>
      </c>
      <c r="B2120" s="137" t="s">
        <v>313</v>
      </c>
      <c r="C2120" s="186">
        <v>24</v>
      </c>
      <c r="D2120" s="122" t="s">
        <v>33</v>
      </c>
      <c r="E2120" s="204">
        <v>7502.6</v>
      </c>
      <c r="F2120" s="123">
        <f t="shared" si="101"/>
        <v>180062.4</v>
      </c>
    </row>
    <row r="2121" spans="1:6" s="2" customFormat="1" x14ac:dyDescent="0.2">
      <c r="A2121" s="139">
        <v>1.7</v>
      </c>
      <c r="B2121" s="137" t="s">
        <v>312</v>
      </c>
      <c r="C2121" s="186">
        <v>24</v>
      </c>
      <c r="D2121" s="122" t="s">
        <v>33</v>
      </c>
      <c r="E2121" s="204">
        <v>8605.23</v>
      </c>
      <c r="F2121" s="123">
        <f t="shared" si="101"/>
        <v>206525.52</v>
      </c>
    </row>
    <row r="2122" spans="1:6" s="2" customFormat="1" x14ac:dyDescent="0.2">
      <c r="A2122" s="139">
        <v>1.8</v>
      </c>
      <c r="B2122" s="137" t="s">
        <v>316</v>
      </c>
      <c r="C2122" s="186">
        <v>5</v>
      </c>
      <c r="D2122" s="122" t="s">
        <v>33</v>
      </c>
      <c r="E2122" s="204">
        <v>11044.86</v>
      </c>
      <c r="F2122" s="123">
        <f t="shared" si="101"/>
        <v>55224.3</v>
      </c>
    </row>
    <row r="2123" spans="1:6" s="2" customFormat="1" x14ac:dyDescent="0.2">
      <c r="A2123" s="139">
        <v>1.9</v>
      </c>
      <c r="B2123" s="137" t="s">
        <v>317</v>
      </c>
      <c r="C2123" s="186">
        <v>1</v>
      </c>
      <c r="D2123" s="122" t="s">
        <v>33</v>
      </c>
      <c r="E2123" s="204">
        <v>15914.59</v>
      </c>
      <c r="F2123" s="123">
        <f t="shared" si="101"/>
        <v>15914.59</v>
      </c>
    </row>
    <row r="2124" spans="1:6" s="2" customFormat="1" x14ac:dyDescent="0.2">
      <c r="A2124" s="178"/>
      <c r="B2124" s="179" t="s">
        <v>158</v>
      </c>
      <c r="C2124" s="180"/>
      <c r="D2124" s="181"/>
      <c r="E2124" s="182"/>
      <c r="F2124" s="183">
        <f>SUM(F1393:F2123)</f>
        <v>42998084.133439988</v>
      </c>
    </row>
    <row r="2125" spans="1:6" s="2" customFormat="1" x14ac:dyDescent="0.2">
      <c r="A2125" s="124"/>
      <c r="B2125" s="137"/>
      <c r="C2125" s="130"/>
      <c r="D2125" s="122"/>
      <c r="E2125" s="132"/>
      <c r="F2125" s="123"/>
    </row>
    <row r="2126" spans="1:6" s="2" customFormat="1" x14ac:dyDescent="0.2">
      <c r="A2126" s="124"/>
      <c r="B2126" s="409" t="s">
        <v>632</v>
      </c>
      <c r="C2126" s="130"/>
      <c r="D2126" s="122"/>
      <c r="E2126" s="132"/>
      <c r="F2126" s="123"/>
    </row>
    <row r="2127" spans="1:6" s="2" customFormat="1" x14ac:dyDescent="0.2">
      <c r="A2127" s="124"/>
      <c r="B2127" s="118"/>
      <c r="C2127" s="130"/>
      <c r="D2127" s="122"/>
      <c r="E2127" s="132"/>
      <c r="F2127" s="123"/>
    </row>
    <row r="2128" spans="1:6" s="2" customFormat="1" ht="13.5" customHeight="1" x14ac:dyDescent="0.2">
      <c r="A2128" s="115" t="s">
        <v>125</v>
      </c>
      <c r="B2128" s="116" t="s">
        <v>124</v>
      </c>
      <c r="C2128" s="117"/>
      <c r="D2128" s="117"/>
      <c r="E2128" s="117"/>
      <c r="F2128" s="118"/>
    </row>
    <row r="2129" spans="1:6" s="89" customFormat="1" ht="40.5" customHeight="1" x14ac:dyDescent="0.2">
      <c r="A2129" s="268">
        <v>6.3</v>
      </c>
      <c r="B2129" s="269" t="s">
        <v>121</v>
      </c>
      <c r="C2129" s="186">
        <v>4</v>
      </c>
      <c r="D2129" s="270" t="s">
        <v>33</v>
      </c>
      <c r="E2129" s="186">
        <v>761.06999999999971</v>
      </c>
      <c r="F2129" s="271">
        <f>ROUND(C2129*E2129,2)</f>
        <v>3044.28</v>
      </c>
    </row>
    <row r="2130" spans="1:6" s="89" customFormat="1" ht="39" customHeight="1" x14ac:dyDescent="0.2">
      <c r="A2130" s="268">
        <v>6.4</v>
      </c>
      <c r="B2130" s="269" t="s">
        <v>120</v>
      </c>
      <c r="C2130" s="186">
        <v>8</v>
      </c>
      <c r="D2130" s="270" t="s">
        <v>33</v>
      </c>
      <c r="E2130" s="186">
        <v>1222.2800000000007</v>
      </c>
      <c r="F2130" s="271">
        <f>ROUND(C2130*E2130,2)</f>
        <v>9778.24</v>
      </c>
    </row>
    <row r="2131" spans="1:6" s="89" customFormat="1" x14ac:dyDescent="0.2">
      <c r="A2131" s="272"/>
      <c r="B2131" s="269"/>
      <c r="C2131" s="186"/>
      <c r="D2131" s="270"/>
      <c r="E2131" s="186"/>
      <c r="F2131" s="271"/>
    </row>
    <row r="2132" spans="1:6" s="89" customFormat="1" ht="25.5" x14ac:dyDescent="0.2">
      <c r="A2132" s="273">
        <v>9</v>
      </c>
      <c r="B2132" s="274" t="s">
        <v>116</v>
      </c>
      <c r="C2132" s="186"/>
      <c r="D2132" s="270"/>
      <c r="E2132" s="186"/>
      <c r="F2132" s="271"/>
    </row>
    <row r="2133" spans="1:6" s="89" customFormat="1" ht="25.5" x14ac:dyDescent="0.2">
      <c r="A2133" s="275">
        <v>9.1999999999999993</v>
      </c>
      <c r="B2133" s="269" t="s">
        <v>36</v>
      </c>
      <c r="C2133" s="186">
        <v>6042</v>
      </c>
      <c r="D2133" s="270" t="s">
        <v>57</v>
      </c>
      <c r="E2133" s="186">
        <v>14.23</v>
      </c>
      <c r="F2133" s="271">
        <f>ROUND(C2133*E2133,2)</f>
        <v>85977.66</v>
      </c>
    </row>
    <row r="2134" spans="1:6" s="89" customFormat="1" x14ac:dyDescent="0.2">
      <c r="A2134" s="275">
        <v>9.8000000000000007</v>
      </c>
      <c r="B2134" s="276" t="s">
        <v>862</v>
      </c>
      <c r="C2134" s="186">
        <v>1007</v>
      </c>
      <c r="D2134" s="270" t="s">
        <v>57</v>
      </c>
      <c r="E2134" s="186">
        <v>19.13</v>
      </c>
      <c r="F2134" s="271">
        <f>ROUND(C2134*E2134,2)</f>
        <v>19263.91</v>
      </c>
    </row>
    <row r="2135" spans="1:6" s="89" customFormat="1" x14ac:dyDescent="0.2">
      <c r="A2135" s="272"/>
      <c r="B2135" s="276"/>
      <c r="C2135" s="186"/>
      <c r="D2135" s="270"/>
      <c r="E2135" s="186"/>
      <c r="F2135" s="271"/>
    </row>
    <row r="2136" spans="1:6" s="89" customFormat="1" x14ac:dyDescent="0.2">
      <c r="A2136" s="273">
        <v>13</v>
      </c>
      <c r="B2136" s="274" t="s">
        <v>56</v>
      </c>
      <c r="C2136" s="186"/>
      <c r="D2136" s="270"/>
      <c r="E2136" s="186"/>
      <c r="F2136" s="271"/>
    </row>
    <row r="2137" spans="1:6" s="89" customFormat="1" x14ac:dyDescent="0.2">
      <c r="A2137" s="275">
        <v>13.2</v>
      </c>
      <c r="B2137" s="276" t="s">
        <v>54</v>
      </c>
      <c r="C2137" s="186">
        <v>1007.6</v>
      </c>
      <c r="D2137" s="270" t="s">
        <v>45</v>
      </c>
      <c r="E2137" s="186">
        <v>30.740000000000009</v>
      </c>
      <c r="F2137" s="271">
        <f>ROUND(C2137*E2137,2)</f>
        <v>30973.62</v>
      </c>
    </row>
    <row r="2138" spans="1:6" s="89" customFormat="1" x14ac:dyDescent="0.2">
      <c r="A2138" s="275">
        <v>13.4</v>
      </c>
      <c r="B2138" s="276" t="s">
        <v>52</v>
      </c>
      <c r="C2138" s="186">
        <v>1007.6</v>
      </c>
      <c r="D2138" s="270" t="s">
        <v>57</v>
      </c>
      <c r="E2138" s="186">
        <v>32.840000000000003</v>
      </c>
      <c r="F2138" s="271">
        <f>ROUND(C2138*E2138,2)</f>
        <v>33089.58</v>
      </c>
    </row>
    <row r="2139" spans="1:6" s="89" customFormat="1" x14ac:dyDescent="0.2">
      <c r="A2139" s="272"/>
      <c r="B2139" s="276"/>
      <c r="C2139" s="186"/>
      <c r="D2139" s="270"/>
      <c r="E2139" s="186"/>
      <c r="F2139" s="271"/>
    </row>
    <row r="2140" spans="1:6" s="89" customFormat="1" x14ac:dyDescent="0.2">
      <c r="A2140" s="277" t="s">
        <v>114</v>
      </c>
      <c r="B2140" s="274" t="s">
        <v>113</v>
      </c>
      <c r="C2140" s="186"/>
      <c r="D2140" s="274"/>
      <c r="E2140" s="186"/>
      <c r="F2140" s="274"/>
    </row>
    <row r="2141" spans="1:6" s="89" customFormat="1" x14ac:dyDescent="0.2">
      <c r="A2141" s="272"/>
      <c r="B2141" s="269"/>
      <c r="C2141" s="278"/>
      <c r="D2141" s="279"/>
      <c r="E2141" s="186"/>
      <c r="F2141" s="271"/>
    </row>
    <row r="2142" spans="1:6" s="89" customFormat="1" ht="25.5" x14ac:dyDescent="0.2">
      <c r="A2142" s="273">
        <v>9</v>
      </c>
      <c r="B2142" s="274" t="s">
        <v>88</v>
      </c>
      <c r="C2142" s="186"/>
      <c r="D2142" s="270"/>
      <c r="E2142" s="186"/>
      <c r="F2142" s="271"/>
    </row>
    <row r="2143" spans="1:6" s="89" customFormat="1" ht="25.5" x14ac:dyDescent="0.2">
      <c r="A2143" s="275">
        <v>9.1999999999999993</v>
      </c>
      <c r="B2143" s="269" t="s">
        <v>36</v>
      </c>
      <c r="C2143" s="186">
        <v>1452</v>
      </c>
      <c r="D2143" s="270" t="s">
        <v>57</v>
      </c>
      <c r="E2143" s="186">
        <v>14.23</v>
      </c>
      <c r="F2143" s="271">
        <f>ROUND(C2143*E2143,2)</f>
        <v>20661.96</v>
      </c>
    </row>
    <row r="2144" spans="1:6" s="89" customFormat="1" x14ac:dyDescent="0.2">
      <c r="A2144" s="275">
        <v>9.8000000000000007</v>
      </c>
      <c r="B2144" s="276" t="s">
        <v>862</v>
      </c>
      <c r="C2144" s="186">
        <v>24</v>
      </c>
      <c r="D2144" s="270" t="s">
        <v>57</v>
      </c>
      <c r="E2144" s="186">
        <v>19.13</v>
      </c>
      <c r="F2144" s="271">
        <f>ROUND(C2144*E2144,2)</f>
        <v>459.12</v>
      </c>
    </row>
    <row r="2145" spans="1:6" s="89" customFormat="1" x14ac:dyDescent="0.2">
      <c r="A2145" s="272"/>
      <c r="B2145" s="276"/>
      <c r="C2145" s="186"/>
      <c r="D2145" s="270"/>
      <c r="E2145" s="186"/>
      <c r="F2145" s="271"/>
    </row>
    <row r="2146" spans="1:6" s="89" customFormat="1" ht="8.25" customHeight="1" x14ac:dyDescent="0.2">
      <c r="A2146" s="272"/>
      <c r="B2146" s="276"/>
      <c r="C2146" s="186"/>
      <c r="D2146" s="270"/>
      <c r="E2146" s="186"/>
      <c r="F2146" s="271"/>
    </row>
    <row r="2147" spans="1:6" s="89" customFormat="1" x14ac:dyDescent="0.2">
      <c r="A2147" s="273">
        <v>13</v>
      </c>
      <c r="B2147" s="274" t="s">
        <v>56</v>
      </c>
      <c r="C2147" s="186"/>
      <c r="D2147" s="270"/>
      <c r="E2147" s="186"/>
      <c r="F2147" s="271"/>
    </row>
    <row r="2148" spans="1:6" s="89" customFormat="1" x14ac:dyDescent="0.2">
      <c r="A2148" s="275">
        <v>13.2</v>
      </c>
      <c r="B2148" s="276" t="s">
        <v>54</v>
      </c>
      <c r="C2148" s="186">
        <v>242</v>
      </c>
      <c r="D2148" s="270" t="s">
        <v>45</v>
      </c>
      <c r="E2148" s="186">
        <v>30.740000000000009</v>
      </c>
      <c r="F2148" s="271">
        <f>ROUND(C2148*E2148,2)</f>
        <v>7439.08</v>
      </c>
    </row>
    <row r="2149" spans="1:6" s="89" customFormat="1" x14ac:dyDescent="0.2">
      <c r="A2149" s="275">
        <v>13.4</v>
      </c>
      <c r="B2149" s="276" t="s">
        <v>52</v>
      </c>
      <c r="C2149" s="186">
        <v>242</v>
      </c>
      <c r="D2149" s="270" t="s">
        <v>57</v>
      </c>
      <c r="E2149" s="186">
        <v>32.840000000000003</v>
      </c>
      <c r="F2149" s="271">
        <f>ROUND(C2149*E2149,2)</f>
        <v>7947.28</v>
      </c>
    </row>
    <row r="2150" spans="1:6" s="89" customFormat="1" x14ac:dyDescent="0.2">
      <c r="A2150" s="275"/>
      <c r="B2150" s="276"/>
      <c r="C2150" s="186"/>
      <c r="D2150" s="270"/>
      <c r="E2150" s="186"/>
      <c r="F2150" s="271"/>
    </row>
    <row r="2151" spans="1:6" s="89" customFormat="1" ht="25.5" x14ac:dyDescent="0.2">
      <c r="A2151" s="273">
        <v>6</v>
      </c>
      <c r="B2151" s="274" t="s">
        <v>71</v>
      </c>
      <c r="C2151" s="186"/>
      <c r="D2151" s="270"/>
      <c r="E2151" s="186"/>
      <c r="F2151" s="271"/>
    </row>
    <row r="2152" spans="1:6" s="89" customFormat="1" ht="41.25" customHeight="1" x14ac:dyDescent="0.2">
      <c r="A2152" s="268">
        <v>6.3</v>
      </c>
      <c r="B2152" s="269" t="s">
        <v>70</v>
      </c>
      <c r="C2152" s="186">
        <v>15</v>
      </c>
      <c r="D2152" s="270" t="s">
        <v>33</v>
      </c>
      <c r="E2152" s="186">
        <v>761.06999999999971</v>
      </c>
      <c r="F2152" s="271">
        <f>ROUND(C2152*E2152,2)</f>
        <v>11416.05</v>
      </c>
    </row>
    <row r="2153" spans="1:6" s="89" customFormat="1" ht="42" customHeight="1" x14ac:dyDescent="0.2">
      <c r="A2153" s="268">
        <v>6.4</v>
      </c>
      <c r="B2153" s="269" t="s">
        <v>69</v>
      </c>
      <c r="C2153" s="186">
        <v>4</v>
      </c>
      <c r="D2153" s="270" t="s">
        <v>33</v>
      </c>
      <c r="E2153" s="186">
        <v>1222.2800000000007</v>
      </c>
      <c r="F2153" s="271">
        <f>ROUND(C2153*E2153,2)</f>
        <v>4889.12</v>
      </c>
    </row>
    <row r="2154" spans="1:6" s="89" customFormat="1" x14ac:dyDescent="0.2">
      <c r="A2154" s="272"/>
      <c r="B2154" s="269"/>
      <c r="C2154" s="186"/>
      <c r="D2154" s="270"/>
      <c r="E2154" s="186"/>
      <c r="F2154" s="271"/>
    </row>
    <row r="2155" spans="1:6" s="89" customFormat="1" ht="25.5" x14ac:dyDescent="0.2">
      <c r="A2155" s="273">
        <v>10</v>
      </c>
      <c r="B2155" s="274" t="s">
        <v>62</v>
      </c>
      <c r="C2155" s="186"/>
      <c r="D2155" s="270"/>
      <c r="E2155" s="186"/>
      <c r="F2155" s="271"/>
    </row>
    <row r="2156" spans="1:6" s="89" customFormat="1" ht="25.5" x14ac:dyDescent="0.2">
      <c r="A2156" s="268">
        <v>10.199999999999999</v>
      </c>
      <c r="B2156" s="269" t="s">
        <v>36</v>
      </c>
      <c r="C2156" s="278">
        <v>10272</v>
      </c>
      <c r="D2156" s="270" t="s">
        <v>57</v>
      </c>
      <c r="E2156" s="186">
        <v>14.23</v>
      </c>
      <c r="F2156" s="271">
        <f>ROUND(C2156*E2156,2)</f>
        <v>146170.56</v>
      </c>
    </row>
    <row r="2157" spans="1:6" s="89" customFormat="1" x14ac:dyDescent="0.2">
      <c r="A2157" s="268">
        <v>10.8</v>
      </c>
      <c r="B2157" s="276" t="s">
        <v>862</v>
      </c>
      <c r="C2157" s="278">
        <v>1712</v>
      </c>
      <c r="D2157" s="270" t="s">
        <v>57</v>
      </c>
      <c r="E2157" s="186">
        <v>19.23</v>
      </c>
      <c r="F2157" s="271">
        <f>ROUND(C2157*E2157,2)</f>
        <v>32921.760000000002</v>
      </c>
    </row>
    <row r="2158" spans="1:6" s="89" customFormat="1" x14ac:dyDescent="0.2">
      <c r="A2158" s="272"/>
      <c r="B2158" s="276"/>
      <c r="C2158" s="278"/>
      <c r="D2158" s="270"/>
      <c r="E2158" s="186"/>
      <c r="F2158" s="271"/>
    </row>
    <row r="2159" spans="1:6" s="89" customFormat="1" x14ac:dyDescent="0.2">
      <c r="A2159" s="273">
        <v>14</v>
      </c>
      <c r="B2159" s="274" t="s">
        <v>56</v>
      </c>
      <c r="C2159" s="278"/>
      <c r="D2159" s="270"/>
      <c r="E2159" s="186"/>
      <c r="F2159" s="271"/>
    </row>
    <row r="2160" spans="1:6" s="89" customFormat="1" x14ac:dyDescent="0.2">
      <c r="A2160" s="268">
        <v>14.2</v>
      </c>
      <c r="B2160" s="276" t="s">
        <v>54</v>
      </c>
      <c r="C2160" s="278">
        <v>1779.15</v>
      </c>
      <c r="D2160" s="270" t="s">
        <v>45</v>
      </c>
      <c r="E2160" s="186">
        <v>30.740000000000009</v>
      </c>
      <c r="F2160" s="271">
        <f>ROUND(C2160*E2160,2)</f>
        <v>54691.07</v>
      </c>
    </row>
    <row r="2161" spans="1:6" s="89" customFormat="1" x14ac:dyDescent="0.2">
      <c r="A2161" s="268">
        <v>14.4</v>
      </c>
      <c r="B2161" s="276" t="s">
        <v>52</v>
      </c>
      <c r="C2161" s="278">
        <v>1779.15</v>
      </c>
      <c r="D2161" s="270" t="s">
        <v>57</v>
      </c>
      <c r="E2161" s="186">
        <v>32.840000000000003</v>
      </c>
      <c r="F2161" s="271">
        <f>ROUND(C2161*E2161,2)</f>
        <v>58427.29</v>
      </c>
    </row>
    <row r="2162" spans="1:6" s="89" customFormat="1" ht="8.25" customHeight="1" x14ac:dyDescent="0.2">
      <c r="A2162" s="272"/>
      <c r="B2162" s="276"/>
      <c r="C2162" s="278"/>
      <c r="D2162" s="270"/>
      <c r="E2162" s="186"/>
      <c r="F2162" s="271"/>
    </row>
    <row r="2163" spans="1:6" s="89" customFormat="1" ht="25.5" x14ac:dyDescent="0.2">
      <c r="A2163" s="273">
        <v>6</v>
      </c>
      <c r="B2163" s="274" t="s">
        <v>71</v>
      </c>
      <c r="C2163" s="278"/>
      <c r="D2163" s="270"/>
      <c r="E2163" s="186"/>
      <c r="F2163" s="271"/>
    </row>
    <row r="2164" spans="1:6" s="89" customFormat="1" ht="39.75" customHeight="1" x14ac:dyDescent="0.2">
      <c r="A2164" s="268">
        <v>6.3</v>
      </c>
      <c r="B2164" s="269" t="s">
        <v>371</v>
      </c>
      <c r="C2164" s="278">
        <v>4</v>
      </c>
      <c r="D2164" s="270" t="s">
        <v>33</v>
      </c>
      <c r="E2164" s="186">
        <v>761.06999999999971</v>
      </c>
      <c r="F2164" s="271">
        <f>ROUND(C2164*E2164,2)</f>
        <v>3044.28</v>
      </c>
    </row>
    <row r="2165" spans="1:6" s="89" customFormat="1" ht="8.25" customHeight="1" x14ac:dyDescent="0.2">
      <c r="A2165" s="268"/>
      <c r="B2165" s="280"/>
      <c r="C2165" s="278"/>
      <c r="D2165" s="270"/>
      <c r="E2165" s="186"/>
      <c r="F2165" s="271"/>
    </row>
    <row r="2166" spans="1:6" s="89" customFormat="1" ht="25.5" x14ac:dyDescent="0.2">
      <c r="A2166" s="273">
        <v>9</v>
      </c>
      <c r="B2166" s="274" t="s">
        <v>38</v>
      </c>
      <c r="C2166" s="278"/>
      <c r="D2166" s="270"/>
      <c r="E2166" s="186"/>
      <c r="F2166" s="271"/>
    </row>
    <row r="2167" spans="1:6" s="89" customFormat="1" ht="25.5" x14ac:dyDescent="0.2">
      <c r="A2167" s="268">
        <v>9.1999999999999993</v>
      </c>
      <c r="B2167" s="269" t="s">
        <v>36</v>
      </c>
      <c r="C2167" s="278">
        <v>2970</v>
      </c>
      <c r="D2167" s="270" t="s">
        <v>57</v>
      </c>
      <c r="E2167" s="186">
        <v>14.23</v>
      </c>
      <c r="F2167" s="271">
        <f>ROUND(C2167*E2167,2)</f>
        <v>42263.1</v>
      </c>
    </row>
    <row r="2168" spans="1:6" s="89" customFormat="1" x14ac:dyDescent="0.2">
      <c r="A2168" s="268">
        <v>9.8000000000000007</v>
      </c>
      <c r="B2168" s="269" t="s">
        <v>32</v>
      </c>
      <c r="C2168" s="278">
        <v>450</v>
      </c>
      <c r="D2168" s="270" t="s">
        <v>57</v>
      </c>
      <c r="E2168" s="186">
        <v>19.13</v>
      </c>
      <c r="F2168" s="271">
        <f>ROUND(C2168*E2168,2)</f>
        <v>8608.5</v>
      </c>
    </row>
    <row r="2169" spans="1:6" s="97" customFormat="1" x14ac:dyDescent="0.2">
      <c r="A2169" s="147"/>
      <c r="B2169" s="281" t="s">
        <v>631</v>
      </c>
      <c r="C2169" s="149"/>
      <c r="D2169" s="149"/>
      <c r="E2169" s="150"/>
      <c r="F2169" s="282">
        <f>SUM(F2127:F2168)</f>
        <v>581066.46</v>
      </c>
    </row>
    <row r="2170" spans="1:6" s="97" customFormat="1" x14ac:dyDescent="0.2">
      <c r="A2170" s="147"/>
      <c r="B2170" s="281" t="s">
        <v>630</v>
      </c>
      <c r="C2170" s="148"/>
      <c r="D2170" s="149"/>
      <c r="E2170" s="150"/>
      <c r="F2170" s="282">
        <f>F2169+F2124+F1388+F1304+F1212</f>
        <v>22254338.423440024</v>
      </c>
    </row>
    <row r="2171" spans="1:6" s="97" customFormat="1" x14ac:dyDescent="0.2">
      <c r="A2171" s="147"/>
      <c r="B2171" s="281" t="s">
        <v>629</v>
      </c>
      <c r="C2171" s="148"/>
      <c r="D2171" s="149"/>
      <c r="E2171" s="150"/>
      <c r="F2171" s="282">
        <f>F897+F2170</f>
        <v>221915367.57344007</v>
      </c>
    </row>
    <row r="2172" spans="1:6" ht="10.5" customHeight="1" x14ac:dyDescent="0.2">
      <c r="A2172" s="283"/>
      <c r="B2172" s="284"/>
      <c r="C2172" s="285"/>
      <c r="D2172" s="285"/>
      <c r="E2172" s="285"/>
      <c r="F2172" s="286"/>
    </row>
    <row r="2173" spans="1:6" x14ac:dyDescent="0.2">
      <c r="A2173" s="126"/>
      <c r="B2173" s="287" t="s">
        <v>628</v>
      </c>
      <c r="C2173" s="121"/>
      <c r="D2173" s="122"/>
      <c r="E2173" s="132"/>
      <c r="F2173" s="123"/>
    </row>
    <row r="2174" spans="1:6" x14ac:dyDescent="0.2">
      <c r="A2174" s="126"/>
      <c r="B2174" s="116"/>
      <c r="C2174" s="121"/>
      <c r="D2174" s="122"/>
      <c r="E2174" s="132"/>
      <c r="F2174" s="123"/>
    </row>
    <row r="2175" spans="1:6" x14ac:dyDescent="0.2">
      <c r="A2175" s="126"/>
      <c r="B2175" s="409" t="s">
        <v>627</v>
      </c>
      <c r="C2175" s="121"/>
      <c r="D2175" s="122"/>
      <c r="E2175" s="132"/>
      <c r="F2175" s="123"/>
    </row>
    <row r="2176" spans="1:6" ht="10.5" customHeight="1" x14ac:dyDescent="0.2">
      <c r="A2176" s="288"/>
      <c r="B2176" s="289"/>
      <c r="C2176" s="290"/>
      <c r="D2176" s="290"/>
      <c r="E2176" s="290"/>
      <c r="F2176" s="291"/>
    </row>
    <row r="2177" spans="1:6" s="88" customFormat="1" ht="15.75" x14ac:dyDescent="0.25">
      <c r="A2177" s="118" t="s">
        <v>125</v>
      </c>
      <c r="B2177" s="116" t="s">
        <v>124</v>
      </c>
      <c r="C2177" s="292"/>
      <c r="D2177" s="292"/>
      <c r="E2177" s="292"/>
      <c r="F2177" s="293"/>
    </row>
    <row r="2178" spans="1:6" s="88" customFormat="1" ht="9.75" customHeight="1" x14ac:dyDescent="0.25">
      <c r="A2178" s="115"/>
      <c r="B2178" s="116"/>
      <c r="C2178" s="292"/>
      <c r="D2178" s="292"/>
      <c r="E2178" s="292"/>
      <c r="F2178" s="293"/>
    </row>
    <row r="2179" spans="1:6" s="88" customFormat="1" x14ac:dyDescent="0.2">
      <c r="A2179" s="120">
        <v>5</v>
      </c>
      <c r="B2179" s="116" t="s">
        <v>73</v>
      </c>
      <c r="C2179" s="294"/>
      <c r="D2179" s="295"/>
      <c r="E2179" s="296"/>
      <c r="F2179" s="297"/>
    </row>
    <row r="2180" spans="1:6" s="88" customFormat="1" ht="25.5" x14ac:dyDescent="0.2">
      <c r="A2180" s="135">
        <v>5.23</v>
      </c>
      <c r="B2180" s="125" t="s">
        <v>626</v>
      </c>
      <c r="C2180" s="130">
        <v>-2</v>
      </c>
      <c r="D2180" s="122" t="s">
        <v>33</v>
      </c>
      <c r="E2180" s="132">
        <v>13676.69</v>
      </c>
      <c r="F2180" s="175">
        <f>ROUND(C2180*E2180,2)</f>
        <v>-27353.38</v>
      </c>
    </row>
    <row r="2181" spans="1:6" s="2" customFormat="1" ht="10.5" customHeight="1" x14ac:dyDescent="0.2">
      <c r="A2181" s="298"/>
      <c r="B2181" s="299"/>
      <c r="C2181" s="300"/>
      <c r="D2181" s="300"/>
      <c r="E2181" s="300"/>
      <c r="F2181" s="301"/>
    </row>
    <row r="2182" spans="1:6" s="88" customFormat="1" ht="25.5" x14ac:dyDescent="0.2">
      <c r="A2182" s="120">
        <v>6</v>
      </c>
      <c r="B2182" s="116" t="s">
        <v>71</v>
      </c>
      <c r="C2182" s="294"/>
      <c r="D2182" s="295"/>
      <c r="E2182" s="296"/>
      <c r="F2182" s="297"/>
    </row>
    <row r="2183" spans="1:6" s="88" customFormat="1" ht="25.5" x14ac:dyDescent="0.2">
      <c r="A2183" s="136">
        <v>6.5</v>
      </c>
      <c r="B2183" s="137" t="s">
        <v>625</v>
      </c>
      <c r="C2183" s="130">
        <v>-23</v>
      </c>
      <c r="D2183" s="122" t="s">
        <v>33</v>
      </c>
      <c r="E2183" s="132">
        <v>30872.11</v>
      </c>
      <c r="F2183" s="175">
        <f>ROUND(C2183*E2183,2)</f>
        <v>-710058.53</v>
      </c>
    </row>
    <row r="2184" spans="1:6" s="2" customFormat="1" ht="13.5" x14ac:dyDescent="0.2">
      <c r="A2184" s="298"/>
      <c r="B2184" s="299"/>
      <c r="C2184" s="300"/>
      <c r="D2184" s="300"/>
      <c r="E2184" s="300"/>
      <c r="F2184" s="301"/>
    </row>
    <row r="2185" spans="1:6" s="88" customFormat="1" x14ac:dyDescent="0.2">
      <c r="A2185" s="120">
        <v>8</v>
      </c>
      <c r="B2185" s="116" t="s">
        <v>68</v>
      </c>
      <c r="C2185" s="294"/>
      <c r="D2185" s="295"/>
      <c r="E2185" s="296"/>
      <c r="F2185" s="297"/>
    </row>
    <row r="2186" spans="1:6" s="88" customFormat="1" ht="25.5" x14ac:dyDescent="0.2">
      <c r="A2186" s="127">
        <v>8.1</v>
      </c>
      <c r="B2186" s="116" t="s">
        <v>155</v>
      </c>
      <c r="C2186" s="294"/>
      <c r="D2186" s="295"/>
      <c r="E2186" s="296"/>
      <c r="F2186" s="297"/>
    </row>
    <row r="2187" spans="1:6" s="88" customFormat="1" x14ac:dyDescent="0.2">
      <c r="A2187" s="124" t="s">
        <v>146</v>
      </c>
      <c r="B2187" s="125" t="s">
        <v>572</v>
      </c>
      <c r="C2187" s="130">
        <v>-9.6</v>
      </c>
      <c r="D2187" s="122" t="s">
        <v>45</v>
      </c>
      <c r="E2187" s="132">
        <v>262.02</v>
      </c>
      <c r="F2187" s="175">
        <f>ROUND(C2187*E2187,2)</f>
        <v>-2515.39</v>
      </c>
    </row>
    <row r="2188" spans="1:6" s="2" customFormat="1" ht="13.5" x14ac:dyDescent="0.2">
      <c r="A2188" s="298"/>
      <c r="B2188" s="299"/>
      <c r="C2188" s="300"/>
      <c r="D2188" s="300"/>
      <c r="E2188" s="300"/>
      <c r="F2188" s="301"/>
    </row>
    <row r="2189" spans="1:6" s="88" customFormat="1" ht="25.5" x14ac:dyDescent="0.2">
      <c r="A2189" s="127">
        <v>8.1999999999999993</v>
      </c>
      <c r="B2189" s="116" t="s">
        <v>119</v>
      </c>
      <c r="C2189" s="294"/>
      <c r="D2189" s="295"/>
      <c r="E2189" s="296"/>
      <c r="F2189" s="297"/>
    </row>
    <row r="2190" spans="1:6" s="88" customFormat="1" x14ac:dyDescent="0.2">
      <c r="A2190" s="124" t="s">
        <v>330</v>
      </c>
      <c r="B2190" s="125" t="s">
        <v>329</v>
      </c>
      <c r="C2190" s="302">
        <v>-12</v>
      </c>
      <c r="D2190" s="295" t="s">
        <v>33</v>
      </c>
      <c r="E2190" s="303">
        <v>2508.4699999999998</v>
      </c>
      <c r="F2190" s="175">
        <f>ROUND(C2190*E2190,2)</f>
        <v>-30101.64</v>
      </c>
    </row>
    <row r="2191" spans="1:6" s="88" customFormat="1" x14ac:dyDescent="0.2">
      <c r="A2191" s="124" t="s">
        <v>328</v>
      </c>
      <c r="B2191" s="125" t="s">
        <v>321</v>
      </c>
      <c r="C2191" s="302">
        <v>-12</v>
      </c>
      <c r="D2191" s="295" t="s">
        <v>33</v>
      </c>
      <c r="E2191" s="303">
        <v>13413.54</v>
      </c>
      <c r="F2191" s="175">
        <f>ROUND(C2191*E2191,2)</f>
        <v>-160962.48000000001</v>
      </c>
    </row>
    <row r="2192" spans="1:6" s="88" customFormat="1" x14ac:dyDescent="0.2">
      <c r="A2192" s="124" t="s">
        <v>143</v>
      </c>
      <c r="B2192" s="137" t="s">
        <v>91</v>
      </c>
      <c r="C2192" s="302">
        <v>-22.26</v>
      </c>
      <c r="D2192" s="295" t="s">
        <v>41</v>
      </c>
      <c r="E2192" s="296">
        <v>172.55</v>
      </c>
      <c r="F2192" s="175">
        <f>ROUND(C2192*E2192,2)</f>
        <v>-3840.96</v>
      </c>
    </row>
    <row r="2193" spans="1:6" s="2" customFormat="1" ht="13.5" x14ac:dyDescent="0.2">
      <c r="A2193" s="298"/>
      <c r="B2193" s="299"/>
      <c r="C2193" s="300"/>
      <c r="D2193" s="300"/>
      <c r="E2193" s="300"/>
      <c r="F2193" s="301"/>
    </row>
    <row r="2194" spans="1:6" s="88" customFormat="1" x14ac:dyDescent="0.2">
      <c r="A2194" s="120">
        <v>12</v>
      </c>
      <c r="B2194" s="137" t="s">
        <v>571</v>
      </c>
      <c r="C2194" s="294">
        <v>-264</v>
      </c>
      <c r="D2194" s="295" t="s">
        <v>170</v>
      </c>
      <c r="E2194" s="296">
        <v>442.74</v>
      </c>
      <c r="F2194" s="175">
        <f>ROUND(C2194*E2194,2)</f>
        <v>-116883.36</v>
      </c>
    </row>
    <row r="2195" spans="1:6" s="2" customFormat="1" x14ac:dyDescent="0.2">
      <c r="A2195" s="147"/>
      <c r="B2195" s="148" t="s">
        <v>624</v>
      </c>
      <c r="C2195" s="304"/>
      <c r="D2195" s="305"/>
      <c r="E2195" s="306"/>
      <c r="F2195" s="307">
        <f>SUM(F2179:F2194)</f>
        <v>-1051715.74</v>
      </c>
    </row>
    <row r="2196" spans="1:6" s="2" customFormat="1" ht="13.5" x14ac:dyDescent="0.2">
      <c r="A2196" s="288"/>
      <c r="B2196" s="289"/>
      <c r="C2196" s="290"/>
      <c r="D2196" s="290"/>
      <c r="E2196" s="290"/>
      <c r="F2196" s="291"/>
    </row>
    <row r="2197" spans="1:6" s="88" customFormat="1" x14ac:dyDescent="0.2">
      <c r="A2197" s="118" t="s">
        <v>114</v>
      </c>
      <c r="B2197" s="116" t="s">
        <v>113</v>
      </c>
      <c r="C2197" s="308"/>
      <c r="D2197" s="308"/>
      <c r="E2197" s="308"/>
      <c r="F2197" s="308"/>
    </row>
    <row r="2198" spans="1:6" s="2" customFormat="1" ht="13.5" x14ac:dyDescent="0.2">
      <c r="A2198" s="298"/>
      <c r="B2198" s="299"/>
      <c r="C2198" s="300"/>
      <c r="D2198" s="300"/>
      <c r="E2198" s="300"/>
      <c r="F2198" s="301"/>
    </row>
    <row r="2199" spans="1:6" s="88" customFormat="1" ht="25.5" x14ac:dyDescent="0.2">
      <c r="A2199" s="128">
        <v>5.2</v>
      </c>
      <c r="B2199" s="125" t="s">
        <v>623</v>
      </c>
      <c r="C2199" s="302">
        <v>-4</v>
      </c>
      <c r="D2199" s="295" t="s">
        <v>33</v>
      </c>
      <c r="E2199" s="296">
        <v>9013.66</v>
      </c>
      <c r="F2199" s="175">
        <f t="shared" ref="F2199:F2206" si="102">ROUND(C2199*E2199,2)</f>
        <v>-36054.639999999999</v>
      </c>
    </row>
    <row r="2200" spans="1:6" s="88" customFormat="1" ht="25.5" x14ac:dyDescent="0.2">
      <c r="A2200" s="128">
        <v>5.7</v>
      </c>
      <c r="B2200" s="125" t="s">
        <v>622</v>
      </c>
      <c r="C2200" s="302">
        <v>-1</v>
      </c>
      <c r="D2200" s="295" t="s">
        <v>33</v>
      </c>
      <c r="E2200" s="296">
        <v>15276.1</v>
      </c>
      <c r="F2200" s="175">
        <f t="shared" si="102"/>
        <v>-15276.1</v>
      </c>
    </row>
    <row r="2201" spans="1:6" s="88" customFormat="1" ht="25.5" x14ac:dyDescent="0.2">
      <c r="A2201" s="128">
        <v>5.8</v>
      </c>
      <c r="B2201" s="125" t="s">
        <v>340</v>
      </c>
      <c r="C2201" s="302">
        <v>-3</v>
      </c>
      <c r="D2201" s="295" t="s">
        <v>33</v>
      </c>
      <c r="E2201" s="296">
        <v>11558.08</v>
      </c>
      <c r="F2201" s="175">
        <f t="shared" si="102"/>
        <v>-34674.239999999998</v>
      </c>
    </row>
    <row r="2202" spans="1:6" s="88" customFormat="1" ht="25.5" x14ac:dyDescent="0.2">
      <c r="A2202" s="124">
        <v>5.13</v>
      </c>
      <c r="B2202" s="125" t="s">
        <v>621</v>
      </c>
      <c r="C2202" s="302">
        <v>-1</v>
      </c>
      <c r="D2202" s="295" t="s">
        <v>33</v>
      </c>
      <c r="E2202" s="303">
        <v>12522.51</v>
      </c>
      <c r="F2202" s="175">
        <f t="shared" si="102"/>
        <v>-12522.51</v>
      </c>
    </row>
    <row r="2203" spans="1:6" s="88" customFormat="1" ht="25.5" x14ac:dyDescent="0.2">
      <c r="A2203" s="135">
        <v>5.14</v>
      </c>
      <c r="B2203" s="125" t="s">
        <v>620</v>
      </c>
      <c r="C2203" s="302">
        <v>-1</v>
      </c>
      <c r="D2203" s="295" t="s">
        <v>33</v>
      </c>
      <c r="E2203" s="303">
        <v>7114.02</v>
      </c>
      <c r="F2203" s="175">
        <f t="shared" si="102"/>
        <v>-7114.02</v>
      </c>
    </row>
    <row r="2204" spans="1:6" s="2" customFormat="1" ht="25.5" x14ac:dyDescent="0.2">
      <c r="A2204" s="135">
        <v>5.15</v>
      </c>
      <c r="B2204" s="125" t="s">
        <v>267</v>
      </c>
      <c r="C2204" s="302">
        <v>-1</v>
      </c>
      <c r="D2204" s="295" t="s">
        <v>33</v>
      </c>
      <c r="E2204" s="303">
        <v>5332.93</v>
      </c>
      <c r="F2204" s="175">
        <f t="shared" si="102"/>
        <v>-5332.93</v>
      </c>
    </row>
    <row r="2205" spans="1:6" s="2" customFormat="1" ht="25.5" x14ac:dyDescent="0.2">
      <c r="A2205" s="135">
        <v>5.17</v>
      </c>
      <c r="B2205" s="125" t="s">
        <v>619</v>
      </c>
      <c r="C2205" s="302">
        <v>-1</v>
      </c>
      <c r="D2205" s="295" t="s">
        <v>33</v>
      </c>
      <c r="E2205" s="303">
        <v>8410.2999999999993</v>
      </c>
      <c r="F2205" s="175">
        <f t="shared" si="102"/>
        <v>-8410.2999999999993</v>
      </c>
    </row>
    <row r="2206" spans="1:6" s="88" customFormat="1" x14ac:dyDescent="0.2">
      <c r="A2206" s="135">
        <v>5.21</v>
      </c>
      <c r="B2206" s="125" t="s">
        <v>262</v>
      </c>
      <c r="C2206" s="302">
        <v>-14</v>
      </c>
      <c r="D2206" s="295" t="s">
        <v>33</v>
      </c>
      <c r="E2206" s="296">
        <v>3400.25</v>
      </c>
      <c r="F2206" s="175">
        <f t="shared" si="102"/>
        <v>-47603.5</v>
      </c>
    </row>
    <row r="2207" spans="1:6" s="2" customFormat="1" ht="13.5" x14ac:dyDescent="0.2">
      <c r="A2207" s="298"/>
      <c r="B2207" s="289"/>
      <c r="C2207" s="309">
        <v>0</v>
      </c>
      <c r="D2207" s="290"/>
      <c r="E2207" s="290"/>
      <c r="F2207" s="175"/>
    </row>
    <row r="2208" spans="1:6" s="2" customFormat="1" x14ac:dyDescent="0.2">
      <c r="A2208" s="120">
        <v>8</v>
      </c>
      <c r="B2208" s="116" t="s">
        <v>68</v>
      </c>
      <c r="C2208" s="310"/>
      <c r="D2208" s="295"/>
      <c r="E2208" s="303"/>
      <c r="F2208" s="175"/>
    </row>
    <row r="2209" spans="1:6" s="2" customFormat="1" ht="25.5" x14ac:dyDescent="0.2">
      <c r="A2209" s="127">
        <v>8.1</v>
      </c>
      <c r="B2209" s="116" t="s">
        <v>343</v>
      </c>
      <c r="C2209" s="310"/>
      <c r="D2209" s="295"/>
      <c r="E2209" s="303"/>
      <c r="F2209" s="175"/>
    </row>
    <row r="2210" spans="1:6" s="2" customFormat="1" x14ac:dyDescent="0.2">
      <c r="A2210" s="135" t="s">
        <v>148</v>
      </c>
      <c r="B2210" s="125" t="s">
        <v>97</v>
      </c>
      <c r="C2210" s="302">
        <v>-6</v>
      </c>
      <c r="D2210" s="295" t="s">
        <v>57</v>
      </c>
      <c r="E2210" s="303">
        <v>291.64999999999998</v>
      </c>
      <c r="F2210" s="175">
        <f t="shared" ref="F2210:F2217" si="103">ROUND(C2210*E2210,2)</f>
        <v>-1749.9</v>
      </c>
    </row>
    <row r="2211" spans="1:6" s="2" customFormat="1" ht="25.5" x14ac:dyDescent="0.2">
      <c r="A2211" s="135" t="s">
        <v>256</v>
      </c>
      <c r="B2211" s="125" t="s">
        <v>618</v>
      </c>
      <c r="C2211" s="302">
        <v>-6</v>
      </c>
      <c r="D2211" s="295" t="s">
        <v>57</v>
      </c>
      <c r="E2211" s="303">
        <v>6746.19</v>
      </c>
      <c r="F2211" s="175">
        <f t="shared" si="103"/>
        <v>-40477.14</v>
      </c>
    </row>
    <row r="2212" spans="1:6" s="2" customFormat="1" x14ac:dyDescent="0.2">
      <c r="A2212" s="135" t="s">
        <v>288</v>
      </c>
      <c r="B2212" s="125" t="s">
        <v>617</v>
      </c>
      <c r="C2212" s="302">
        <v>-2</v>
      </c>
      <c r="D2212" s="295" t="s">
        <v>33</v>
      </c>
      <c r="E2212" s="303">
        <v>4701.96</v>
      </c>
      <c r="F2212" s="175">
        <f t="shared" si="103"/>
        <v>-9403.92</v>
      </c>
    </row>
    <row r="2213" spans="1:6" s="2" customFormat="1" x14ac:dyDescent="0.2">
      <c r="A2213" s="135" t="s">
        <v>335</v>
      </c>
      <c r="B2213" s="125" t="s">
        <v>321</v>
      </c>
      <c r="C2213" s="302">
        <v>-2</v>
      </c>
      <c r="D2213" s="295" t="s">
        <v>33</v>
      </c>
      <c r="E2213" s="303">
        <v>26827.08</v>
      </c>
      <c r="F2213" s="175">
        <f t="shared" si="103"/>
        <v>-53654.16</v>
      </c>
    </row>
    <row r="2214" spans="1:6" s="2" customFormat="1" x14ac:dyDescent="0.2">
      <c r="A2214" s="135" t="s">
        <v>147</v>
      </c>
      <c r="B2214" s="125" t="s">
        <v>93</v>
      </c>
      <c r="C2214" s="302">
        <v>-3.96</v>
      </c>
      <c r="D2214" s="295" t="s">
        <v>41</v>
      </c>
      <c r="E2214" s="303">
        <v>130.81</v>
      </c>
      <c r="F2214" s="175">
        <f t="shared" si="103"/>
        <v>-518.01</v>
      </c>
    </row>
    <row r="2215" spans="1:6" s="2" customFormat="1" x14ac:dyDescent="0.2">
      <c r="A2215" s="135" t="s">
        <v>146</v>
      </c>
      <c r="B2215" s="125" t="s">
        <v>91</v>
      </c>
      <c r="C2215" s="302">
        <v>-3.71</v>
      </c>
      <c r="D2215" s="295" t="s">
        <v>41</v>
      </c>
      <c r="E2215" s="303">
        <v>172.55</v>
      </c>
      <c r="F2215" s="175">
        <f t="shared" si="103"/>
        <v>-640.16</v>
      </c>
    </row>
    <row r="2216" spans="1:6" s="2" customFormat="1" x14ac:dyDescent="0.2">
      <c r="A2216" s="135" t="s">
        <v>145</v>
      </c>
      <c r="B2216" s="125" t="s">
        <v>63</v>
      </c>
      <c r="C2216" s="302">
        <v>-0.3</v>
      </c>
      <c r="D2216" s="295" t="s">
        <v>41</v>
      </c>
      <c r="E2216" s="303">
        <v>146.16999999999999</v>
      </c>
      <c r="F2216" s="175">
        <f t="shared" si="103"/>
        <v>-43.85</v>
      </c>
    </row>
    <row r="2217" spans="1:6" s="2" customFormat="1" x14ac:dyDescent="0.2">
      <c r="A2217" s="135" t="s">
        <v>144</v>
      </c>
      <c r="B2217" s="125" t="s">
        <v>89</v>
      </c>
      <c r="C2217" s="302">
        <v>-1</v>
      </c>
      <c r="D2217" s="295" t="s">
        <v>33</v>
      </c>
      <c r="E2217" s="303">
        <v>44116.03</v>
      </c>
      <c r="F2217" s="175">
        <f t="shared" si="103"/>
        <v>-44116.03</v>
      </c>
    </row>
    <row r="2218" spans="1:6" s="96" customFormat="1" x14ac:dyDescent="0.2">
      <c r="A2218" s="135"/>
      <c r="B2218" s="125"/>
      <c r="C2218" s="302"/>
      <c r="D2218" s="295"/>
      <c r="E2218" s="303"/>
      <c r="F2218" s="175"/>
    </row>
    <row r="2219" spans="1:6" s="96" customFormat="1" x14ac:dyDescent="0.2">
      <c r="A2219" s="128"/>
      <c r="B2219" s="125"/>
      <c r="C2219" s="302"/>
      <c r="D2219" s="295"/>
      <c r="E2219" s="296"/>
      <c r="F2219" s="311"/>
    </row>
    <row r="2220" spans="1:6" s="88" customFormat="1" ht="25.5" x14ac:dyDescent="0.2">
      <c r="A2220" s="127">
        <v>8.1999999999999993</v>
      </c>
      <c r="B2220" s="116" t="s">
        <v>102</v>
      </c>
      <c r="C2220" s="310">
        <v>0</v>
      </c>
      <c r="D2220" s="295"/>
      <c r="E2220" s="303"/>
      <c r="F2220" s="175"/>
    </row>
    <row r="2221" spans="1:6" s="88" customFormat="1" x14ac:dyDescent="0.2">
      <c r="A2221" s="124" t="s">
        <v>118</v>
      </c>
      <c r="B2221" s="137" t="s">
        <v>93</v>
      </c>
      <c r="C2221" s="302">
        <v>-7.92</v>
      </c>
      <c r="D2221" s="295" t="s">
        <v>41</v>
      </c>
      <c r="E2221" s="303">
        <v>130.81</v>
      </c>
      <c r="F2221" s="175">
        <f>ROUND(C2221*E2221,2)</f>
        <v>-1036.02</v>
      </c>
    </row>
    <row r="2222" spans="1:6" s="88" customFormat="1" x14ac:dyDescent="0.2">
      <c r="A2222" s="124" t="s">
        <v>143</v>
      </c>
      <c r="B2222" s="137" t="s">
        <v>91</v>
      </c>
      <c r="C2222" s="302">
        <v>-7.42</v>
      </c>
      <c r="D2222" s="295" t="s">
        <v>41</v>
      </c>
      <c r="E2222" s="296">
        <v>172.55</v>
      </c>
      <c r="F2222" s="175">
        <f>ROUND(C2222*E2222,2)</f>
        <v>-1280.32</v>
      </c>
    </row>
    <row r="2223" spans="1:6" s="88" customFormat="1" x14ac:dyDescent="0.2">
      <c r="A2223" s="124" t="s">
        <v>117</v>
      </c>
      <c r="B2223" s="137" t="s">
        <v>63</v>
      </c>
      <c r="C2223" s="302">
        <v>-0.6</v>
      </c>
      <c r="D2223" s="312" t="s">
        <v>41</v>
      </c>
      <c r="E2223" s="296">
        <v>146.16999999999999</v>
      </c>
      <c r="F2223" s="175">
        <f>ROUND(C2223*E2223,2)</f>
        <v>-87.7</v>
      </c>
    </row>
    <row r="2224" spans="1:6" s="2" customFormat="1" ht="13.5" x14ac:dyDescent="0.2">
      <c r="A2224" s="298"/>
      <c r="B2224" s="299"/>
      <c r="C2224" s="302">
        <v>0</v>
      </c>
      <c r="D2224" s="300"/>
      <c r="E2224" s="300"/>
      <c r="F2224" s="175"/>
    </row>
    <row r="2225" spans="1:6" s="2" customFormat="1" ht="25.5" x14ac:dyDescent="0.2">
      <c r="A2225" s="127">
        <v>8.3000000000000007</v>
      </c>
      <c r="B2225" s="116" t="s">
        <v>99</v>
      </c>
      <c r="C2225" s="310"/>
      <c r="D2225" s="295"/>
      <c r="E2225" s="303"/>
      <c r="F2225" s="175"/>
    </row>
    <row r="2226" spans="1:6" s="2" customFormat="1" x14ac:dyDescent="0.2">
      <c r="A2226" s="124" t="s">
        <v>94</v>
      </c>
      <c r="B2226" s="137" t="s">
        <v>93</v>
      </c>
      <c r="C2226" s="130">
        <v>-3.96</v>
      </c>
      <c r="D2226" s="122" t="s">
        <v>41</v>
      </c>
      <c r="E2226" s="119">
        <v>130.81</v>
      </c>
      <c r="F2226" s="175">
        <f>ROUND(C2226*E2226,2)</f>
        <v>-518.01</v>
      </c>
    </row>
    <row r="2227" spans="1:6" s="2" customFormat="1" x14ac:dyDescent="0.2">
      <c r="A2227" s="124" t="s">
        <v>92</v>
      </c>
      <c r="B2227" s="137" t="s">
        <v>91</v>
      </c>
      <c r="C2227" s="130">
        <v>-3.71</v>
      </c>
      <c r="D2227" s="122" t="s">
        <v>41</v>
      </c>
      <c r="E2227" s="119">
        <v>172.55</v>
      </c>
      <c r="F2227" s="175">
        <f>ROUND(C2227*E2227,2)</f>
        <v>-640.16</v>
      </c>
    </row>
    <row r="2228" spans="1:6" s="2" customFormat="1" x14ac:dyDescent="0.2">
      <c r="A2228" s="124" t="s">
        <v>66</v>
      </c>
      <c r="B2228" s="137" t="s">
        <v>63</v>
      </c>
      <c r="C2228" s="130">
        <v>-0.3</v>
      </c>
      <c r="D2228" s="122" t="s">
        <v>41</v>
      </c>
      <c r="E2228" s="119">
        <v>146.16999999999999</v>
      </c>
      <c r="F2228" s="175">
        <f>ROUND(C2228*E2228,2)</f>
        <v>-43.85</v>
      </c>
    </row>
    <row r="2229" spans="1:6" s="2" customFormat="1" ht="13.5" x14ac:dyDescent="0.2">
      <c r="A2229" s="298"/>
      <c r="B2229" s="299"/>
      <c r="C2229" s="302"/>
      <c r="D2229" s="300"/>
      <c r="E2229" s="300"/>
      <c r="F2229" s="175"/>
    </row>
    <row r="2230" spans="1:6" s="88" customFormat="1" x14ac:dyDescent="0.2">
      <c r="A2230" s="120">
        <v>12</v>
      </c>
      <c r="B2230" s="116" t="s">
        <v>571</v>
      </c>
      <c r="C2230" s="302">
        <v>-70</v>
      </c>
      <c r="D2230" s="295" t="s">
        <v>170</v>
      </c>
      <c r="E2230" s="296">
        <v>442.74</v>
      </c>
      <c r="F2230" s="175">
        <f>ROUND(C2230*E2230,2)</f>
        <v>-30991.8</v>
      </c>
    </row>
    <row r="2231" spans="1:6" s="2" customFormat="1" x14ac:dyDescent="0.2">
      <c r="A2231" s="147"/>
      <c r="B2231" s="281" t="s">
        <v>616</v>
      </c>
      <c r="C2231" s="304"/>
      <c r="D2231" s="305"/>
      <c r="E2231" s="306"/>
      <c r="F2231" s="313">
        <f>SUM(F2199:F2230)</f>
        <v>-352189.2699999999</v>
      </c>
    </row>
    <row r="2232" spans="1:6" s="2" customFormat="1" ht="13.5" x14ac:dyDescent="0.2">
      <c r="A2232" s="288"/>
      <c r="B2232" s="289"/>
      <c r="C2232" s="290"/>
      <c r="D2232" s="290"/>
      <c r="E2232" s="290"/>
      <c r="F2232" s="291"/>
    </row>
    <row r="2233" spans="1:6" s="88" customFormat="1" ht="38.25" x14ac:dyDescent="0.2">
      <c r="A2233" s="118" t="s">
        <v>84</v>
      </c>
      <c r="B2233" s="116" t="s">
        <v>83</v>
      </c>
      <c r="C2233" s="308"/>
      <c r="D2233" s="308"/>
      <c r="E2233" s="308"/>
      <c r="F2233" s="308"/>
    </row>
    <row r="2234" spans="1:6" s="2" customFormat="1" ht="13.5" x14ac:dyDescent="0.2">
      <c r="A2234" s="288"/>
      <c r="B2234" s="289"/>
      <c r="C2234" s="290"/>
      <c r="D2234" s="290"/>
      <c r="E2234" s="290"/>
      <c r="F2234" s="291"/>
    </row>
    <row r="2235" spans="1:6" s="88" customFormat="1" x14ac:dyDescent="0.2">
      <c r="A2235" s="120">
        <v>3</v>
      </c>
      <c r="B2235" s="116" t="s">
        <v>77</v>
      </c>
      <c r="C2235" s="294">
        <v>0</v>
      </c>
      <c r="D2235" s="295"/>
      <c r="E2235" s="296"/>
      <c r="F2235" s="297"/>
    </row>
    <row r="2236" spans="1:6" s="88" customFormat="1" ht="25.5" x14ac:dyDescent="0.2">
      <c r="A2236" s="139">
        <v>3.3</v>
      </c>
      <c r="B2236" s="125" t="s">
        <v>615</v>
      </c>
      <c r="C2236" s="302">
        <v>-29.45</v>
      </c>
      <c r="D2236" s="295" t="s">
        <v>57</v>
      </c>
      <c r="E2236" s="296">
        <v>2740.12</v>
      </c>
      <c r="F2236" s="175">
        <f>ROUND(C2236*E2236,2)</f>
        <v>-80696.53</v>
      </c>
    </row>
    <row r="2237" spans="1:6" s="2" customFormat="1" ht="13.5" x14ac:dyDescent="0.2">
      <c r="A2237" s="298"/>
      <c r="B2237" s="299"/>
      <c r="C2237" s="302"/>
      <c r="D2237" s="300"/>
      <c r="E2237" s="300"/>
      <c r="F2237" s="175"/>
    </row>
    <row r="2238" spans="1:6" s="88" customFormat="1" x14ac:dyDescent="0.2">
      <c r="A2238" s="120">
        <v>4</v>
      </c>
      <c r="B2238" s="116" t="s">
        <v>76</v>
      </c>
      <c r="C2238" s="302"/>
      <c r="D2238" s="295"/>
      <c r="E2238" s="296"/>
      <c r="F2238" s="175"/>
    </row>
    <row r="2239" spans="1:6" s="88" customFormat="1" ht="25.5" x14ac:dyDescent="0.2">
      <c r="A2239" s="139">
        <v>4.3</v>
      </c>
      <c r="B2239" s="125" t="s">
        <v>615</v>
      </c>
      <c r="C2239" s="302">
        <v>-29.45</v>
      </c>
      <c r="D2239" s="295" t="s">
        <v>57</v>
      </c>
      <c r="E2239" s="296">
        <v>556.1</v>
      </c>
      <c r="F2239" s="175">
        <f>ROUND(C2239*E2239,2)</f>
        <v>-16377.15</v>
      </c>
    </row>
    <row r="2240" spans="1:6" s="2" customFormat="1" ht="13.5" x14ac:dyDescent="0.2">
      <c r="A2240" s="298"/>
      <c r="B2240" s="299"/>
      <c r="C2240" s="302"/>
      <c r="D2240" s="300"/>
      <c r="E2240" s="300"/>
      <c r="F2240" s="175"/>
    </row>
    <row r="2241" spans="1:6" s="88" customFormat="1" x14ac:dyDescent="0.2">
      <c r="A2241" s="120">
        <v>5</v>
      </c>
      <c r="B2241" s="116" t="s">
        <v>73</v>
      </c>
      <c r="C2241" s="302"/>
      <c r="D2241" s="295"/>
      <c r="E2241" s="296"/>
      <c r="F2241" s="175"/>
    </row>
    <row r="2242" spans="1:6" s="88" customFormat="1" ht="25.5" x14ac:dyDescent="0.2">
      <c r="A2242" s="139">
        <v>5.6</v>
      </c>
      <c r="B2242" s="125" t="s">
        <v>614</v>
      </c>
      <c r="C2242" s="302">
        <v>-46</v>
      </c>
      <c r="D2242" s="295" t="s">
        <v>33</v>
      </c>
      <c r="E2242" s="296">
        <v>3230.75</v>
      </c>
      <c r="F2242" s="175">
        <f>ROUND(C2242*E2242,2)</f>
        <v>-148614.5</v>
      </c>
    </row>
    <row r="2243" spans="1:6" s="2" customFormat="1" x14ac:dyDescent="0.2">
      <c r="A2243" s="124"/>
      <c r="B2243" s="116" t="s">
        <v>591</v>
      </c>
      <c r="C2243" s="130"/>
      <c r="D2243" s="122"/>
      <c r="E2243" s="132"/>
      <c r="F2243" s="123"/>
    </row>
    <row r="2244" spans="1:6" s="2" customFormat="1" ht="25.5" x14ac:dyDescent="0.2">
      <c r="A2244" s="139">
        <v>5.6</v>
      </c>
      <c r="B2244" s="125" t="s">
        <v>614</v>
      </c>
      <c r="C2244" s="302">
        <v>-46</v>
      </c>
      <c r="D2244" s="122" t="s">
        <v>33</v>
      </c>
      <c r="E2244" s="119">
        <v>3230.75</v>
      </c>
      <c r="F2244" s="175">
        <f>ROUND(C2244*E2244,2)</f>
        <v>-148614.5</v>
      </c>
    </row>
    <row r="2245" spans="1:6" s="88" customFormat="1" ht="25.5" x14ac:dyDescent="0.2">
      <c r="A2245" s="139">
        <v>5.9</v>
      </c>
      <c r="B2245" s="125" t="s">
        <v>613</v>
      </c>
      <c r="C2245" s="302">
        <v>-1</v>
      </c>
      <c r="D2245" s="295" t="s">
        <v>33</v>
      </c>
      <c r="E2245" s="296">
        <v>10655.31</v>
      </c>
      <c r="F2245" s="175">
        <f>ROUND(C2245*E2245,2)</f>
        <v>-10655.31</v>
      </c>
    </row>
    <row r="2246" spans="1:6" s="88" customFormat="1" ht="25.5" x14ac:dyDescent="0.2">
      <c r="A2246" s="135">
        <v>5.22</v>
      </c>
      <c r="B2246" s="125" t="s">
        <v>612</v>
      </c>
      <c r="C2246" s="302">
        <v>-2</v>
      </c>
      <c r="D2246" s="295" t="s">
        <v>33</v>
      </c>
      <c r="E2246" s="296">
        <v>7147.58</v>
      </c>
      <c r="F2246" s="175">
        <f>ROUND(C2246*E2246,2)</f>
        <v>-14295.16</v>
      </c>
    </row>
    <row r="2247" spans="1:6" s="2" customFormat="1" ht="13.5" x14ac:dyDescent="0.2">
      <c r="A2247" s="298"/>
      <c r="B2247" s="299"/>
      <c r="C2247" s="302"/>
      <c r="D2247" s="300"/>
      <c r="E2247" s="300"/>
      <c r="F2247" s="175"/>
    </row>
    <row r="2248" spans="1:6" s="88" customFormat="1" ht="25.5" x14ac:dyDescent="0.2">
      <c r="A2248" s="120">
        <v>6</v>
      </c>
      <c r="B2248" s="116" t="s">
        <v>71</v>
      </c>
      <c r="C2248" s="302"/>
      <c r="D2248" s="295"/>
      <c r="E2248" s="296"/>
      <c r="F2248" s="175"/>
    </row>
    <row r="2249" spans="1:6" s="88" customFormat="1" ht="51" x14ac:dyDescent="0.2">
      <c r="A2249" s="136">
        <v>6.1</v>
      </c>
      <c r="B2249" s="125" t="s">
        <v>611</v>
      </c>
      <c r="C2249" s="130">
        <v>-1</v>
      </c>
      <c r="D2249" s="122" t="s">
        <v>33</v>
      </c>
      <c r="E2249" s="132">
        <v>146542.81</v>
      </c>
      <c r="F2249" s="175">
        <f>ROUND(C2249*E2249,2)</f>
        <v>-146542.81</v>
      </c>
    </row>
    <row r="2250" spans="1:6" s="88" customFormat="1" x14ac:dyDescent="0.2">
      <c r="A2250" s="136">
        <v>6.6</v>
      </c>
      <c r="B2250" s="133" t="s">
        <v>103</v>
      </c>
      <c r="C2250" s="302">
        <v>-4</v>
      </c>
      <c r="D2250" s="295" t="s">
        <v>33</v>
      </c>
      <c r="E2250" s="296">
        <v>128553.19</v>
      </c>
      <c r="F2250" s="175">
        <f>ROUND(C2250*E2250,2)</f>
        <v>-514212.76</v>
      </c>
    </row>
    <row r="2251" spans="1:6" s="2" customFormat="1" ht="13.5" x14ac:dyDescent="0.2">
      <c r="A2251" s="298"/>
      <c r="B2251" s="299"/>
      <c r="C2251" s="302"/>
      <c r="D2251" s="300"/>
      <c r="E2251" s="300"/>
      <c r="F2251" s="175"/>
    </row>
    <row r="2252" spans="1:6" s="88" customFormat="1" x14ac:dyDescent="0.2">
      <c r="A2252" s="120">
        <v>8</v>
      </c>
      <c r="B2252" s="116" t="s">
        <v>68</v>
      </c>
      <c r="C2252" s="302"/>
      <c r="D2252" s="295"/>
      <c r="E2252" s="296"/>
      <c r="F2252" s="175"/>
    </row>
    <row r="2253" spans="1:6" s="88" customFormat="1" ht="25.5" x14ac:dyDescent="0.2">
      <c r="A2253" s="127">
        <v>8.3000000000000007</v>
      </c>
      <c r="B2253" s="116" t="s">
        <v>142</v>
      </c>
      <c r="C2253" s="302"/>
      <c r="D2253" s="295"/>
      <c r="E2253" s="296"/>
      <c r="F2253" s="175"/>
    </row>
    <row r="2254" spans="1:6" s="88" customFormat="1" ht="25.5" x14ac:dyDescent="0.2">
      <c r="A2254" s="124" t="s">
        <v>353</v>
      </c>
      <c r="B2254" s="125" t="s">
        <v>609</v>
      </c>
      <c r="C2254" s="302">
        <v>-8</v>
      </c>
      <c r="D2254" s="295" t="s">
        <v>33</v>
      </c>
      <c r="E2254" s="296">
        <v>1007.56</v>
      </c>
      <c r="F2254" s="175">
        <f>ROUND(C2254*E2254,2)</f>
        <v>-8060.48</v>
      </c>
    </row>
    <row r="2255" spans="1:6" s="88" customFormat="1" x14ac:dyDescent="0.2">
      <c r="A2255" s="124" t="s">
        <v>351</v>
      </c>
      <c r="B2255" s="125" t="s">
        <v>251</v>
      </c>
      <c r="C2255" s="302">
        <v>-4</v>
      </c>
      <c r="D2255" s="295" t="s">
        <v>33</v>
      </c>
      <c r="E2255" s="296">
        <v>1559.86</v>
      </c>
      <c r="F2255" s="175">
        <f>ROUND(C2255*E2255,2)</f>
        <v>-6239.44</v>
      </c>
    </row>
    <row r="2256" spans="1:6" s="2" customFormat="1" ht="13.5" x14ac:dyDescent="0.2">
      <c r="A2256" s="298"/>
      <c r="B2256" s="299"/>
      <c r="C2256" s="302"/>
      <c r="D2256" s="300"/>
      <c r="E2256" s="300"/>
      <c r="F2256" s="175"/>
    </row>
    <row r="2257" spans="1:6" s="88" customFormat="1" ht="25.5" x14ac:dyDescent="0.2">
      <c r="A2257" s="127">
        <v>8.4</v>
      </c>
      <c r="B2257" s="116" t="s">
        <v>610</v>
      </c>
      <c r="C2257" s="302"/>
      <c r="D2257" s="295"/>
      <c r="E2257" s="296"/>
      <c r="F2257" s="175"/>
    </row>
    <row r="2258" spans="1:6" s="2" customFormat="1" x14ac:dyDescent="0.2">
      <c r="A2258" s="124" t="s">
        <v>153</v>
      </c>
      <c r="B2258" s="125" t="s">
        <v>97</v>
      </c>
      <c r="C2258" s="302">
        <v>-6</v>
      </c>
      <c r="D2258" s="295" t="s">
        <v>57</v>
      </c>
      <c r="E2258" s="296">
        <v>291.64999999999998</v>
      </c>
      <c r="F2258" s="175">
        <f t="shared" ref="F2258:F2266" si="104">ROUND(C2258*E2258,2)</f>
        <v>-1749.9</v>
      </c>
    </row>
    <row r="2259" spans="1:6" s="2" customFormat="1" ht="25.5" x14ac:dyDescent="0.2">
      <c r="A2259" s="124" t="s">
        <v>218</v>
      </c>
      <c r="B2259" s="125" t="s">
        <v>253</v>
      </c>
      <c r="C2259" s="302">
        <v>-6</v>
      </c>
      <c r="D2259" s="295" t="s">
        <v>57</v>
      </c>
      <c r="E2259" s="296">
        <v>2443.96</v>
      </c>
      <c r="F2259" s="175">
        <f t="shared" si="104"/>
        <v>-14663.76</v>
      </c>
    </row>
    <row r="2260" spans="1:6" s="2" customFormat="1" ht="25.5" x14ac:dyDescent="0.2">
      <c r="A2260" s="124" t="s">
        <v>216</v>
      </c>
      <c r="B2260" s="125" t="s">
        <v>609</v>
      </c>
      <c r="C2260" s="302">
        <v>-4</v>
      </c>
      <c r="D2260" s="295" t="s">
        <v>33</v>
      </c>
      <c r="E2260" s="296">
        <v>1007.56</v>
      </c>
      <c r="F2260" s="175">
        <f t="shared" si="104"/>
        <v>-4030.24</v>
      </c>
    </row>
    <row r="2261" spans="1:6" s="2" customFormat="1" x14ac:dyDescent="0.2">
      <c r="A2261" s="124" t="s">
        <v>214</v>
      </c>
      <c r="B2261" s="125" t="s">
        <v>251</v>
      </c>
      <c r="C2261" s="302">
        <v>-2</v>
      </c>
      <c r="D2261" s="295" t="s">
        <v>33</v>
      </c>
      <c r="E2261" s="296">
        <v>1559.86</v>
      </c>
      <c r="F2261" s="175">
        <f t="shared" si="104"/>
        <v>-3119.72</v>
      </c>
    </row>
    <row r="2262" spans="1:6" s="2" customFormat="1" x14ac:dyDescent="0.2">
      <c r="A2262" s="124" t="s">
        <v>212</v>
      </c>
      <c r="B2262" s="125" t="s">
        <v>319</v>
      </c>
      <c r="C2262" s="302">
        <v>-2</v>
      </c>
      <c r="D2262" s="295" t="s">
        <v>33</v>
      </c>
      <c r="E2262" s="296">
        <v>16096.25</v>
      </c>
      <c r="F2262" s="175">
        <f t="shared" si="104"/>
        <v>-32192.5</v>
      </c>
    </row>
    <row r="2263" spans="1:6" s="2" customFormat="1" x14ac:dyDescent="0.2">
      <c r="A2263" s="124" t="s">
        <v>210</v>
      </c>
      <c r="B2263" s="125" t="s">
        <v>93</v>
      </c>
      <c r="C2263" s="302">
        <v>-3.96</v>
      </c>
      <c r="D2263" s="295" t="s">
        <v>41</v>
      </c>
      <c r="E2263" s="296">
        <v>130.81</v>
      </c>
      <c r="F2263" s="175">
        <f t="shared" si="104"/>
        <v>-518.01</v>
      </c>
    </row>
    <row r="2264" spans="1:6" s="2" customFormat="1" x14ac:dyDescent="0.2">
      <c r="A2264" s="124" t="s">
        <v>208</v>
      </c>
      <c r="B2264" s="125" t="s">
        <v>91</v>
      </c>
      <c r="C2264" s="302">
        <v>-3.71</v>
      </c>
      <c r="D2264" s="295" t="s">
        <v>41</v>
      </c>
      <c r="E2264" s="296">
        <v>172.55</v>
      </c>
      <c r="F2264" s="175">
        <f t="shared" si="104"/>
        <v>-640.16</v>
      </c>
    </row>
    <row r="2265" spans="1:6" s="2" customFormat="1" x14ac:dyDescent="0.2">
      <c r="A2265" s="124" t="s">
        <v>206</v>
      </c>
      <c r="B2265" s="125" t="s">
        <v>63</v>
      </c>
      <c r="C2265" s="302">
        <v>-0.3</v>
      </c>
      <c r="D2265" s="295" t="s">
        <v>41</v>
      </c>
      <c r="E2265" s="296">
        <v>146.16999999999999</v>
      </c>
      <c r="F2265" s="175">
        <f t="shared" si="104"/>
        <v>-43.85</v>
      </c>
    </row>
    <row r="2266" spans="1:6" s="2" customFormat="1" x14ac:dyDescent="0.2">
      <c r="A2266" s="124" t="s">
        <v>152</v>
      </c>
      <c r="B2266" s="125" t="s">
        <v>89</v>
      </c>
      <c r="C2266" s="302">
        <v>-1</v>
      </c>
      <c r="D2266" s="295" t="s">
        <v>33</v>
      </c>
      <c r="E2266" s="296">
        <v>22058.02</v>
      </c>
      <c r="F2266" s="175">
        <f t="shared" si="104"/>
        <v>-22058.02</v>
      </c>
    </row>
    <row r="2267" spans="1:6" s="88" customFormat="1" x14ac:dyDescent="0.2">
      <c r="A2267" s="124"/>
      <c r="B2267" s="137"/>
      <c r="C2267" s="302"/>
      <c r="D2267" s="295"/>
      <c r="E2267" s="296"/>
      <c r="F2267" s="175"/>
    </row>
    <row r="2268" spans="1:6" s="88" customFormat="1" ht="25.5" x14ac:dyDescent="0.2">
      <c r="A2268" s="127">
        <v>8.6</v>
      </c>
      <c r="B2268" s="116" t="s">
        <v>608</v>
      </c>
      <c r="C2268" s="302"/>
      <c r="D2268" s="295"/>
      <c r="E2268" s="296"/>
      <c r="F2268" s="175"/>
    </row>
    <row r="2269" spans="1:6" s="88" customFormat="1" x14ac:dyDescent="0.2">
      <c r="A2269" s="124" t="s">
        <v>607</v>
      </c>
      <c r="B2269" s="125" t="s">
        <v>97</v>
      </c>
      <c r="C2269" s="302">
        <v>-6</v>
      </c>
      <c r="D2269" s="295" t="s">
        <v>57</v>
      </c>
      <c r="E2269" s="296">
        <v>291.64999999999998</v>
      </c>
      <c r="F2269" s="175">
        <f t="shared" ref="F2269:F2277" si="105">ROUND(C2269*E2269,2)</f>
        <v>-1749.9</v>
      </c>
    </row>
    <row r="2270" spans="1:6" s="88" customFormat="1" ht="25.5" x14ac:dyDescent="0.2">
      <c r="A2270" s="124" t="s">
        <v>606</v>
      </c>
      <c r="B2270" s="125" t="s">
        <v>605</v>
      </c>
      <c r="C2270" s="302">
        <v>-6</v>
      </c>
      <c r="D2270" s="295" t="s">
        <v>57</v>
      </c>
      <c r="E2270" s="296">
        <v>2443.96</v>
      </c>
      <c r="F2270" s="175">
        <f t="shared" si="105"/>
        <v>-14663.76</v>
      </c>
    </row>
    <row r="2271" spans="1:6" s="88" customFormat="1" ht="25.5" x14ac:dyDescent="0.2">
      <c r="A2271" s="124" t="s">
        <v>604</v>
      </c>
      <c r="B2271" s="125" t="s">
        <v>603</v>
      </c>
      <c r="C2271" s="302">
        <v>-4</v>
      </c>
      <c r="D2271" s="295" t="s">
        <v>33</v>
      </c>
      <c r="E2271" s="296">
        <v>1007.56</v>
      </c>
      <c r="F2271" s="175">
        <f t="shared" si="105"/>
        <v>-4030.24</v>
      </c>
    </row>
    <row r="2272" spans="1:6" s="88" customFormat="1" x14ac:dyDescent="0.2">
      <c r="A2272" s="124" t="s">
        <v>602</v>
      </c>
      <c r="B2272" s="125" t="s">
        <v>251</v>
      </c>
      <c r="C2272" s="302">
        <v>-2</v>
      </c>
      <c r="D2272" s="295" t="s">
        <v>33</v>
      </c>
      <c r="E2272" s="296">
        <v>1559.86</v>
      </c>
      <c r="F2272" s="175">
        <f t="shared" si="105"/>
        <v>-3119.72</v>
      </c>
    </row>
    <row r="2273" spans="1:6" s="88" customFormat="1" x14ac:dyDescent="0.2">
      <c r="A2273" s="124" t="s">
        <v>601</v>
      </c>
      <c r="B2273" s="125" t="s">
        <v>319</v>
      </c>
      <c r="C2273" s="302">
        <v>-2</v>
      </c>
      <c r="D2273" s="295" t="s">
        <v>33</v>
      </c>
      <c r="E2273" s="296">
        <v>16096.25</v>
      </c>
      <c r="F2273" s="175">
        <f t="shared" si="105"/>
        <v>-32192.5</v>
      </c>
    </row>
    <row r="2274" spans="1:6" s="88" customFormat="1" ht="25.5" x14ac:dyDescent="0.2">
      <c r="A2274" s="124" t="s">
        <v>600</v>
      </c>
      <c r="B2274" s="125" t="s">
        <v>243</v>
      </c>
      <c r="C2274" s="302">
        <v>-4</v>
      </c>
      <c r="D2274" s="295" t="s">
        <v>33</v>
      </c>
      <c r="E2274" s="296">
        <v>6185.8</v>
      </c>
      <c r="F2274" s="175">
        <f t="shared" si="105"/>
        <v>-24743.200000000001</v>
      </c>
    </row>
    <row r="2275" spans="1:6" s="88" customFormat="1" x14ac:dyDescent="0.2">
      <c r="A2275" s="124" t="s">
        <v>599</v>
      </c>
      <c r="B2275" s="125" t="s">
        <v>572</v>
      </c>
      <c r="C2275" s="302">
        <v>-4.8</v>
      </c>
      <c r="D2275" s="295" t="s">
        <v>45</v>
      </c>
      <c r="E2275" s="296">
        <v>262.02</v>
      </c>
      <c r="F2275" s="175">
        <f t="shared" si="105"/>
        <v>-1257.7</v>
      </c>
    </row>
    <row r="2276" spans="1:6" s="88" customFormat="1" x14ac:dyDescent="0.2">
      <c r="A2276" s="124" t="s">
        <v>598</v>
      </c>
      <c r="B2276" s="125" t="s">
        <v>357</v>
      </c>
      <c r="C2276" s="302">
        <v>-4.8</v>
      </c>
      <c r="D2276" s="295" t="s">
        <v>45</v>
      </c>
      <c r="E2276" s="296">
        <v>366.88</v>
      </c>
      <c r="F2276" s="175">
        <f t="shared" si="105"/>
        <v>-1761.02</v>
      </c>
    </row>
    <row r="2277" spans="1:6" s="88" customFormat="1" x14ac:dyDescent="0.2">
      <c r="A2277" s="124" t="s">
        <v>597</v>
      </c>
      <c r="B2277" s="125" t="s">
        <v>89</v>
      </c>
      <c r="C2277" s="302">
        <v>-1</v>
      </c>
      <c r="D2277" s="295" t="s">
        <v>33</v>
      </c>
      <c r="E2277" s="296">
        <v>31248.86</v>
      </c>
      <c r="F2277" s="175">
        <f t="shared" si="105"/>
        <v>-31248.86</v>
      </c>
    </row>
    <row r="2278" spans="1:6" s="2" customFormat="1" ht="13.5" x14ac:dyDescent="0.2">
      <c r="A2278" s="298"/>
      <c r="B2278" s="299"/>
      <c r="C2278" s="302"/>
      <c r="D2278" s="300"/>
      <c r="E2278" s="300"/>
      <c r="F2278" s="175"/>
    </row>
    <row r="2279" spans="1:6" s="88" customFormat="1" ht="25.5" x14ac:dyDescent="0.2">
      <c r="A2279" s="127">
        <v>8.8000000000000007</v>
      </c>
      <c r="B2279" s="116" t="s">
        <v>130</v>
      </c>
      <c r="C2279" s="302"/>
      <c r="D2279" s="295"/>
      <c r="E2279" s="296"/>
      <c r="F2279" s="175"/>
    </row>
    <row r="2280" spans="1:6" s="88" customFormat="1" x14ac:dyDescent="0.2">
      <c r="A2280" s="124" t="s">
        <v>596</v>
      </c>
      <c r="B2280" s="125" t="s">
        <v>572</v>
      </c>
      <c r="C2280" s="302">
        <v>-4.8</v>
      </c>
      <c r="D2280" s="295" t="s">
        <v>45</v>
      </c>
      <c r="E2280" s="296">
        <v>262.02</v>
      </c>
      <c r="F2280" s="175">
        <f>ROUND(C2280*E2280,2)</f>
        <v>-1257.7</v>
      </c>
    </row>
    <row r="2281" spans="1:6" s="88" customFormat="1" x14ac:dyDescent="0.2">
      <c r="A2281" s="124" t="s">
        <v>595</v>
      </c>
      <c r="B2281" s="125" t="s">
        <v>357</v>
      </c>
      <c r="C2281" s="302">
        <v>-4.8</v>
      </c>
      <c r="D2281" s="295" t="s">
        <v>45</v>
      </c>
      <c r="E2281" s="296">
        <v>366.88</v>
      </c>
      <c r="F2281" s="175">
        <f>ROUND(C2281*E2281,2)</f>
        <v>-1761.02</v>
      </c>
    </row>
    <row r="2282" spans="1:6" s="88" customFormat="1" x14ac:dyDescent="0.2">
      <c r="A2282" s="127"/>
      <c r="B2282" s="116"/>
      <c r="C2282" s="302"/>
      <c r="D2282" s="295"/>
      <c r="E2282" s="296"/>
      <c r="F2282" s="175"/>
    </row>
    <row r="2283" spans="1:6" s="88" customFormat="1" x14ac:dyDescent="0.2">
      <c r="A2283" s="120">
        <f>+A2281+1</f>
        <v>1</v>
      </c>
      <c r="B2283" s="116" t="s">
        <v>571</v>
      </c>
      <c r="C2283" s="302">
        <v>-19</v>
      </c>
      <c r="D2283" s="295" t="s">
        <v>170</v>
      </c>
      <c r="E2283" s="296">
        <v>442.74</v>
      </c>
      <c r="F2283" s="175">
        <f>ROUND(C2283*E2283,2)</f>
        <v>-8412.06</v>
      </c>
    </row>
    <row r="2284" spans="1:6" s="2" customFormat="1" x14ac:dyDescent="0.2">
      <c r="A2284" s="147"/>
      <c r="B2284" s="281" t="s">
        <v>594</v>
      </c>
      <c r="C2284" s="304"/>
      <c r="D2284" s="305"/>
      <c r="E2284" s="306"/>
      <c r="F2284" s="313">
        <f>SUM(F2235:F2283)</f>
        <v>-1299522.4799999997</v>
      </c>
    </row>
    <row r="2285" spans="1:6" s="2" customFormat="1" ht="13.5" x14ac:dyDescent="0.2">
      <c r="A2285" s="288"/>
      <c r="B2285" s="289"/>
      <c r="C2285" s="290"/>
      <c r="D2285" s="290"/>
      <c r="E2285" s="290"/>
      <c r="F2285" s="175">
        <f>'[31]ACT. PRES. BASE '!$G$2285-F2284</f>
        <v>227455.26</v>
      </c>
    </row>
    <row r="2286" spans="1:6" s="88" customFormat="1" ht="25.5" x14ac:dyDescent="0.2">
      <c r="A2286" s="118" t="s">
        <v>40</v>
      </c>
      <c r="B2286" s="116" t="s">
        <v>39</v>
      </c>
      <c r="C2286" s="308"/>
      <c r="D2286" s="308"/>
      <c r="E2286" s="308"/>
      <c r="F2286" s="308"/>
    </row>
    <row r="2287" spans="1:6" s="2" customFormat="1" ht="13.5" x14ac:dyDescent="0.2">
      <c r="A2287" s="288"/>
      <c r="B2287" s="289"/>
      <c r="C2287" s="290"/>
      <c r="D2287" s="290"/>
      <c r="E2287" s="290"/>
      <c r="F2287" s="291"/>
    </row>
    <row r="2288" spans="1:6" s="88" customFormat="1" x14ac:dyDescent="0.2">
      <c r="A2288" s="120">
        <v>1</v>
      </c>
      <c r="B2288" s="116" t="s">
        <v>97</v>
      </c>
      <c r="C2288" s="302">
        <v>-2948.17</v>
      </c>
      <c r="D2288" s="295" t="s">
        <v>57</v>
      </c>
      <c r="E2288" s="296">
        <v>15.17</v>
      </c>
      <c r="F2288" s="175">
        <f>ROUND(C2288*E2288,2)</f>
        <v>-44723.74</v>
      </c>
    </row>
    <row r="2289" spans="1:6" s="88" customFormat="1" x14ac:dyDescent="0.2">
      <c r="A2289" s="124"/>
      <c r="B2289" s="125"/>
      <c r="C2289" s="302"/>
      <c r="D2289" s="295"/>
      <c r="E2289" s="296"/>
      <c r="F2289" s="175"/>
    </row>
    <row r="2290" spans="1:6" s="88" customFormat="1" x14ac:dyDescent="0.2">
      <c r="A2290" s="120">
        <v>2</v>
      </c>
      <c r="B2290" s="116" t="s">
        <v>82</v>
      </c>
      <c r="C2290" s="302"/>
      <c r="D2290" s="295"/>
      <c r="E2290" s="296"/>
      <c r="F2290" s="175"/>
    </row>
    <row r="2291" spans="1:6" s="88" customFormat="1" x14ac:dyDescent="0.2">
      <c r="A2291" s="127">
        <v>2.1</v>
      </c>
      <c r="B2291" s="116" t="s">
        <v>112</v>
      </c>
      <c r="C2291" s="302"/>
      <c r="D2291" s="295"/>
      <c r="E2291" s="296"/>
      <c r="F2291" s="175"/>
    </row>
    <row r="2292" spans="1:6" s="88" customFormat="1" x14ac:dyDescent="0.2">
      <c r="A2292" s="124" t="s">
        <v>593</v>
      </c>
      <c r="B2292" s="125" t="s">
        <v>592</v>
      </c>
      <c r="C2292" s="302">
        <v>-739.29</v>
      </c>
      <c r="D2292" s="295" t="s">
        <v>41</v>
      </c>
      <c r="E2292" s="296">
        <v>976.63</v>
      </c>
      <c r="F2292" s="175">
        <f>ROUND(C2292*E2292,2)</f>
        <v>-722012.79</v>
      </c>
    </row>
    <row r="2293" spans="1:6" s="88" customFormat="1" x14ac:dyDescent="0.2">
      <c r="A2293" s="124" t="s">
        <v>111</v>
      </c>
      <c r="B2293" s="125" t="s">
        <v>123</v>
      </c>
      <c r="C2293" s="302">
        <v>-1725</v>
      </c>
      <c r="D2293" s="295" t="s">
        <v>41</v>
      </c>
      <c r="E2293" s="296">
        <v>123.6</v>
      </c>
      <c r="F2293" s="175">
        <f>ROUND(C2293*E2293,2)</f>
        <v>-213210</v>
      </c>
    </row>
    <row r="2294" spans="1:6" s="88" customFormat="1" x14ac:dyDescent="0.2">
      <c r="A2294" s="124" t="s">
        <v>81</v>
      </c>
      <c r="B2294" s="129" t="s">
        <v>80</v>
      </c>
      <c r="C2294" s="302">
        <v>-5011.88</v>
      </c>
      <c r="D2294" s="314" t="s">
        <v>45</v>
      </c>
      <c r="E2294" s="296">
        <v>44.31</v>
      </c>
      <c r="F2294" s="175">
        <f>ROUND(C2294*E2294,2)</f>
        <v>-222076.4</v>
      </c>
    </row>
    <row r="2295" spans="1:6" s="2" customFormat="1" x14ac:dyDescent="0.2">
      <c r="A2295" s="124"/>
      <c r="B2295" s="116" t="s">
        <v>591</v>
      </c>
      <c r="C2295" s="302"/>
      <c r="D2295" s="122"/>
      <c r="E2295" s="132"/>
      <c r="F2295" s="175"/>
    </row>
    <row r="2296" spans="1:6" s="2" customFormat="1" x14ac:dyDescent="0.2">
      <c r="A2296" s="124" t="s">
        <v>81</v>
      </c>
      <c r="B2296" s="129" t="s">
        <v>80</v>
      </c>
      <c r="C2296" s="302">
        <v>-5011.88</v>
      </c>
      <c r="D2296" s="131" t="s">
        <v>45</v>
      </c>
      <c r="E2296" s="119">
        <v>44.31</v>
      </c>
      <c r="F2296" s="175">
        <f>ROUND(C2296*E2296,2)</f>
        <v>-222076.4</v>
      </c>
    </row>
    <row r="2297" spans="1:6" s="88" customFormat="1" x14ac:dyDescent="0.2">
      <c r="A2297" s="124" t="s">
        <v>281</v>
      </c>
      <c r="B2297" s="125" t="s">
        <v>109</v>
      </c>
      <c r="C2297" s="302">
        <v>-208.1</v>
      </c>
      <c r="D2297" s="295" t="s">
        <v>41</v>
      </c>
      <c r="E2297" s="296">
        <v>1411.8</v>
      </c>
      <c r="F2297" s="175">
        <f>ROUND(C2297*E2297,2)</f>
        <v>-293795.58</v>
      </c>
    </row>
    <row r="2298" spans="1:6" s="88" customFormat="1" x14ac:dyDescent="0.2">
      <c r="A2298" s="124" t="s">
        <v>280</v>
      </c>
      <c r="B2298" s="125" t="s">
        <v>279</v>
      </c>
      <c r="C2298" s="302">
        <v>-406.52</v>
      </c>
      <c r="D2298" s="295" t="s">
        <v>41</v>
      </c>
      <c r="E2298" s="296">
        <v>779.11</v>
      </c>
      <c r="F2298" s="175">
        <f>ROUND(C2298*E2298,2)</f>
        <v>-316723.8</v>
      </c>
    </row>
    <row r="2299" spans="1:6" s="88" customFormat="1" ht="25.5" x14ac:dyDescent="0.2">
      <c r="A2299" s="124" t="s">
        <v>151</v>
      </c>
      <c r="B2299" s="129" t="s">
        <v>85</v>
      </c>
      <c r="C2299" s="302">
        <v>-2063.75</v>
      </c>
      <c r="D2299" s="295" t="s">
        <v>41</v>
      </c>
      <c r="E2299" s="296">
        <v>172.55</v>
      </c>
      <c r="F2299" s="175">
        <f>ROUND(C2299*E2299,2)</f>
        <v>-356100.06</v>
      </c>
    </row>
    <row r="2300" spans="1:6" s="88" customFormat="1" ht="25.5" x14ac:dyDescent="0.2">
      <c r="A2300" s="124" t="s">
        <v>79</v>
      </c>
      <c r="B2300" s="129" t="s">
        <v>78</v>
      </c>
      <c r="C2300" s="302">
        <v>-862.94</v>
      </c>
      <c r="D2300" s="295" t="s">
        <v>41</v>
      </c>
      <c r="E2300" s="296">
        <v>146.16999999999999</v>
      </c>
      <c r="F2300" s="175">
        <f>ROUND(C2300*E2300,2)</f>
        <v>-126135.94</v>
      </c>
    </row>
    <row r="2301" spans="1:6" s="2" customFormat="1" ht="13.5" x14ac:dyDescent="0.2">
      <c r="A2301" s="298"/>
      <c r="B2301" s="299"/>
      <c r="C2301" s="302"/>
      <c r="D2301" s="300"/>
      <c r="E2301" s="300"/>
      <c r="F2301" s="175"/>
    </row>
    <row r="2302" spans="1:6" s="88" customFormat="1" x14ac:dyDescent="0.2">
      <c r="A2302" s="120">
        <v>4</v>
      </c>
      <c r="B2302" s="116" t="s">
        <v>76</v>
      </c>
      <c r="C2302" s="302"/>
      <c r="D2302" s="295"/>
      <c r="E2302" s="296"/>
      <c r="F2302" s="175"/>
    </row>
    <row r="2303" spans="1:6" s="88" customFormat="1" x14ac:dyDescent="0.2">
      <c r="A2303" s="136">
        <v>4.0999999999999996</v>
      </c>
      <c r="B2303" s="125" t="s">
        <v>318</v>
      </c>
      <c r="C2303" s="302">
        <v>-1286.5899999999999</v>
      </c>
      <c r="D2303" s="295" t="s">
        <v>57</v>
      </c>
      <c r="E2303" s="296">
        <v>143.28</v>
      </c>
      <c r="F2303" s="175">
        <f>ROUND(C2303*E2303,2)</f>
        <v>-184342.62</v>
      </c>
    </row>
    <row r="2304" spans="1:6" s="88" customFormat="1" x14ac:dyDescent="0.2">
      <c r="A2304" s="136">
        <v>4.2</v>
      </c>
      <c r="B2304" s="125" t="s">
        <v>75</v>
      </c>
      <c r="C2304" s="302">
        <v>-548.37</v>
      </c>
      <c r="D2304" s="295" t="s">
        <v>57</v>
      </c>
      <c r="E2304" s="296">
        <v>133.94</v>
      </c>
      <c r="F2304" s="175">
        <f>ROUND(C2304*E2304,2)</f>
        <v>-73448.679999999993</v>
      </c>
    </row>
    <row r="2305" spans="1:6" s="88" customFormat="1" x14ac:dyDescent="0.2">
      <c r="A2305" s="136">
        <v>4.3</v>
      </c>
      <c r="B2305" s="125" t="s">
        <v>107</v>
      </c>
      <c r="C2305" s="302">
        <v>-992.2</v>
      </c>
      <c r="D2305" s="295" t="s">
        <v>57</v>
      </c>
      <c r="E2305" s="296">
        <v>117.55</v>
      </c>
      <c r="F2305" s="175">
        <f>ROUND(C2305*E2305,2)</f>
        <v>-116633.11</v>
      </c>
    </row>
    <row r="2306" spans="1:6" s="88" customFormat="1" x14ac:dyDescent="0.2">
      <c r="A2306" s="136">
        <v>4.4000000000000004</v>
      </c>
      <c r="B2306" s="125" t="s">
        <v>74</v>
      </c>
      <c r="C2306" s="302">
        <v>-121</v>
      </c>
      <c r="D2306" s="295" t="s">
        <v>57</v>
      </c>
      <c r="E2306" s="296">
        <v>96.85</v>
      </c>
      <c r="F2306" s="175">
        <f>ROUND(C2306*E2306,2)</f>
        <v>-11718.85</v>
      </c>
    </row>
    <row r="2307" spans="1:6" s="2" customFormat="1" ht="9" customHeight="1" x14ac:dyDescent="0.2">
      <c r="A2307" s="298"/>
      <c r="B2307" s="299"/>
      <c r="C2307" s="302"/>
      <c r="D2307" s="300"/>
      <c r="E2307" s="300"/>
      <c r="F2307" s="175"/>
    </row>
    <row r="2308" spans="1:6" s="88" customFormat="1" x14ac:dyDescent="0.2">
      <c r="A2308" s="120">
        <v>5</v>
      </c>
      <c r="B2308" s="116" t="s">
        <v>73</v>
      </c>
      <c r="C2308" s="302"/>
      <c r="D2308" s="295"/>
      <c r="E2308" s="296"/>
      <c r="F2308" s="175"/>
    </row>
    <row r="2309" spans="1:6" s="88" customFormat="1" ht="25.5" x14ac:dyDescent="0.2">
      <c r="A2309" s="136">
        <v>5.0999999999999996</v>
      </c>
      <c r="B2309" s="125" t="s">
        <v>590</v>
      </c>
      <c r="C2309" s="302">
        <v>-1</v>
      </c>
      <c r="D2309" s="295" t="s">
        <v>33</v>
      </c>
      <c r="E2309" s="296">
        <v>12749.59</v>
      </c>
      <c r="F2309" s="175">
        <f t="shared" ref="F2309:F2324" si="106">ROUND(C2309*E2309,2)</f>
        <v>-12749.59</v>
      </c>
    </row>
    <row r="2310" spans="1:6" s="88" customFormat="1" ht="25.5" x14ac:dyDescent="0.2">
      <c r="A2310" s="136">
        <v>5.2</v>
      </c>
      <c r="B2310" s="125" t="s">
        <v>589</v>
      </c>
      <c r="C2310" s="302">
        <v>-5</v>
      </c>
      <c r="D2310" s="295" t="s">
        <v>33</v>
      </c>
      <c r="E2310" s="296">
        <v>14660.23</v>
      </c>
      <c r="F2310" s="175">
        <f t="shared" si="106"/>
        <v>-73301.149999999994</v>
      </c>
    </row>
    <row r="2311" spans="1:6" s="88" customFormat="1" ht="25.5" x14ac:dyDescent="0.2">
      <c r="A2311" s="136">
        <v>5.3</v>
      </c>
      <c r="B2311" s="125" t="s">
        <v>344</v>
      </c>
      <c r="C2311" s="302">
        <v>-1</v>
      </c>
      <c r="D2311" s="295" t="s">
        <v>33</v>
      </c>
      <c r="E2311" s="296">
        <v>5674.67</v>
      </c>
      <c r="F2311" s="175">
        <f t="shared" si="106"/>
        <v>-5674.67</v>
      </c>
    </row>
    <row r="2312" spans="1:6" s="88" customFormat="1" ht="25.5" x14ac:dyDescent="0.2">
      <c r="A2312" s="136">
        <v>5.4</v>
      </c>
      <c r="B2312" s="125" t="s">
        <v>588</v>
      </c>
      <c r="C2312" s="302">
        <v>-1</v>
      </c>
      <c r="D2312" s="295" t="s">
        <v>33</v>
      </c>
      <c r="E2312" s="296">
        <v>5629.22</v>
      </c>
      <c r="F2312" s="175">
        <f t="shared" si="106"/>
        <v>-5629.22</v>
      </c>
    </row>
    <row r="2313" spans="1:6" s="88" customFormat="1" ht="25.5" x14ac:dyDescent="0.2">
      <c r="A2313" s="136">
        <v>5.5</v>
      </c>
      <c r="B2313" s="125" t="s">
        <v>587</v>
      </c>
      <c r="C2313" s="302">
        <v>-2</v>
      </c>
      <c r="D2313" s="295" t="s">
        <v>33</v>
      </c>
      <c r="E2313" s="296">
        <v>19530.88</v>
      </c>
      <c r="F2313" s="175">
        <f t="shared" si="106"/>
        <v>-39061.760000000002</v>
      </c>
    </row>
    <row r="2314" spans="1:6" s="88" customFormat="1" ht="25.5" x14ac:dyDescent="0.2">
      <c r="A2314" s="136">
        <v>5.6</v>
      </c>
      <c r="B2314" s="125" t="s">
        <v>586</v>
      </c>
      <c r="C2314" s="302">
        <v>-2</v>
      </c>
      <c r="D2314" s="295" t="s">
        <v>33</v>
      </c>
      <c r="E2314" s="296">
        <v>19650.02</v>
      </c>
      <c r="F2314" s="175">
        <f t="shared" si="106"/>
        <v>-39300.04</v>
      </c>
    </row>
    <row r="2315" spans="1:6" s="88" customFormat="1" ht="25.5" x14ac:dyDescent="0.2">
      <c r="A2315" s="136">
        <v>5.7</v>
      </c>
      <c r="B2315" s="125" t="s">
        <v>585</v>
      </c>
      <c r="C2315" s="302">
        <v>-7</v>
      </c>
      <c r="D2315" s="295" t="s">
        <v>33</v>
      </c>
      <c r="E2315" s="296">
        <v>8410.2999999999993</v>
      </c>
      <c r="F2315" s="175">
        <f t="shared" si="106"/>
        <v>-58872.1</v>
      </c>
    </row>
    <row r="2316" spans="1:6" s="88" customFormat="1" ht="25.5" x14ac:dyDescent="0.2">
      <c r="A2316" s="136">
        <v>5.8</v>
      </c>
      <c r="B2316" s="125" t="s">
        <v>339</v>
      </c>
      <c r="C2316" s="302">
        <v>-3</v>
      </c>
      <c r="D2316" s="295" t="s">
        <v>33</v>
      </c>
      <c r="E2316" s="296">
        <v>7913.55</v>
      </c>
      <c r="F2316" s="175">
        <f t="shared" si="106"/>
        <v>-23740.65</v>
      </c>
    </row>
    <row r="2317" spans="1:6" s="88" customFormat="1" ht="25.5" x14ac:dyDescent="0.2">
      <c r="A2317" s="136">
        <v>5.9</v>
      </c>
      <c r="B2317" s="125" t="s">
        <v>272</v>
      </c>
      <c r="C2317" s="302">
        <v>-15</v>
      </c>
      <c r="D2317" s="295" t="s">
        <v>33</v>
      </c>
      <c r="E2317" s="296">
        <v>7159.26</v>
      </c>
      <c r="F2317" s="175">
        <f t="shared" si="106"/>
        <v>-107388.9</v>
      </c>
    </row>
    <row r="2318" spans="1:6" s="88" customFormat="1" ht="25.5" x14ac:dyDescent="0.2">
      <c r="A2318" s="135">
        <v>5.0999999999999996</v>
      </c>
      <c r="B2318" s="125" t="s">
        <v>584</v>
      </c>
      <c r="C2318" s="302">
        <v>-1</v>
      </c>
      <c r="D2318" s="295" t="s">
        <v>33</v>
      </c>
      <c r="E2318" s="296">
        <v>13676.69</v>
      </c>
      <c r="F2318" s="175">
        <f t="shared" si="106"/>
        <v>-13676.69</v>
      </c>
    </row>
    <row r="2319" spans="1:6" s="88" customFormat="1" ht="25.5" x14ac:dyDescent="0.2">
      <c r="A2319" s="135">
        <v>5.1100000000000003</v>
      </c>
      <c r="B2319" s="125" t="s">
        <v>583</v>
      </c>
      <c r="C2319" s="302">
        <v>-1</v>
      </c>
      <c r="D2319" s="295" t="s">
        <v>33</v>
      </c>
      <c r="E2319" s="296">
        <v>10782.46</v>
      </c>
      <c r="F2319" s="175">
        <f t="shared" si="106"/>
        <v>-10782.46</v>
      </c>
    </row>
    <row r="2320" spans="1:6" s="88" customFormat="1" ht="25.5" x14ac:dyDescent="0.2">
      <c r="A2320" s="124">
        <v>5.12</v>
      </c>
      <c r="B2320" s="125" t="s">
        <v>582</v>
      </c>
      <c r="C2320" s="302">
        <v>-5</v>
      </c>
      <c r="D2320" s="295" t="s">
        <v>33</v>
      </c>
      <c r="E2320" s="296">
        <v>5332.93</v>
      </c>
      <c r="F2320" s="175">
        <f t="shared" si="106"/>
        <v>-26664.65</v>
      </c>
    </row>
    <row r="2321" spans="1:6" s="88" customFormat="1" x14ac:dyDescent="0.2">
      <c r="A2321" s="135">
        <v>5.13</v>
      </c>
      <c r="B2321" s="125" t="s">
        <v>581</v>
      </c>
      <c r="C2321" s="302">
        <v>-38</v>
      </c>
      <c r="D2321" s="295" t="s">
        <v>33</v>
      </c>
      <c r="E2321" s="296">
        <v>3522.99</v>
      </c>
      <c r="F2321" s="175">
        <f t="shared" si="106"/>
        <v>-133873.62</v>
      </c>
    </row>
    <row r="2322" spans="1:6" s="88" customFormat="1" x14ac:dyDescent="0.2">
      <c r="A2322" s="135">
        <v>5.14</v>
      </c>
      <c r="B2322" s="125" t="s">
        <v>261</v>
      </c>
      <c r="C2322" s="302">
        <v>-15</v>
      </c>
      <c r="D2322" s="295" t="s">
        <v>33</v>
      </c>
      <c r="E2322" s="296">
        <v>2508.4699999999998</v>
      </c>
      <c r="F2322" s="175">
        <f t="shared" si="106"/>
        <v>-37627.050000000003</v>
      </c>
    </row>
    <row r="2323" spans="1:6" s="88" customFormat="1" x14ac:dyDescent="0.2">
      <c r="A2323" s="135">
        <v>5.15</v>
      </c>
      <c r="B2323" s="125" t="s">
        <v>260</v>
      </c>
      <c r="C2323" s="302">
        <v>-5</v>
      </c>
      <c r="D2323" s="295" t="s">
        <v>33</v>
      </c>
      <c r="E2323" s="296">
        <v>1559.86</v>
      </c>
      <c r="F2323" s="175">
        <f t="shared" si="106"/>
        <v>-7799.3</v>
      </c>
    </row>
    <row r="2324" spans="1:6" s="88" customFormat="1" ht="38.25" x14ac:dyDescent="0.2">
      <c r="A2324" s="124">
        <v>5.16</v>
      </c>
      <c r="B2324" s="125" t="s">
        <v>72</v>
      </c>
      <c r="C2324" s="302">
        <v>-40</v>
      </c>
      <c r="D2324" s="295" t="s">
        <v>33</v>
      </c>
      <c r="E2324" s="296">
        <v>29818.3</v>
      </c>
      <c r="F2324" s="311">
        <f t="shared" si="106"/>
        <v>-1192732</v>
      </c>
    </row>
    <row r="2325" spans="1:6" s="2" customFormat="1" ht="13.5" x14ac:dyDescent="0.2">
      <c r="A2325" s="298"/>
      <c r="B2325" s="299"/>
      <c r="C2325" s="302"/>
      <c r="D2325" s="300"/>
      <c r="E2325" s="300"/>
      <c r="F2325" s="175"/>
    </row>
    <row r="2326" spans="1:6" s="88" customFormat="1" ht="25.5" x14ac:dyDescent="0.2">
      <c r="A2326" s="120">
        <v>6</v>
      </c>
      <c r="B2326" s="116" t="s">
        <v>71</v>
      </c>
      <c r="C2326" s="302"/>
      <c r="D2326" s="295"/>
      <c r="E2326" s="296"/>
      <c r="F2326" s="175"/>
    </row>
    <row r="2327" spans="1:6" s="88" customFormat="1" ht="39.75" customHeight="1" x14ac:dyDescent="0.2">
      <c r="A2327" s="136">
        <v>6.1</v>
      </c>
      <c r="B2327" s="125" t="s">
        <v>580</v>
      </c>
      <c r="C2327" s="302">
        <v>-6</v>
      </c>
      <c r="D2327" s="295" t="s">
        <v>33</v>
      </c>
      <c r="E2327" s="296">
        <v>147080</v>
      </c>
      <c r="F2327" s="175">
        <f>ROUND(C2327*E2327,2)</f>
        <v>-882480</v>
      </c>
    </row>
    <row r="2328" spans="1:6" s="88" customFormat="1" ht="38.25" x14ac:dyDescent="0.2">
      <c r="A2328" s="136">
        <v>6.2</v>
      </c>
      <c r="B2328" s="125" t="s">
        <v>105</v>
      </c>
      <c r="C2328" s="302">
        <v>-5</v>
      </c>
      <c r="D2328" s="295" t="s">
        <v>33</v>
      </c>
      <c r="E2328" s="296">
        <v>41032.239999999998</v>
      </c>
      <c r="F2328" s="175">
        <f>ROUND(C2328*E2328,2)</f>
        <v>-205161.2</v>
      </c>
    </row>
    <row r="2329" spans="1:6" s="88" customFormat="1" ht="38.25" x14ac:dyDescent="0.2">
      <c r="A2329" s="136">
        <v>6.3</v>
      </c>
      <c r="B2329" s="125" t="s">
        <v>371</v>
      </c>
      <c r="C2329" s="302">
        <v>-4</v>
      </c>
      <c r="D2329" s="295" t="s">
        <v>33</v>
      </c>
      <c r="E2329" s="296">
        <v>14377.91</v>
      </c>
      <c r="F2329" s="175">
        <f>ROUND(C2329*E2329,2)</f>
        <v>-57511.64</v>
      </c>
    </row>
    <row r="2330" spans="1:6" s="88" customFormat="1" x14ac:dyDescent="0.2">
      <c r="A2330" s="136">
        <v>6.4</v>
      </c>
      <c r="B2330" s="125" t="s">
        <v>104</v>
      </c>
      <c r="C2330" s="302">
        <v>-23</v>
      </c>
      <c r="D2330" s="295" t="s">
        <v>33</v>
      </c>
      <c r="E2330" s="296">
        <v>7304.14</v>
      </c>
      <c r="F2330" s="175">
        <f>ROUND(C2330*E2330,2)</f>
        <v>-167995.22</v>
      </c>
    </row>
    <row r="2331" spans="1:6" s="2" customFormat="1" ht="13.5" x14ac:dyDescent="0.2">
      <c r="A2331" s="298"/>
      <c r="B2331" s="299"/>
      <c r="C2331" s="302"/>
      <c r="D2331" s="300"/>
      <c r="E2331" s="300"/>
      <c r="F2331" s="175"/>
    </row>
    <row r="2332" spans="1:6" s="88" customFormat="1" x14ac:dyDescent="0.2">
      <c r="A2332" s="120">
        <v>7</v>
      </c>
      <c r="B2332" s="116" t="s">
        <v>258</v>
      </c>
      <c r="C2332" s="302"/>
      <c r="D2332" s="295"/>
      <c r="E2332" s="296"/>
      <c r="F2332" s="175"/>
    </row>
    <row r="2333" spans="1:6" s="88" customFormat="1" x14ac:dyDescent="0.2">
      <c r="A2333" s="139">
        <v>7.1</v>
      </c>
      <c r="B2333" s="125" t="s">
        <v>257</v>
      </c>
      <c r="C2333" s="302">
        <v>-12.78</v>
      </c>
      <c r="D2333" s="295" t="s">
        <v>41</v>
      </c>
      <c r="E2333" s="296">
        <v>13413.54</v>
      </c>
      <c r="F2333" s="175">
        <f>ROUND(C2333*E2333,2)</f>
        <v>-171425.04</v>
      </c>
    </row>
    <row r="2334" spans="1:6" s="88" customFormat="1" x14ac:dyDescent="0.2">
      <c r="A2334" s="124"/>
      <c r="B2334" s="125"/>
      <c r="C2334" s="302"/>
      <c r="D2334" s="295"/>
      <c r="E2334" s="303"/>
      <c r="F2334" s="175"/>
    </row>
    <row r="2335" spans="1:6" s="88" customFormat="1" x14ac:dyDescent="0.2">
      <c r="A2335" s="120">
        <v>8</v>
      </c>
      <c r="B2335" s="116" t="s">
        <v>68</v>
      </c>
      <c r="C2335" s="302"/>
      <c r="D2335" s="295"/>
      <c r="E2335" s="296"/>
      <c r="F2335" s="175"/>
    </row>
    <row r="2336" spans="1:6" s="88" customFormat="1" ht="25.5" x14ac:dyDescent="0.2">
      <c r="A2336" s="127">
        <v>8.1</v>
      </c>
      <c r="B2336" s="116" t="s">
        <v>579</v>
      </c>
      <c r="C2336" s="302"/>
      <c r="D2336" s="295"/>
      <c r="E2336" s="296"/>
      <c r="F2336" s="175"/>
    </row>
    <row r="2337" spans="1:6" s="88" customFormat="1" x14ac:dyDescent="0.2">
      <c r="A2337" s="124" t="s">
        <v>148</v>
      </c>
      <c r="B2337" s="125" t="s">
        <v>97</v>
      </c>
      <c r="C2337" s="302">
        <v>-6</v>
      </c>
      <c r="D2337" s="295" t="s">
        <v>57</v>
      </c>
      <c r="E2337" s="303">
        <v>291.64999999999998</v>
      </c>
      <c r="F2337" s="175">
        <f t="shared" ref="F2337:F2345" si="107">ROUND(C2337*E2337,2)</f>
        <v>-1749.9</v>
      </c>
    </row>
    <row r="2338" spans="1:6" s="88" customFormat="1" ht="25.5" x14ac:dyDescent="0.2">
      <c r="A2338" s="124" t="s">
        <v>256</v>
      </c>
      <c r="B2338" s="125" t="s">
        <v>578</v>
      </c>
      <c r="C2338" s="302">
        <v>-30</v>
      </c>
      <c r="D2338" s="295" t="s">
        <v>57</v>
      </c>
      <c r="E2338" s="296">
        <v>5934.14</v>
      </c>
      <c r="F2338" s="175">
        <f t="shared" si="107"/>
        <v>-178024.2</v>
      </c>
    </row>
    <row r="2339" spans="1:6" s="88" customFormat="1" ht="25.5" x14ac:dyDescent="0.2">
      <c r="A2339" s="124" t="s">
        <v>337</v>
      </c>
      <c r="B2339" s="125" t="s">
        <v>577</v>
      </c>
      <c r="C2339" s="302">
        <v>-8</v>
      </c>
      <c r="D2339" s="295" t="s">
        <v>33</v>
      </c>
      <c r="E2339" s="296">
        <v>3283.91</v>
      </c>
      <c r="F2339" s="175">
        <f t="shared" si="107"/>
        <v>-26271.279999999999</v>
      </c>
    </row>
    <row r="2340" spans="1:6" s="88" customFormat="1" x14ac:dyDescent="0.2">
      <c r="A2340" s="124" t="s">
        <v>288</v>
      </c>
      <c r="B2340" s="125" t="s">
        <v>576</v>
      </c>
      <c r="C2340" s="302">
        <v>-4</v>
      </c>
      <c r="D2340" s="295" t="s">
        <v>33</v>
      </c>
      <c r="E2340" s="296">
        <v>3522.99</v>
      </c>
      <c r="F2340" s="175">
        <f t="shared" si="107"/>
        <v>-14091.96</v>
      </c>
    </row>
    <row r="2341" spans="1:6" s="88" customFormat="1" x14ac:dyDescent="0.2">
      <c r="A2341" s="124" t="s">
        <v>335</v>
      </c>
      <c r="B2341" s="125" t="s">
        <v>319</v>
      </c>
      <c r="C2341" s="302">
        <v>-4</v>
      </c>
      <c r="D2341" s="295" t="s">
        <v>33</v>
      </c>
      <c r="E2341" s="296">
        <v>16096.25</v>
      </c>
      <c r="F2341" s="175">
        <f t="shared" si="107"/>
        <v>-64385</v>
      </c>
    </row>
    <row r="2342" spans="1:6" s="88" customFormat="1" ht="25.5" x14ac:dyDescent="0.2">
      <c r="A2342" s="124" t="s">
        <v>147</v>
      </c>
      <c r="B2342" s="125" t="s">
        <v>243</v>
      </c>
      <c r="C2342" s="302">
        <v>-8</v>
      </c>
      <c r="D2342" s="295" t="s">
        <v>33</v>
      </c>
      <c r="E2342" s="296">
        <v>6185.8</v>
      </c>
      <c r="F2342" s="175">
        <f t="shared" si="107"/>
        <v>-49486.400000000001</v>
      </c>
    </row>
    <row r="2343" spans="1:6" s="88" customFormat="1" x14ac:dyDescent="0.2">
      <c r="A2343" s="124" t="s">
        <v>146</v>
      </c>
      <c r="B2343" s="125" t="s">
        <v>572</v>
      </c>
      <c r="C2343" s="302">
        <v>-9.6</v>
      </c>
      <c r="D2343" s="295" t="s">
        <v>45</v>
      </c>
      <c r="E2343" s="296">
        <v>262.02</v>
      </c>
      <c r="F2343" s="175">
        <f t="shared" si="107"/>
        <v>-2515.39</v>
      </c>
    </row>
    <row r="2344" spans="1:6" s="88" customFormat="1" x14ac:dyDescent="0.2">
      <c r="A2344" s="124" t="s">
        <v>145</v>
      </c>
      <c r="B2344" s="125" t="s">
        <v>357</v>
      </c>
      <c r="C2344" s="302">
        <v>-9.6</v>
      </c>
      <c r="D2344" s="295" t="s">
        <v>45</v>
      </c>
      <c r="E2344" s="296">
        <v>366.88</v>
      </c>
      <c r="F2344" s="175">
        <f t="shared" si="107"/>
        <v>-3522.05</v>
      </c>
    </row>
    <row r="2345" spans="1:6" s="88" customFormat="1" x14ac:dyDescent="0.2">
      <c r="A2345" s="124" t="s">
        <v>144</v>
      </c>
      <c r="B2345" s="125" t="s">
        <v>89</v>
      </c>
      <c r="C2345" s="302">
        <v>-2</v>
      </c>
      <c r="D2345" s="295" t="s">
        <v>33</v>
      </c>
      <c r="E2345" s="296">
        <v>55145.04</v>
      </c>
      <c r="F2345" s="175">
        <f t="shared" si="107"/>
        <v>-110290.08</v>
      </c>
    </row>
    <row r="2346" spans="1:6" s="88" customFormat="1" x14ac:dyDescent="0.2">
      <c r="A2346" s="124"/>
      <c r="B2346" s="125"/>
      <c r="C2346" s="302"/>
      <c r="D2346" s="295"/>
      <c r="E2346" s="303"/>
      <c r="F2346" s="175"/>
    </row>
    <row r="2347" spans="1:6" s="88" customFormat="1" ht="25.5" x14ac:dyDescent="0.2">
      <c r="A2347" s="127">
        <v>8.1999999999999993</v>
      </c>
      <c r="B2347" s="116" t="s">
        <v>575</v>
      </c>
      <c r="C2347" s="302"/>
      <c r="D2347" s="295"/>
      <c r="E2347" s="296"/>
      <c r="F2347" s="175"/>
    </row>
    <row r="2348" spans="1:6" s="88" customFormat="1" x14ac:dyDescent="0.2">
      <c r="A2348" s="124" t="s">
        <v>101</v>
      </c>
      <c r="B2348" s="125" t="s">
        <v>97</v>
      </c>
      <c r="C2348" s="302">
        <v>-6</v>
      </c>
      <c r="D2348" s="295" t="s">
        <v>57</v>
      </c>
      <c r="E2348" s="303">
        <v>291.64999999999998</v>
      </c>
      <c r="F2348" s="175">
        <f t="shared" ref="F2348:F2356" si="108">ROUND(C2348*E2348,2)</f>
        <v>-1749.9</v>
      </c>
    </row>
    <row r="2349" spans="1:6" s="88" customFormat="1" ht="25.5" x14ac:dyDescent="0.2">
      <c r="A2349" s="124" t="s">
        <v>334</v>
      </c>
      <c r="B2349" s="125" t="s">
        <v>574</v>
      </c>
      <c r="C2349" s="302">
        <v>-15</v>
      </c>
      <c r="D2349" s="295" t="s">
        <v>57</v>
      </c>
      <c r="E2349" s="296">
        <v>2740.12</v>
      </c>
      <c r="F2349" s="175">
        <f t="shared" si="108"/>
        <v>-41101.800000000003</v>
      </c>
    </row>
    <row r="2350" spans="1:6" s="88" customFormat="1" ht="25.5" x14ac:dyDescent="0.2">
      <c r="A2350" s="124" t="s">
        <v>332</v>
      </c>
      <c r="B2350" s="125" t="s">
        <v>331</v>
      </c>
      <c r="C2350" s="302">
        <v>-4</v>
      </c>
      <c r="D2350" s="295" t="s">
        <v>33</v>
      </c>
      <c r="E2350" s="296">
        <v>962.66</v>
      </c>
      <c r="F2350" s="175">
        <f t="shared" si="108"/>
        <v>-3850.64</v>
      </c>
    </row>
    <row r="2351" spans="1:6" s="88" customFormat="1" x14ac:dyDescent="0.2">
      <c r="A2351" s="124" t="s">
        <v>330</v>
      </c>
      <c r="B2351" s="125" t="s">
        <v>573</v>
      </c>
      <c r="C2351" s="302">
        <v>-2</v>
      </c>
      <c r="D2351" s="295" t="s">
        <v>33</v>
      </c>
      <c r="E2351" s="296">
        <v>2508.4699999999998</v>
      </c>
      <c r="F2351" s="175">
        <f t="shared" si="108"/>
        <v>-5016.9399999999996</v>
      </c>
    </row>
    <row r="2352" spans="1:6" s="88" customFormat="1" x14ac:dyDescent="0.2">
      <c r="A2352" s="124" t="s">
        <v>328</v>
      </c>
      <c r="B2352" s="125" t="s">
        <v>319</v>
      </c>
      <c r="C2352" s="302">
        <v>-2</v>
      </c>
      <c r="D2352" s="295" t="s">
        <v>33</v>
      </c>
      <c r="E2352" s="296">
        <v>13413.54</v>
      </c>
      <c r="F2352" s="175">
        <f t="shared" si="108"/>
        <v>-26827.08</v>
      </c>
    </row>
    <row r="2353" spans="1:6" s="88" customFormat="1" ht="25.5" x14ac:dyDescent="0.2">
      <c r="A2353" s="124" t="s">
        <v>118</v>
      </c>
      <c r="B2353" s="125" t="s">
        <v>243</v>
      </c>
      <c r="C2353" s="302">
        <v>-4</v>
      </c>
      <c r="D2353" s="295" t="s">
        <v>33</v>
      </c>
      <c r="E2353" s="296">
        <v>6185.8</v>
      </c>
      <c r="F2353" s="175">
        <f t="shared" si="108"/>
        <v>-24743.200000000001</v>
      </c>
    </row>
    <row r="2354" spans="1:6" s="88" customFormat="1" x14ac:dyDescent="0.2">
      <c r="A2354" s="124" t="s">
        <v>143</v>
      </c>
      <c r="B2354" s="125" t="s">
        <v>572</v>
      </c>
      <c r="C2354" s="302">
        <v>-4</v>
      </c>
      <c r="D2354" s="295" t="s">
        <v>45</v>
      </c>
      <c r="E2354" s="296">
        <v>262.02</v>
      </c>
      <c r="F2354" s="175">
        <f t="shared" si="108"/>
        <v>-1048.08</v>
      </c>
    </row>
    <row r="2355" spans="1:6" s="88" customFormat="1" x14ac:dyDescent="0.2">
      <c r="A2355" s="124" t="s">
        <v>117</v>
      </c>
      <c r="B2355" s="125" t="s">
        <v>357</v>
      </c>
      <c r="C2355" s="302">
        <v>-4.8</v>
      </c>
      <c r="D2355" s="295" t="s">
        <v>45</v>
      </c>
      <c r="E2355" s="296">
        <v>366.88</v>
      </c>
      <c r="F2355" s="175">
        <f t="shared" si="108"/>
        <v>-1761.02</v>
      </c>
    </row>
    <row r="2356" spans="1:6" s="88" customFormat="1" x14ac:dyDescent="0.2">
      <c r="A2356" s="124" t="s">
        <v>100</v>
      </c>
      <c r="B2356" s="125" t="s">
        <v>89</v>
      </c>
      <c r="C2356" s="302">
        <v>-1</v>
      </c>
      <c r="D2356" s="312" t="s">
        <v>33</v>
      </c>
      <c r="E2356" s="296">
        <v>40439.699999999997</v>
      </c>
      <c r="F2356" s="175">
        <f t="shared" si="108"/>
        <v>-40439.699999999997</v>
      </c>
    </row>
    <row r="2357" spans="1:6" s="2" customFormat="1" ht="13.5" x14ac:dyDescent="0.2">
      <c r="A2357" s="298"/>
      <c r="B2357" s="299"/>
      <c r="C2357" s="302"/>
      <c r="D2357" s="300"/>
      <c r="E2357" s="300"/>
      <c r="F2357" s="175"/>
    </row>
    <row r="2358" spans="1:6" s="88" customFormat="1" ht="25.5" x14ac:dyDescent="0.2">
      <c r="A2358" s="120">
        <v>9</v>
      </c>
      <c r="B2358" s="116" t="s">
        <v>38</v>
      </c>
      <c r="C2358" s="302"/>
      <c r="D2358" s="295"/>
      <c r="E2358" s="296"/>
      <c r="F2358" s="175"/>
    </row>
    <row r="2359" spans="1:6" s="88" customFormat="1" x14ac:dyDescent="0.2">
      <c r="A2359" s="136">
        <v>9.9</v>
      </c>
      <c r="B2359" s="125" t="s">
        <v>240</v>
      </c>
      <c r="C2359" s="302">
        <v>-450</v>
      </c>
      <c r="D2359" s="295" t="s">
        <v>33</v>
      </c>
      <c r="E2359" s="296">
        <v>342.69</v>
      </c>
      <c r="F2359" s="175">
        <f>ROUND(C2359*E2359,2)</f>
        <v>-154210.5</v>
      </c>
    </row>
    <row r="2360" spans="1:6" s="88" customFormat="1" x14ac:dyDescent="0.2">
      <c r="A2360" s="135">
        <v>9.1</v>
      </c>
      <c r="B2360" s="125" t="s">
        <v>239</v>
      </c>
      <c r="C2360" s="302">
        <v>-450</v>
      </c>
      <c r="D2360" s="295" t="s">
        <v>33</v>
      </c>
      <c r="E2360" s="296">
        <v>25.3</v>
      </c>
      <c r="F2360" s="175">
        <f>ROUND(C2360*E2360,2)</f>
        <v>-11385</v>
      </c>
    </row>
    <row r="2361" spans="1:6" s="88" customFormat="1" x14ac:dyDescent="0.2">
      <c r="A2361" s="124">
        <v>9.11</v>
      </c>
      <c r="B2361" s="125" t="s">
        <v>238</v>
      </c>
      <c r="C2361" s="302">
        <v>-450</v>
      </c>
      <c r="D2361" s="295" t="s">
        <v>33</v>
      </c>
      <c r="E2361" s="296">
        <v>27.83</v>
      </c>
      <c r="F2361" s="175">
        <f>ROUND(C2361*E2361,2)</f>
        <v>-12523.5</v>
      </c>
    </row>
    <row r="2362" spans="1:6" s="88" customFormat="1" x14ac:dyDescent="0.2">
      <c r="A2362" s="124">
        <v>9.1199999999999992</v>
      </c>
      <c r="B2362" s="125" t="s">
        <v>60</v>
      </c>
      <c r="C2362" s="302">
        <v>-742.5</v>
      </c>
      <c r="D2362" s="295" t="s">
        <v>41</v>
      </c>
      <c r="E2362" s="296">
        <v>816.13</v>
      </c>
      <c r="F2362" s="175">
        <f>ROUND(C2362*E2362,2)</f>
        <v>-605976.53</v>
      </c>
    </row>
    <row r="2363" spans="1:6" s="88" customFormat="1" x14ac:dyDescent="0.2">
      <c r="A2363" s="135">
        <v>9.1300000000000008</v>
      </c>
      <c r="B2363" s="125" t="s">
        <v>59</v>
      </c>
      <c r="C2363" s="302">
        <v>-450</v>
      </c>
      <c r="D2363" s="295" t="s">
        <v>33</v>
      </c>
      <c r="E2363" s="296">
        <v>772.33</v>
      </c>
      <c r="F2363" s="175">
        <f>ROUND(C2363*E2363,2)</f>
        <v>-347548.5</v>
      </c>
    </row>
    <row r="2364" spans="1:6" s="88" customFormat="1" x14ac:dyDescent="0.2">
      <c r="A2364" s="124"/>
      <c r="B2364" s="125"/>
      <c r="C2364" s="302"/>
      <c r="D2364" s="295"/>
      <c r="E2364" s="296"/>
      <c r="F2364" s="175"/>
    </row>
    <row r="2365" spans="1:6" s="88" customFormat="1" x14ac:dyDescent="0.2">
      <c r="A2365" s="120">
        <v>11</v>
      </c>
      <c r="B2365" s="116" t="s">
        <v>58</v>
      </c>
      <c r="C2365" s="302">
        <v>-2948.17</v>
      </c>
      <c r="D2365" s="295" t="s">
        <v>57</v>
      </c>
      <c r="E2365" s="296">
        <v>46.15</v>
      </c>
      <c r="F2365" s="175">
        <f>ROUND(C2365*E2365,2)</f>
        <v>-136058.04999999999</v>
      </c>
    </row>
    <row r="2366" spans="1:6" s="88" customFormat="1" x14ac:dyDescent="0.2">
      <c r="A2366" s="124"/>
      <c r="B2366" s="125"/>
      <c r="C2366" s="302"/>
      <c r="D2366" s="295"/>
      <c r="E2366" s="296"/>
      <c r="F2366" s="175"/>
    </row>
    <row r="2367" spans="1:6" s="88" customFormat="1" x14ac:dyDescent="0.2">
      <c r="A2367" s="120">
        <v>12</v>
      </c>
      <c r="B2367" s="116" t="s">
        <v>571</v>
      </c>
      <c r="C2367" s="302">
        <v>-176</v>
      </c>
      <c r="D2367" s="295" t="s">
        <v>170</v>
      </c>
      <c r="E2367" s="296">
        <v>442.74</v>
      </c>
      <c r="F2367" s="175">
        <f>ROUND(C2367*E2367,2)</f>
        <v>-77922.240000000005</v>
      </c>
    </row>
    <row r="2368" spans="1:6" s="2" customFormat="1" ht="13.5" x14ac:dyDescent="0.2">
      <c r="A2368" s="298"/>
      <c r="B2368" s="299"/>
      <c r="C2368" s="302"/>
      <c r="D2368" s="300"/>
      <c r="E2368" s="300"/>
      <c r="F2368" s="175"/>
    </row>
    <row r="2369" spans="1:21" s="88" customFormat="1" x14ac:dyDescent="0.2">
      <c r="A2369" s="120">
        <f>+A2364+1</f>
        <v>1</v>
      </c>
      <c r="B2369" s="116" t="s">
        <v>51</v>
      </c>
      <c r="C2369" s="302">
        <v>-3242.99</v>
      </c>
      <c r="D2369" s="295" t="s">
        <v>57</v>
      </c>
      <c r="E2369" s="296">
        <v>119.33</v>
      </c>
      <c r="F2369" s="175">
        <f>ROUND(C2369*E2369,2)</f>
        <v>-386986</v>
      </c>
    </row>
    <row r="2370" spans="1:21" x14ac:dyDescent="0.2">
      <c r="A2370" s="147"/>
      <c r="B2370" s="281" t="s">
        <v>570</v>
      </c>
      <c r="C2370" s="304"/>
      <c r="D2370" s="305"/>
      <c r="E2370" s="306"/>
      <c r="F2370" s="313">
        <f>SUM(F2288:F2369)</f>
        <v>-8505929.8599999994</v>
      </c>
    </row>
    <row r="2371" spans="1:21" ht="13.5" x14ac:dyDescent="0.2">
      <c r="A2371" s="288"/>
      <c r="B2371" s="289"/>
      <c r="C2371" s="290"/>
      <c r="D2371" s="290"/>
      <c r="E2371" s="290"/>
      <c r="F2371" s="291"/>
    </row>
    <row r="2372" spans="1:21" x14ac:dyDescent="0.2">
      <c r="A2372" s="124"/>
      <c r="B2372" s="409" t="s">
        <v>569</v>
      </c>
      <c r="C2372" s="130"/>
      <c r="D2372" s="122"/>
      <c r="E2372" s="132"/>
      <c r="F2372" s="123"/>
    </row>
    <row r="2373" spans="1:21" x14ac:dyDescent="0.2">
      <c r="A2373" s="124"/>
      <c r="B2373" s="116"/>
      <c r="C2373" s="130"/>
      <c r="D2373" s="122"/>
      <c r="E2373" s="132"/>
      <c r="F2373" s="123"/>
    </row>
    <row r="2374" spans="1:21" s="91" customFormat="1" x14ac:dyDescent="0.2">
      <c r="A2374" s="187" t="s">
        <v>125</v>
      </c>
      <c r="B2374" s="188" t="s">
        <v>568</v>
      </c>
      <c r="C2374" s="189"/>
      <c r="D2374" s="190"/>
      <c r="E2374" s="191"/>
      <c r="F2374" s="191"/>
      <c r="I2374" s="94"/>
      <c r="J2374" s="94"/>
      <c r="K2374" s="93"/>
      <c r="L2374" s="92"/>
      <c r="M2374" s="92"/>
      <c r="N2374" s="92"/>
      <c r="O2374" s="92"/>
      <c r="P2374" s="92"/>
      <c r="Q2374" s="92"/>
      <c r="R2374" s="92"/>
      <c r="S2374" s="92"/>
      <c r="T2374" s="92"/>
      <c r="U2374" s="92"/>
    </row>
    <row r="2375" spans="1:21" s="40" customFormat="1" x14ac:dyDescent="0.2">
      <c r="A2375" s="197">
        <v>1</v>
      </c>
      <c r="B2375" s="198" t="s">
        <v>567</v>
      </c>
      <c r="C2375" s="199"/>
      <c r="D2375" s="200"/>
      <c r="E2375" s="199"/>
      <c r="F2375" s="201"/>
      <c r="I2375" s="22"/>
      <c r="J2375" s="22"/>
      <c r="K2375" s="90"/>
      <c r="L2375" s="21"/>
      <c r="M2375" s="21"/>
      <c r="N2375" s="21"/>
      <c r="O2375" s="21"/>
      <c r="P2375" s="21"/>
      <c r="Q2375" s="21"/>
      <c r="R2375" s="21"/>
      <c r="S2375" s="21"/>
      <c r="T2375" s="21"/>
      <c r="U2375" s="21"/>
    </row>
    <row r="2376" spans="1:21" s="40" customFormat="1" x14ac:dyDescent="0.2">
      <c r="A2376" s="315">
        <v>1.1000000000000001</v>
      </c>
      <c r="B2376" s="261" t="s">
        <v>494</v>
      </c>
      <c r="C2376" s="302">
        <v>-750</v>
      </c>
      <c r="D2376" s="240" t="s">
        <v>57</v>
      </c>
      <c r="E2376" s="241">
        <v>63.33</v>
      </c>
      <c r="F2376" s="175">
        <f>ROUND(C2376*E2376,2)</f>
        <v>-47497.5</v>
      </c>
      <c r="I2376" s="22"/>
      <c r="J2376" s="22"/>
      <c r="K2376" s="90"/>
      <c r="L2376" s="21"/>
      <c r="M2376" s="21"/>
      <c r="N2376" s="21"/>
      <c r="O2376" s="21"/>
      <c r="P2376" s="21"/>
      <c r="Q2376" s="21"/>
      <c r="R2376" s="21"/>
      <c r="S2376" s="21"/>
      <c r="T2376" s="21"/>
      <c r="U2376" s="21"/>
    </row>
    <row r="2377" spans="1:21" s="40" customFormat="1" x14ac:dyDescent="0.2">
      <c r="A2377" s="315">
        <v>1.2</v>
      </c>
      <c r="B2377" s="261" t="s">
        <v>493</v>
      </c>
      <c r="C2377" s="302">
        <v>-262.5</v>
      </c>
      <c r="D2377" s="240" t="s">
        <v>45</v>
      </c>
      <c r="E2377" s="241">
        <v>33.69</v>
      </c>
      <c r="F2377" s="175">
        <f>ROUND(C2377*E2377,2)</f>
        <v>-8843.6299999999992</v>
      </c>
      <c r="I2377" s="22"/>
      <c r="J2377" s="22"/>
      <c r="K2377" s="90"/>
      <c r="L2377" s="21"/>
      <c r="M2377" s="21"/>
      <c r="N2377" s="21"/>
      <c r="O2377" s="21"/>
      <c r="P2377" s="21"/>
      <c r="Q2377" s="21"/>
      <c r="R2377" s="21"/>
      <c r="S2377" s="21"/>
      <c r="T2377" s="21"/>
      <c r="U2377" s="21"/>
    </row>
    <row r="2378" spans="1:21" s="40" customFormat="1" ht="26.25" customHeight="1" x14ac:dyDescent="0.2">
      <c r="A2378" s="315">
        <v>1.3</v>
      </c>
      <c r="B2378" s="245" t="s">
        <v>492</v>
      </c>
      <c r="C2378" s="302">
        <v>-18.38</v>
      </c>
      <c r="D2378" s="240" t="s">
        <v>41</v>
      </c>
      <c r="E2378" s="241">
        <v>211.95</v>
      </c>
      <c r="F2378" s="175">
        <f>ROUND(C2378*E2378,2)</f>
        <v>-3895.64</v>
      </c>
      <c r="I2378" s="22"/>
      <c r="J2378" s="22"/>
      <c r="K2378" s="90"/>
      <c r="L2378" s="21"/>
      <c r="M2378" s="21"/>
      <c r="N2378" s="21"/>
      <c r="O2378" s="21"/>
      <c r="P2378" s="21"/>
      <c r="Q2378" s="21"/>
      <c r="R2378" s="21"/>
      <c r="S2378" s="21"/>
      <c r="T2378" s="21"/>
      <c r="U2378" s="21"/>
    </row>
    <row r="2379" spans="1:21" s="40" customFormat="1" x14ac:dyDescent="0.2">
      <c r="A2379" s="316"/>
      <c r="B2379" s="317"/>
      <c r="C2379" s="302"/>
      <c r="D2379" s="190"/>
      <c r="E2379" s="191"/>
      <c r="F2379" s="175"/>
      <c r="I2379" s="22"/>
      <c r="J2379" s="22"/>
      <c r="K2379" s="90"/>
      <c r="L2379" s="21"/>
      <c r="M2379" s="21"/>
      <c r="N2379" s="21"/>
      <c r="O2379" s="21"/>
      <c r="P2379" s="21"/>
      <c r="Q2379" s="21"/>
      <c r="R2379" s="21"/>
      <c r="S2379" s="21"/>
      <c r="T2379" s="21"/>
      <c r="U2379" s="21"/>
    </row>
    <row r="2380" spans="1:21" s="40" customFormat="1" x14ac:dyDescent="0.2">
      <c r="A2380" s="256">
        <v>3</v>
      </c>
      <c r="B2380" s="317" t="s">
        <v>82</v>
      </c>
      <c r="C2380" s="302"/>
      <c r="D2380" s="240"/>
      <c r="E2380" s="241"/>
      <c r="F2380" s="175"/>
      <c r="I2380" s="22"/>
      <c r="J2380" s="22"/>
      <c r="K2380" s="90"/>
      <c r="L2380" s="21"/>
      <c r="M2380" s="21"/>
      <c r="N2380" s="21"/>
      <c r="O2380" s="21"/>
      <c r="P2380" s="21"/>
      <c r="Q2380" s="21"/>
      <c r="R2380" s="21"/>
      <c r="S2380" s="21"/>
      <c r="T2380" s="21"/>
      <c r="U2380" s="21"/>
    </row>
    <row r="2381" spans="1:21" s="40" customFormat="1" x14ac:dyDescent="0.2">
      <c r="A2381" s="315">
        <f>+A2380+0.1</f>
        <v>3.1</v>
      </c>
      <c r="B2381" s="245" t="s">
        <v>417</v>
      </c>
      <c r="C2381" s="302">
        <v>-3264.3</v>
      </c>
      <c r="D2381" s="240" t="s">
        <v>41</v>
      </c>
      <c r="E2381" s="241">
        <v>121.8</v>
      </c>
      <c r="F2381" s="175">
        <f>ROUND(C2381*E2381,2)</f>
        <v>-397591.74</v>
      </c>
      <c r="I2381" s="22"/>
      <c r="J2381" s="22"/>
      <c r="K2381" s="90"/>
      <c r="L2381" s="21"/>
      <c r="M2381" s="21"/>
      <c r="N2381" s="21"/>
      <c r="O2381" s="21"/>
      <c r="P2381" s="21"/>
      <c r="Q2381" s="21"/>
      <c r="R2381" s="21"/>
      <c r="S2381" s="21"/>
      <c r="T2381" s="21"/>
      <c r="U2381" s="21"/>
    </row>
    <row r="2382" spans="1:21" s="40" customFormat="1" x14ac:dyDescent="0.2">
      <c r="A2382" s="315">
        <f>+A2381+0.1</f>
        <v>3.2</v>
      </c>
      <c r="B2382" s="245" t="s">
        <v>416</v>
      </c>
      <c r="C2382" s="302">
        <v>-3013.2</v>
      </c>
      <c r="D2382" s="240" t="s">
        <v>45</v>
      </c>
      <c r="E2382" s="241">
        <v>44.31</v>
      </c>
      <c r="F2382" s="175">
        <f>ROUND(C2382*E2382,2)</f>
        <v>-133514.89000000001</v>
      </c>
      <c r="I2382" s="22"/>
      <c r="J2382" s="22"/>
      <c r="K2382" s="90"/>
      <c r="L2382" s="21"/>
      <c r="M2382" s="21"/>
      <c r="N2382" s="21"/>
      <c r="O2382" s="21"/>
      <c r="P2382" s="21"/>
      <c r="Q2382" s="21"/>
      <c r="R2382" s="21"/>
      <c r="S2382" s="21"/>
      <c r="T2382" s="21"/>
      <c r="U2382" s="21"/>
    </row>
    <row r="2383" spans="1:21" s="40" customFormat="1" x14ac:dyDescent="0.2">
      <c r="A2383" s="315">
        <f>+A2382+0.1</f>
        <v>3.3000000000000003</v>
      </c>
      <c r="B2383" s="245" t="s">
        <v>415</v>
      </c>
      <c r="C2383" s="302">
        <v>-316.54000000000002</v>
      </c>
      <c r="D2383" s="240" t="s">
        <v>41</v>
      </c>
      <c r="E2383" s="241">
        <v>1411.8</v>
      </c>
      <c r="F2383" s="175">
        <f>ROUND(C2383*E2383,2)</f>
        <v>-446891.17</v>
      </c>
      <c r="I2383" s="22"/>
      <c r="J2383" s="22"/>
      <c r="K2383" s="90"/>
      <c r="L2383" s="21"/>
      <c r="M2383" s="21"/>
      <c r="N2383" s="21"/>
      <c r="O2383" s="21"/>
      <c r="P2383" s="21"/>
      <c r="Q2383" s="21"/>
      <c r="R2383" s="21"/>
      <c r="S2383" s="21"/>
      <c r="T2383" s="21"/>
      <c r="U2383" s="21"/>
    </row>
    <row r="2384" spans="1:21" s="40" customFormat="1" ht="30" customHeight="1" x14ac:dyDescent="0.2">
      <c r="A2384" s="315">
        <f>+A2383+0.1</f>
        <v>3.4000000000000004</v>
      </c>
      <c r="B2384" s="245" t="s">
        <v>407</v>
      </c>
      <c r="C2384" s="302">
        <v>-301.32</v>
      </c>
      <c r="D2384" s="240" t="s">
        <v>41</v>
      </c>
      <c r="E2384" s="241">
        <v>172.55</v>
      </c>
      <c r="F2384" s="175">
        <f>ROUND(C2384*E2384,2)</f>
        <v>-51992.77</v>
      </c>
      <c r="I2384" s="22"/>
      <c r="J2384" s="22"/>
      <c r="K2384" s="90"/>
      <c r="L2384" s="21"/>
      <c r="M2384" s="21"/>
      <c r="N2384" s="21"/>
      <c r="O2384" s="21"/>
      <c r="P2384" s="21"/>
      <c r="Q2384" s="21"/>
      <c r="R2384" s="21"/>
      <c r="S2384" s="21"/>
      <c r="T2384" s="21"/>
      <c r="U2384" s="21"/>
    </row>
    <row r="2385" spans="1:21" s="40" customFormat="1" ht="25.5" x14ac:dyDescent="0.2">
      <c r="A2385" s="315">
        <f>+A2384+0.1</f>
        <v>3.5000000000000004</v>
      </c>
      <c r="B2385" s="245" t="s">
        <v>406</v>
      </c>
      <c r="C2385" s="302">
        <v>-590.46</v>
      </c>
      <c r="D2385" s="240" t="s">
        <v>41</v>
      </c>
      <c r="E2385" s="241">
        <v>190.02</v>
      </c>
      <c r="F2385" s="175">
        <f>ROUND(C2385*E2385,2)</f>
        <v>-112199.21</v>
      </c>
      <c r="I2385" s="22"/>
      <c r="J2385" s="22"/>
      <c r="K2385" s="90"/>
      <c r="L2385" s="21"/>
      <c r="M2385" s="21"/>
      <c r="N2385" s="21"/>
      <c r="O2385" s="21"/>
      <c r="P2385" s="21"/>
      <c r="Q2385" s="21"/>
      <c r="R2385" s="21"/>
      <c r="S2385" s="21"/>
      <c r="T2385" s="21"/>
      <c r="U2385" s="21"/>
    </row>
    <row r="2386" spans="1:21" ht="13.5" x14ac:dyDescent="0.2">
      <c r="A2386" s="298"/>
      <c r="B2386" s="299"/>
      <c r="C2386" s="302"/>
      <c r="D2386" s="300"/>
      <c r="E2386" s="300"/>
      <c r="F2386" s="175"/>
    </row>
    <row r="2387" spans="1:21" s="40" customFormat="1" x14ac:dyDescent="0.2">
      <c r="A2387" s="256">
        <v>4</v>
      </c>
      <c r="B2387" s="317" t="s">
        <v>108</v>
      </c>
      <c r="C2387" s="302"/>
      <c r="D2387" s="240"/>
      <c r="E2387" s="241"/>
      <c r="F2387" s="175"/>
      <c r="I2387" s="22"/>
      <c r="J2387" s="22"/>
      <c r="K2387" s="90"/>
      <c r="L2387" s="21"/>
      <c r="M2387" s="21"/>
      <c r="N2387" s="21"/>
      <c r="O2387" s="21"/>
      <c r="P2387" s="21"/>
      <c r="Q2387" s="21"/>
      <c r="R2387" s="21"/>
      <c r="S2387" s="21"/>
      <c r="T2387" s="21"/>
      <c r="U2387" s="21"/>
    </row>
    <row r="2388" spans="1:21" s="40" customFormat="1" x14ac:dyDescent="0.2">
      <c r="A2388" s="315">
        <v>4.0999999999999996</v>
      </c>
      <c r="B2388" s="261" t="s">
        <v>454</v>
      </c>
      <c r="C2388" s="302">
        <v>-1522.77</v>
      </c>
      <c r="D2388" s="240" t="s">
        <v>57</v>
      </c>
      <c r="E2388" s="241">
        <v>389.87</v>
      </c>
      <c r="F2388" s="175">
        <f>ROUND(C2388*E2388,2)</f>
        <v>-593682.34</v>
      </c>
      <c r="I2388" s="22"/>
      <c r="J2388" s="22"/>
      <c r="K2388" s="90"/>
      <c r="L2388" s="21"/>
      <c r="M2388" s="21"/>
      <c r="N2388" s="21"/>
      <c r="O2388" s="21"/>
      <c r="P2388" s="21"/>
      <c r="Q2388" s="21"/>
      <c r="R2388" s="21"/>
      <c r="S2388" s="21"/>
      <c r="T2388" s="21"/>
      <c r="U2388" s="21"/>
    </row>
    <row r="2389" spans="1:21" s="40" customFormat="1" x14ac:dyDescent="0.2">
      <c r="A2389" s="315">
        <v>4.2</v>
      </c>
      <c r="B2389" s="261" t="s">
        <v>448</v>
      </c>
      <c r="C2389" s="302">
        <v>-3502.95</v>
      </c>
      <c r="D2389" s="240" t="s">
        <v>57</v>
      </c>
      <c r="E2389" s="241">
        <v>242.88</v>
      </c>
      <c r="F2389" s="175">
        <f>ROUND(C2389*E2389,2)</f>
        <v>-850796.5</v>
      </c>
      <c r="I2389" s="22"/>
      <c r="J2389" s="22"/>
      <c r="K2389" s="90"/>
      <c r="L2389" s="21"/>
      <c r="M2389" s="21"/>
      <c r="N2389" s="21"/>
      <c r="O2389" s="21"/>
      <c r="P2389" s="21"/>
      <c r="Q2389" s="21"/>
      <c r="R2389" s="21"/>
      <c r="S2389" s="21"/>
      <c r="T2389" s="21"/>
      <c r="U2389" s="21"/>
    </row>
    <row r="2390" spans="1:21" s="40" customFormat="1" x14ac:dyDescent="0.2">
      <c r="A2390" s="260"/>
      <c r="B2390" s="261"/>
      <c r="C2390" s="302"/>
      <c r="D2390" s="240"/>
      <c r="E2390" s="241"/>
      <c r="F2390" s="175"/>
      <c r="I2390" s="22"/>
      <c r="J2390" s="22"/>
      <c r="K2390" s="90"/>
      <c r="L2390" s="21"/>
      <c r="M2390" s="21"/>
      <c r="N2390" s="21"/>
      <c r="O2390" s="21"/>
      <c r="P2390" s="21"/>
      <c r="Q2390" s="21"/>
      <c r="R2390" s="21"/>
      <c r="S2390" s="21"/>
      <c r="T2390" s="21"/>
      <c r="U2390" s="21"/>
    </row>
    <row r="2391" spans="1:21" s="40" customFormat="1" x14ac:dyDescent="0.2">
      <c r="A2391" s="318">
        <v>5</v>
      </c>
      <c r="B2391" s="319" t="s">
        <v>76</v>
      </c>
      <c r="C2391" s="302"/>
      <c r="D2391" s="240"/>
      <c r="E2391" s="241"/>
      <c r="F2391" s="175"/>
      <c r="I2391" s="22"/>
      <c r="J2391" s="22"/>
      <c r="K2391" s="90"/>
      <c r="L2391" s="21"/>
      <c r="M2391" s="21"/>
      <c r="N2391" s="21"/>
      <c r="O2391" s="21"/>
      <c r="P2391" s="21"/>
      <c r="Q2391" s="21"/>
      <c r="R2391" s="21"/>
      <c r="S2391" s="21"/>
      <c r="T2391" s="21"/>
      <c r="U2391" s="21"/>
    </row>
    <row r="2392" spans="1:21" s="40" customFormat="1" x14ac:dyDescent="0.2">
      <c r="A2392" s="315">
        <v>5.0999999999999996</v>
      </c>
      <c r="B2392" s="261" t="s">
        <v>454</v>
      </c>
      <c r="C2392" s="302">
        <v>-1522</v>
      </c>
      <c r="D2392" s="240" t="s">
        <v>57</v>
      </c>
      <c r="E2392" s="241">
        <v>117.55</v>
      </c>
      <c r="F2392" s="175">
        <f>ROUND(C2392*E2392,2)</f>
        <v>-178911.1</v>
      </c>
      <c r="I2392" s="22"/>
      <c r="J2392" s="22"/>
      <c r="K2392" s="90"/>
      <c r="L2392" s="21"/>
      <c r="M2392" s="21"/>
      <c r="N2392" s="21"/>
      <c r="O2392" s="21"/>
      <c r="P2392" s="21"/>
      <c r="Q2392" s="21"/>
      <c r="R2392" s="21"/>
      <c r="S2392" s="21"/>
      <c r="T2392" s="21"/>
      <c r="U2392" s="21"/>
    </row>
    <row r="2393" spans="1:21" s="40" customFormat="1" x14ac:dyDescent="0.2">
      <c r="A2393" s="315">
        <v>5.2</v>
      </c>
      <c r="B2393" s="261" t="s">
        <v>448</v>
      </c>
      <c r="C2393" s="302">
        <v>-3500</v>
      </c>
      <c r="D2393" s="240" t="s">
        <v>57</v>
      </c>
      <c r="E2393" s="241">
        <v>96.85</v>
      </c>
      <c r="F2393" s="175">
        <f>ROUND(C2393*E2393,2)</f>
        <v>-338975</v>
      </c>
      <c r="I2393" s="22"/>
      <c r="J2393" s="22"/>
      <c r="K2393" s="90"/>
      <c r="L2393" s="21"/>
      <c r="M2393" s="21"/>
      <c r="N2393" s="21"/>
      <c r="O2393" s="21"/>
      <c r="P2393" s="21"/>
      <c r="Q2393" s="21"/>
      <c r="R2393" s="21"/>
      <c r="S2393" s="21"/>
      <c r="T2393" s="21"/>
      <c r="U2393" s="21"/>
    </row>
    <row r="2394" spans="1:21" s="40" customFormat="1" x14ac:dyDescent="0.2">
      <c r="A2394" s="320"/>
      <c r="B2394" s="321"/>
      <c r="C2394" s="302"/>
      <c r="D2394" s="240"/>
      <c r="E2394" s="241"/>
      <c r="F2394" s="175"/>
      <c r="I2394" s="22"/>
      <c r="J2394" s="22"/>
      <c r="K2394" s="90"/>
      <c r="L2394" s="21"/>
      <c r="M2394" s="21"/>
      <c r="N2394" s="21"/>
      <c r="O2394" s="21"/>
      <c r="P2394" s="21"/>
      <c r="Q2394" s="21"/>
      <c r="R2394" s="21"/>
      <c r="S2394" s="21"/>
      <c r="T2394" s="21"/>
      <c r="U2394" s="21"/>
    </row>
    <row r="2395" spans="1:21" s="40" customFormat="1" x14ac:dyDescent="0.2">
      <c r="A2395" s="256">
        <v>6</v>
      </c>
      <c r="B2395" s="322" t="s">
        <v>455</v>
      </c>
      <c r="C2395" s="302"/>
      <c r="D2395" s="240"/>
      <c r="E2395" s="241"/>
      <c r="F2395" s="175"/>
      <c r="I2395" s="22"/>
      <c r="J2395" s="22"/>
      <c r="K2395" s="90"/>
      <c r="L2395" s="21"/>
      <c r="M2395" s="21"/>
      <c r="N2395" s="21"/>
      <c r="O2395" s="21"/>
      <c r="P2395" s="21"/>
      <c r="Q2395" s="21"/>
      <c r="R2395" s="21"/>
      <c r="S2395" s="21"/>
      <c r="T2395" s="21"/>
      <c r="U2395" s="21"/>
    </row>
    <row r="2396" spans="1:21" s="40" customFormat="1" x14ac:dyDescent="0.2">
      <c r="A2396" s="315">
        <v>6.1</v>
      </c>
      <c r="B2396" s="261" t="s">
        <v>454</v>
      </c>
      <c r="C2396" s="302">
        <v>-1522</v>
      </c>
      <c r="D2396" s="240" t="s">
        <v>57</v>
      </c>
      <c r="E2396" s="241">
        <v>58.35</v>
      </c>
      <c r="F2396" s="175">
        <f>ROUND(C2396*E2396,2)</f>
        <v>-88808.7</v>
      </c>
      <c r="I2396" s="22"/>
      <c r="J2396" s="22"/>
      <c r="K2396" s="90"/>
      <c r="L2396" s="21"/>
      <c r="M2396" s="21"/>
      <c r="N2396" s="21"/>
      <c r="O2396" s="21"/>
      <c r="P2396" s="21"/>
      <c r="Q2396" s="21"/>
      <c r="R2396" s="21"/>
      <c r="S2396" s="21"/>
      <c r="T2396" s="21"/>
      <c r="U2396" s="21"/>
    </row>
    <row r="2397" spans="1:21" s="40" customFormat="1" x14ac:dyDescent="0.2">
      <c r="A2397" s="315">
        <f>+A2396+0.1</f>
        <v>6.1999999999999993</v>
      </c>
      <c r="B2397" s="261" t="s">
        <v>448</v>
      </c>
      <c r="C2397" s="302">
        <v>-3500</v>
      </c>
      <c r="D2397" s="240" t="s">
        <v>57</v>
      </c>
      <c r="E2397" s="241">
        <v>44.43</v>
      </c>
      <c r="F2397" s="175">
        <f>ROUND(C2397*E2397,2)</f>
        <v>-155505</v>
      </c>
      <c r="I2397" s="22"/>
      <c r="J2397" s="22"/>
      <c r="K2397" s="90"/>
      <c r="L2397" s="21"/>
      <c r="M2397" s="21"/>
      <c r="N2397" s="21"/>
      <c r="O2397" s="21"/>
      <c r="P2397" s="21"/>
      <c r="Q2397" s="21"/>
      <c r="R2397" s="21"/>
      <c r="S2397" s="21"/>
      <c r="T2397" s="21"/>
      <c r="U2397" s="21"/>
    </row>
    <row r="2398" spans="1:21" ht="10.5" customHeight="1" x14ac:dyDescent="0.2">
      <c r="A2398" s="298"/>
      <c r="B2398" s="299"/>
      <c r="C2398" s="302">
        <v>0</v>
      </c>
      <c r="D2398" s="300"/>
      <c r="E2398" s="300"/>
      <c r="F2398" s="175"/>
    </row>
    <row r="2399" spans="1:21" s="40" customFormat="1" x14ac:dyDescent="0.2">
      <c r="A2399" s="256">
        <v>7</v>
      </c>
      <c r="B2399" s="188" t="s">
        <v>447</v>
      </c>
      <c r="C2399" s="302">
        <v>0</v>
      </c>
      <c r="D2399" s="240"/>
      <c r="E2399" s="241"/>
      <c r="F2399" s="175"/>
      <c r="I2399" s="22"/>
      <c r="J2399" s="22"/>
      <c r="K2399" s="90"/>
      <c r="L2399" s="21"/>
      <c r="M2399" s="21"/>
      <c r="N2399" s="21"/>
      <c r="O2399" s="21"/>
      <c r="P2399" s="21"/>
      <c r="Q2399" s="21"/>
      <c r="R2399" s="21"/>
      <c r="S2399" s="21"/>
      <c r="T2399" s="21"/>
      <c r="U2399" s="21"/>
    </row>
    <row r="2400" spans="1:21" s="40" customFormat="1" ht="25.5" x14ac:dyDescent="0.2">
      <c r="A2400" s="323">
        <v>7.1</v>
      </c>
      <c r="B2400" s="245" t="s">
        <v>446</v>
      </c>
      <c r="C2400" s="302">
        <v>-3</v>
      </c>
      <c r="D2400" s="324" t="s">
        <v>33</v>
      </c>
      <c r="E2400" s="241">
        <v>5262.41</v>
      </c>
      <c r="F2400" s="175">
        <f t="shared" ref="F2400:F2411" si="109">ROUND(C2400*E2400,2)</f>
        <v>-15787.23</v>
      </c>
      <c r="I2400" s="22"/>
      <c r="J2400" s="22"/>
      <c r="K2400" s="90"/>
      <c r="L2400" s="21"/>
      <c r="M2400" s="21"/>
      <c r="N2400" s="21"/>
      <c r="O2400" s="21"/>
      <c r="P2400" s="21"/>
      <c r="Q2400" s="21"/>
      <c r="R2400" s="21"/>
      <c r="S2400" s="21"/>
      <c r="T2400" s="21"/>
      <c r="U2400" s="21"/>
    </row>
    <row r="2401" spans="1:21" s="40" customFormat="1" ht="25.5" x14ac:dyDescent="0.2">
      <c r="A2401" s="323">
        <v>7.2</v>
      </c>
      <c r="B2401" s="245" t="s">
        <v>445</v>
      </c>
      <c r="C2401" s="302">
        <v>-5</v>
      </c>
      <c r="D2401" s="324" t="s">
        <v>33</v>
      </c>
      <c r="E2401" s="241">
        <v>5629.22</v>
      </c>
      <c r="F2401" s="175">
        <f t="shared" si="109"/>
        <v>-28146.1</v>
      </c>
      <c r="I2401" s="22"/>
      <c r="J2401" s="22"/>
      <c r="K2401" s="90"/>
      <c r="L2401" s="21"/>
      <c r="M2401" s="21"/>
      <c r="N2401" s="21"/>
      <c r="O2401" s="21"/>
      <c r="P2401" s="21"/>
      <c r="Q2401" s="21"/>
      <c r="R2401" s="21"/>
      <c r="S2401" s="21"/>
      <c r="T2401" s="21"/>
      <c r="U2401" s="21"/>
    </row>
    <row r="2402" spans="1:21" s="40" customFormat="1" ht="25.5" x14ac:dyDescent="0.2">
      <c r="A2402" s="323">
        <v>7.3</v>
      </c>
      <c r="B2402" s="245" t="s">
        <v>566</v>
      </c>
      <c r="C2402" s="302">
        <v>-8</v>
      </c>
      <c r="D2402" s="324" t="s">
        <v>33</v>
      </c>
      <c r="E2402" s="241">
        <v>3065.25</v>
      </c>
      <c r="F2402" s="175">
        <f t="shared" si="109"/>
        <v>-24522</v>
      </c>
      <c r="I2402" s="22"/>
      <c r="J2402" s="22"/>
      <c r="K2402" s="90"/>
      <c r="L2402" s="21"/>
      <c r="M2402" s="21"/>
      <c r="N2402" s="21"/>
      <c r="O2402" s="21"/>
      <c r="P2402" s="21"/>
      <c r="Q2402" s="21"/>
      <c r="R2402" s="21"/>
      <c r="S2402" s="21"/>
      <c r="T2402" s="21"/>
      <c r="U2402" s="21"/>
    </row>
    <row r="2403" spans="1:21" s="40" customFormat="1" ht="25.5" x14ac:dyDescent="0.2">
      <c r="A2403" s="323">
        <v>7.4</v>
      </c>
      <c r="B2403" s="245" t="s">
        <v>444</v>
      </c>
      <c r="C2403" s="302">
        <v>-2</v>
      </c>
      <c r="D2403" s="324" t="s">
        <v>33</v>
      </c>
      <c r="E2403" s="241">
        <v>3831.02</v>
      </c>
      <c r="F2403" s="175">
        <f t="shared" si="109"/>
        <v>-7662.04</v>
      </c>
      <c r="I2403" s="22"/>
      <c r="J2403" s="22"/>
      <c r="K2403" s="90"/>
      <c r="L2403" s="21"/>
      <c r="M2403" s="21"/>
      <c r="N2403" s="21"/>
      <c r="O2403" s="21"/>
      <c r="P2403" s="21"/>
      <c r="Q2403" s="21"/>
      <c r="R2403" s="21"/>
      <c r="S2403" s="21"/>
      <c r="T2403" s="21"/>
      <c r="U2403" s="21"/>
    </row>
    <row r="2404" spans="1:21" s="40" customFormat="1" ht="25.5" x14ac:dyDescent="0.2">
      <c r="A2404" s="323">
        <v>7.5</v>
      </c>
      <c r="B2404" s="245" t="s">
        <v>411</v>
      </c>
      <c r="C2404" s="302">
        <v>-10</v>
      </c>
      <c r="D2404" s="324" t="s">
        <v>33</v>
      </c>
      <c r="E2404" s="241">
        <v>3230.75</v>
      </c>
      <c r="F2404" s="175">
        <f t="shared" si="109"/>
        <v>-32307.5</v>
      </c>
      <c r="I2404" s="22"/>
      <c r="J2404" s="22"/>
      <c r="K2404" s="90"/>
      <c r="L2404" s="21"/>
      <c r="M2404" s="21"/>
      <c r="N2404" s="21"/>
      <c r="O2404" s="21"/>
      <c r="P2404" s="21"/>
      <c r="Q2404" s="21"/>
      <c r="R2404" s="21"/>
      <c r="S2404" s="21"/>
      <c r="T2404" s="21"/>
      <c r="U2404" s="21"/>
    </row>
    <row r="2405" spans="1:21" s="40" customFormat="1" ht="25.5" x14ac:dyDescent="0.2">
      <c r="A2405" s="323">
        <v>7.6</v>
      </c>
      <c r="B2405" s="245" t="s">
        <v>440</v>
      </c>
      <c r="C2405" s="302">
        <v>-7</v>
      </c>
      <c r="D2405" s="324" t="s">
        <v>33</v>
      </c>
      <c r="E2405" s="241">
        <v>1095.8399999999999</v>
      </c>
      <c r="F2405" s="175">
        <f t="shared" si="109"/>
        <v>-7670.88</v>
      </c>
      <c r="I2405" s="22"/>
      <c r="J2405" s="22"/>
      <c r="K2405" s="90"/>
      <c r="L2405" s="21"/>
      <c r="M2405" s="21"/>
      <c r="N2405" s="21"/>
      <c r="O2405" s="21"/>
      <c r="P2405" s="21"/>
      <c r="Q2405" s="21"/>
      <c r="R2405" s="21"/>
      <c r="S2405" s="21"/>
      <c r="T2405" s="21"/>
      <c r="U2405" s="21"/>
    </row>
    <row r="2406" spans="1:21" s="40" customFormat="1" ht="25.5" x14ac:dyDescent="0.2">
      <c r="A2406" s="323">
        <v>7.7</v>
      </c>
      <c r="B2406" s="245" t="s">
        <v>436</v>
      </c>
      <c r="C2406" s="302">
        <v>-2</v>
      </c>
      <c r="D2406" s="324" t="s">
        <v>33</v>
      </c>
      <c r="E2406" s="241">
        <v>7159.26</v>
      </c>
      <c r="F2406" s="175">
        <f t="shared" si="109"/>
        <v>-14318.52</v>
      </c>
      <c r="I2406" s="22"/>
      <c r="J2406" s="22"/>
      <c r="K2406" s="90"/>
      <c r="L2406" s="21"/>
      <c r="M2406" s="21"/>
      <c r="N2406" s="21"/>
      <c r="O2406" s="21"/>
      <c r="P2406" s="21"/>
      <c r="Q2406" s="21"/>
      <c r="R2406" s="21"/>
      <c r="S2406" s="21"/>
      <c r="T2406" s="21"/>
      <c r="U2406" s="21"/>
    </row>
    <row r="2407" spans="1:21" s="40" customFormat="1" ht="25.5" x14ac:dyDescent="0.2">
      <c r="A2407" s="323">
        <v>7.8</v>
      </c>
      <c r="B2407" s="245" t="s">
        <v>435</v>
      </c>
      <c r="C2407" s="302">
        <v>-5</v>
      </c>
      <c r="D2407" s="324" t="s">
        <v>33</v>
      </c>
      <c r="E2407" s="241">
        <v>4741.8999999999996</v>
      </c>
      <c r="F2407" s="175">
        <f t="shared" si="109"/>
        <v>-23709.5</v>
      </c>
      <c r="I2407" s="22"/>
      <c r="J2407" s="22"/>
      <c r="K2407" s="90"/>
      <c r="L2407" s="21"/>
      <c r="M2407" s="21"/>
      <c r="N2407" s="21"/>
      <c r="O2407" s="21"/>
      <c r="P2407" s="21"/>
      <c r="Q2407" s="21"/>
      <c r="R2407" s="21"/>
      <c r="S2407" s="21"/>
      <c r="T2407" s="21"/>
      <c r="U2407" s="21"/>
    </row>
    <row r="2408" spans="1:21" s="40" customFormat="1" ht="25.5" x14ac:dyDescent="0.2">
      <c r="A2408" s="323">
        <v>7.9</v>
      </c>
      <c r="B2408" s="245" t="s">
        <v>434</v>
      </c>
      <c r="C2408" s="302">
        <v>-1</v>
      </c>
      <c r="D2408" s="324" t="s">
        <v>33</v>
      </c>
      <c r="E2408" s="241">
        <v>5332.93</v>
      </c>
      <c r="F2408" s="175">
        <f t="shared" si="109"/>
        <v>-5332.93</v>
      </c>
      <c r="I2408" s="22"/>
      <c r="J2408" s="22"/>
      <c r="K2408" s="90"/>
      <c r="L2408" s="21"/>
      <c r="M2408" s="21"/>
      <c r="N2408" s="21"/>
      <c r="O2408" s="21"/>
      <c r="P2408" s="21"/>
      <c r="Q2408" s="21"/>
      <c r="R2408" s="21"/>
      <c r="S2408" s="21"/>
      <c r="T2408" s="21"/>
      <c r="U2408" s="21"/>
    </row>
    <row r="2409" spans="1:21" s="40" customFormat="1" ht="25.5" x14ac:dyDescent="0.2">
      <c r="A2409" s="325">
        <v>7.1</v>
      </c>
      <c r="B2409" s="245" t="s">
        <v>433</v>
      </c>
      <c r="C2409" s="302">
        <v>-2</v>
      </c>
      <c r="D2409" s="324" t="s">
        <v>33</v>
      </c>
      <c r="E2409" s="241">
        <v>4251.21</v>
      </c>
      <c r="F2409" s="175">
        <f t="shared" si="109"/>
        <v>-8502.42</v>
      </c>
      <c r="I2409" s="22"/>
      <c r="J2409" s="22"/>
      <c r="K2409" s="90"/>
      <c r="L2409" s="21"/>
      <c r="M2409" s="21"/>
      <c r="N2409" s="21"/>
      <c r="O2409" s="21"/>
      <c r="P2409" s="21"/>
      <c r="Q2409" s="21"/>
      <c r="R2409" s="21"/>
      <c r="S2409" s="21"/>
      <c r="T2409" s="21"/>
      <c r="U2409" s="21"/>
    </row>
    <row r="2410" spans="1:21" s="40" customFormat="1" x14ac:dyDescent="0.2">
      <c r="A2410" s="325">
        <v>7.11</v>
      </c>
      <c r="B2410" s="261" t="s">
        <v>565</v>
      </c>
      <c r="C2410" s="302">
        <v>-8</v>
      </c>
      <c r="D2410" s="324" t="s">
        <v>33</v>
      </c>
      <c r="E2410" s="241">
        <v>1067.19</v>
      </c>
      <c r="F2410" s="175">
        <f t="shared" si="109"/>
        <v>-8537.52</v>
      </c>
      <c r="I2410" s="22"/>
      <c r="J2410" s="22"/>
      <c r="K2410" s="90"/>
      <c r="L2410" s="21"/>
      <c r="M2410" s="21"/>
      <c r="N2410" s="21"/>
      <c r="O2410" s="21"/>
      <c r="P2410" s="21"/>
      <c r="Q2410" s="21"/>
      <c r="R2410" s="21"/>
      <c r="S2410" s="21"/>
      <c r="T2410" s="21"/>
      <c r="U2410" s="21"/>
    </row>
    <row r="2411" spans="1:21" s="40" customFormat="1" x14ac:dyDescent="0.2">
      <c r="A2411" s="325">
        <v>7.12</v>
      </c>
      <c r="B2411" s="245" t="s">
        <v>428</v>
      </c>
      <c r="C2411" s="302">
        <v>-45</v>
      </c>
      <c r="D2411" s="324" t="s">
        <v>33</v>
      </c>
      <c r="E2411" s="241">
        <v>750</v>
      </c>
      <c r="F2411" s="175">
        <f t="shared" si="109"/>
        <v>-33750</v>
      </c>
      <c r="I2411" s="22"/>
      <c r="J2411" s="22"/>
      <c r="K2411" s="90"/>
      <c r="L2411" s="21"/>
      <c r="M2411" s="21"/>
      <c r="N2411" s="21"/>
      <c r="O2411" s="21"/>
      <c r="P2411" s="21"/>
      <c r="Q2411" s="21"/>
      <c r="R2411" s="21"/>
      <c r="S2411" s="21"/>
      <c r="T2411" s="21"/>
      <c r="U2411" s="21"/>
    </row>
    <row r="2412" spans="1:21" ht="10.5" customHeight="1" x14ac:dyDescent="0.2">
      <c r="A2412" s="298"/>
      <c r="B2412" s="299"/>
      <c r="C2412" s="302"/>
      <c r="D2412" s="300"/>
      <c r="E2412" s="300"/>
      <c r="F2412" s="175"/>
    </row>
    <row r="2413" spans="1:21" s="40" customFormat="1" x14ac:dyDescent="0.2">
      <c r="A2413" s="256">
        <v>8</v>
      </c>
      <c r="B2413" s="188" t="s">
        <v>426</v>
      </c>
      <c r="C2413" s="302"/>
      <c r="D2413" s="240"/>
      <c r="E2413" s="241"/>
      <c r="F2413" s="175"/>
      <c r="I2413" s="22"/>
      <c r="J2413" s="22"/>
      <c r="K2413" s="90"/>
      <c r="L2413" s="21"/>
      <c r="M2413" s="21"/>
      <c r="N2413" s="21"/>
      <c r="O2413" s="21"/>
      <c r="P2413" s="21"/>
      <c r="Q2413" s="21"/>
      <c r="R2413" s="21"/>
      <c r="S2413" s="21"/>
      <c r="T2413" s="21"/>
      <c r="U2413" s="21"/>
    </row>
    <row r="2414" spans="1:21" s="40" customFormat="1" x14ac:dyDescent="0.2">
      <c r="A2414" s="260">
        <v>8.1</v>
      </c>
      <c r="B2414" s="261" t="s">
        <v>424</v>
      </c>
      <c r="C2414" s="302">
        <v>-39</v>
      </c>
      <c r="D2414" s="324" t="s">
        <v>33</v>
      </c>
      <c r="E2414" s="241">
        <v>1713.53</v>
      </c>
      <c r="F2414" s="175">
        <f>ROUND(C2414*E2414,2)</f>
        <v>-66827.67</v>
      </c>
      <c r="I2414" s="22"/>
      <c r="J2414" s="22"/>
      <c r="K2414" s="90"/>
      <c r="L2414" s="21"/>
      <c r="M2414" s="21"/>
      <c r="N2414" s="21"/>
      <c r="O2414" s="21"/>
      <c r="P2414" s="21"/>
      <c r="Q2414" s="21"/>
      <c r="R2414" s="21"/>
      <c r="S2414" s="21"/>
      <c r="T2414" s="21"/>
      <c r="U2414" s="21"/>
    </row>
    <row r="2415" spans="1:21" s="40" customFormat="1" x14ac:dyDescent="0.2">
      <c r="A2415" s="260">
        <v>8.1999999999999993</v>
      </c>
      <c r="B2415" s="261" t="s">
        <v>423</v>
      </c>
      <c r="C2415" s="302">
        <v>-57</v>
      </c>
      <c r="D2415" s="324" t="s">
        <v>33</v>
      </c>
      <c r="E2415" s="241">
        <v>1565.4</v>
      </c>
      <c r="F2415" s="175">
        <f>ROUND(C2415*E2415,2)</f>
        <v>-89227.8</v>
      </c>
      <c r="I2415" s="22"/>
      <c r="J2415" s="22"/>
      <c r="K2415" s="90"/>
      <c r="L2415" s="21"/>
      <c r="M2415" s="21"/>
      <c r="N2415" s="21"/>
      <c r="O2415" s="21"/>
      <c r="P2415" s="21"/>
      <c r="Q2415" s="21"/>
      <c r="R2415" s="21"/>
      <c r="S2415" s="21"/>
      <c r="T2415" s="21"/>
      <c r="U2415" s="21"/>
    </row>
    <row r="2416" spans="1:21" s="40" customFormat="1" x14ac:dyDescent="0.2">
      <c r="A2416" s="260"/>
      <c r="B2416" s="261"/>
      <c r="C2416" s="302"/>
      <c r="D2416" s="240"/>
      <c r="E2416" s="241"/>
      <c r="F2416" s="175"/>
      <c r="I2416" s="22"/>
      <c r="J2416" s="22"/>
      <c r="K2416" s="90"/>
      <c r="L2416" s="21"/>
      <c r="M2416" s="21"/>
      <c r="N2416" s="21"/>
      <c r="O2416" s="21"/>
      <c r="P2416" s="21"/>
      <c r="Q2416" s="21"/>
      <c r="R2416" s="21"/>
      <c r="S2416" s="21"/>
      <c r="T2416" s="21"/>
      <c r="U2416" s="21"/>
    </row>
    <row r="2417" spans="1:21" s="40" customFormat="1" x14ac:dyDescent="0.2">
      <c r="A2417" s="256">
        <v>9</v>
      </c>
      <c r="B2417" s="188" t="s">
        <v>422</v>
      </c>
      <c r="C2417" s="302"/>
      <c r="D2417" s="240"/>
      <c r="E2417" s="241"/>
      <c r="F2417" s="175"/>
      <c r="I2417" s="22"/>
      <c r="J2417" s="22"/>
      <c r="K2417" s="90"/>
      <c r="L2417" s="21"/>
      <c r="M2417" s="21"/>
      <c r="N2417" s="21"/>
      <c r="O2417" s="21"/>
      <c r="P2417" s="21"/>
      <c r="Q2417" s="21"/>
      <c r="R2417" s="21"/>
      <c r="S2417" s="21"/>
      <c r="T2417" s="21"/>
      <c r="U2417" s="21"/>
    </row>
    <row r="2418" spans="1:21" s="40" customFormat="1" x14ac:dyDescent="0.2">
      <c r="A2418" s="260"/>
      <c r="B2418" s="261"/>
      <c r="C2418" s="302"/>
      <c r="D2418" s="240"/>
      <c r="E2418" s="241"/>
      <c r="F2418" s="175"/>
      <c r="I2418" s="22"/>
      <c r="J2418" s="22"/>
      <c r="K2418" s="90"/>
      <c r="L2418" s="21"/>
      <c r="M2418" s="21"/>
      <c r="N2418" s="21"/>
      <c r="O2418" s="21"/>
      <c r="P2418" s="21"/>
      <c r="Q2418" s="21"/>
      <c r="R2418" s="21"/>
      <c r="S2418" s="21"/>
      <c r="T2418" s="21"/>
      <c r="U2418" s="21"/>
    </row>
    <row r="2419" spans="1:21" s="40" customFormat="1" x14ac:dyDescent="0.2">
      <c r="A2419" s="326">
        <v>9.1</v>
      </c>
      <c r="B2419" s="327" t="s">
        <v>564</v>
      </c>
      <c r="C2419" s="302"/>
      <c r="D2419" s="328"/>
      <c r="E2419" s="265"/>
      <c r="F2419" s="175"/>
      <c r="I2419" s="22"/>
      <c r="J2419" s="22"/>
      <c r="K2419" s="90"/>
      <c r="L2419" s="21"/>
      <c r="M2419" s="21"/>
      <c r="N2419" s="21"/>
      <c r="O2419" s="21"/>
      <c r="P2419" s="21"/>
      <c r="Q2419" s="21"/>
      <c r="R2419" s="21"/>
      <c r="S2419" s="21"/>
      <c r="T2419" s="21"/>
      <c r="U2419" s="21"/>
    </row>
    <row r="2420" spans="1:21" s="40" customFormat="1" x14ac:dyDescent="0.2">
      <c r="A2420" s="329" t="s">
        <v>403</v>
      </c>
      <c r="B2420" s="330" t="s">
        <v>97</v>
      </c>
      <c r="C2420" s="302">
        <v>-2</v>
      </c>
      <c r="D2420" s="328" t="s">
        <v>33</v>
      </c>
      <c r="E2420" s="241">
        <v>291.64999999999998</v>
      </c>
      <c r="F2420" s="175">
        <f t="shared" ref="F2420:F2428" si="110">ROUND(E2420*C2420,2)</f>
        <v>-583.29999999999995</v>
      </c>
      <c r="I2420" s="22"/>
      <c r="J2420" s="22"/>
      <c r="K2420" s="90"/>
      <c r="L2420" s="21"/>
      <c r="M2420" s="21"/>
      <c r="N2420" s="21"/>
      <c r="O2420" s="21"/>
      <c r="P2420" s="21"/>
      <c r="Q2420" s="21"/>
      <c r="R2420" s="21"/>
      <c r="S2420" s="21"/>
      <c r="T2420" s="21"/>
      <c r="U2420" s="21"/>
    </row>
    <row r="2421" spans="1:21" s="40" customFormat="1" ht="25.5" x14ac:dyDescent="0.2">
      <c r="A2421" s="329" t="s">
        <v>401</v>
      </c>
      <c r="B2421" s="330" t="s">
        <v>563</v>
      </c>
      <c r="C2421" s="302">
        <v>-11.58</v>
      </c>
      <c r="D2421" s="331" t="s">
        <v>57</v>
      </c>
      <c r="E2421" s="241">
        <v>2740.12</v>
      </c>
      <c r="F2421" s="175">
        <f t="shared" si="110"/>
        <v>-31730.59</v>
      </c>
      <c r="I2421" s="22"/>
      <c r="J2421" s="22"/>
      <c r="K2421" s="90"/>
      <c r="L2421" s="21"/>
      <c r="M2421" s="21"/>
      <c r="N2421" s="21"/>
      <c r="O2421" s="21"/>
      <c r="P2421" s="21"/>
      <c r="Q2421" s="21"/>
      <c r="R2421" s="21"/>
      <c r="S2421" s="21"/>
      <c r="T2421" s="21"/>
      <c r="U2421" s="21"/>
    </row>
    <row r="2422" spans="1:21" s="40" customFormat="1" ht="25.5" x14ac:dyDescent="0.2">
      <c r="A2422" s="329" t="s">
        <v>399</v>
      </c>
      <c r="B2422" s="330" t="s">
        <v>562</v>
      </c>
      <c r="C2422" s="302">
        <v>-8</v>
      </c>
      <c r="D2422" s="328" t="s">
        <v>33</v>
      </c>
      <c r="E2422" s="241">
        <v>962.66</v>
      </c>
      <c r="F2422" s="175">
        <f t="shared" si="110"/>
        <v>-7701.28</v>
      </c>
      <c r="I2422" s="22"/>
      <c r="J2422" s="22"/>
      <c r="K2422" s="90"/>
      <c r="L2422" s="21"/>
      <c r="M2422" s="21"/>
      <c r="N2422" s="21"/>
      <c r="O2422" s="21"/>
      <c r="P2422" s="21"/>
      <c r="Q2422" s="21"/>
      <c r="R2422" s="21"/>
      <c r="S2422" s="21"/>
      <c r="T2422" s="21"/>
      <c r="U2422" s="21"/>
    </row>
    <row r="2423" spans="1:21" s="40" customFormat="1" x14ac:dyDescent="0.2">
      <c r="A2423" s="329" t="s">
        <v>397</v>
      </c>
      <c r="B2423" s="332" t="s">
        <v>561</v>
      </c>
      <c r="C2423" s="302">
        <v>-4</v>
      </c>
      <c r="D2423" s="331" t="s">
        <v>33</v>
      </c>
      <c r="E2423" s="241">
        <v>2508.4699999999998</v>
      </c>
      <c r="F2423" s="175">
        <f t="shared" si="110"/>
        <v>-10033.879999999999</v>
      </c>
      <c r="I2423" s="22"/>
      <c r="J2423" s="22"/>
      <c r="K2423" s="90"/>
      <c r="L2423" s="21"/>
      <c r="M2423" s="21"/>
      <c r="N2423" s="21"/>
      <c r="O2423" s="21"/>
      <c r="P2423" s="21"/>
      <c r="Q2423" s="21"/>
      <c r="R2423" s="21"/>
      <c r="S2423" s="21"/>
      <c r="T2423" s="21"/>
      <c r="U2423" s="21"/>
    </row>
    <row r="2424" spans="1:21" s="40" customFormat="1" x14ac:dyDescent="0.2">
      <c r="A2424" s="329" t="s">
        <v>395</v>
      </c>
      <c r="B2424" s="332" t="s">
        <v>409</v>
      </c>
      <c r="C2424" s="302">
        <v>-4</v>
      </c>
      <c r="D2424" s="331" t="s">
        <v>33</v>
      </c>
      <c r="E2424" s="241">
        <v>750</v>
      </c>
      <c r="F2424" s="175">
        <f t="shared" si="110"/>
        <v>-3000</v>
      </c>
      <c r="I2424" s="22"/>
      <c r="J2424" s="22"/>
      <c r="K2424" s="90"/>
      <c r="L2424" s="21"/>
      <c r="M2424" s="21"/>
      <c r="N2424" s="21"/>
      <c r="O2424" s="21"/>
      <c r="P2424" s="21"/>
      <c r="Q2424" s="21"/>
      <c r="R2424" s="21"/>
      <c r="S2424" s="21"/>
      <c r="T2424" s="21"/>
      <c r="U2424" s="21"/>
    </row>
    <row r="2425" spans="1:21" s="40" customFormat="1" x14ac:dyDescent="0.2">
      <c r="A2425" s="329" t="s">
        <v>393</v>
      </c>
      <c r="B2425" s="332" t="s">
        <v>408</v>
      </c>
      <c r="C2425" s="302">
        <v>-10.56</v>
      </c>
      <c r="D2425" s="331" t="s">
        <v>41</v>
      </c>
      <c r="E2425" s="241">
        <v>130.81</v>
      </c>
      <c r="F2425" s="175">
        <f t="shared" si="110"/>
        <v>-1381.35</v>
      </c>
      <c r="I2425" s="22"/>
      <c r="J2425" s="22"/>
      <c r="K2425" s="90"/>
      <c r="L2425" s="21"/>
      <c r="M2425" s="21"/>
      <c r="N2425" s="21"/>
      <c r="O2425" s="21"/>
      <c r="P2425" s="21"/>
      <c r="Q2425" s="21"/>
      <c r="R2425" s="21"/>
      <c r="S2425" s="21"/>
      <c r="T2425" s="21"/>
      <c r="U2425" s="21"/>
    </row>
    <row r="2426" spans="1:21" s="40" customFormat="1" ht="25.5" x14ac:dyDescent="0.2">
      <c r="A2426" s="329" t="s">
        <v>391</v>
      </c>
      <c r="B2426" s="245" t="s">
        <v>407</v>
      </c>
      <c r="C2426" s="302">
        <v>-9.76</v>
      </c>
      <c r="D2426" s="331" t="s">
        <v>41</v>
      </c>
      <c r="E2426" s="241">
        <v>172.55</v>
      </c>
      <c r="F2426" s="175">
        <f t="shared" si="110"/>
        <v>-1684.09</v>
      </c>
      <c r="I2426" s="22"/>
      <c r="J2426" s="22"/>
      <c r="K2426" s="90"/>
      <c r="L2426" s="21"/>
      <c r="M2426" s="21"/>
      <c r="N2426" s="21"/>
      <c r="O2426" s="21"/>
      <c r="P2426" s="21"/>
      <c r="Q2426" s="21"/>
      <c r="R2426" s="21"/>
      <c r="S2426" s="21"/>
      <c r="T2426" s="21"/>
      <c r="U2426" s="21"/>
    </row>
    <row r="2427" spans="1:21" s="40" customFormat="1" ht="25.5" x14ac:dyDescent="0.2">
      <c r="A2427" s="329" t="s">
        <v>389</v>
      </c>
      <c r="B2427" s="245" t="s">
        <v>406</v>
      </c>
      <c r="C2427" s="302">
        <v>-2</v>
      </c>
      <c r="D2427" s="331" t="s">
        <v>33</v>
      </c>
      <c r="E2427" s="241">
        <v>204.64</v>
      </c>
      <c r="F2427" s="175">
        <f t="shared" si="110"/>
        <v>-409.28</v>
      </c>
      <c r="I2427" s="22"/>
      <c r="J2427" s="22"/>
      <c r="K2427" s="90"/>
      <c r="L2427" s="21"/>
      <c r="M2427" s="21"/>
      <c r="N2427" s="21"/>
      <c r="O2427" s="21"/>
      <c r="P2427" s="21"/>
      <c r="Q2427" s="21"/>
      <c r="R2427" s="21"/>
      <c r="S2427" s="21"/>
      <c r="T2427" s="21"/>
      <c r="U2427" s="21"/>
    </row>
    <row r="2428" spans="1:21" s="40" customFormat="1" x14ac:dyDescent="0.2">
      <c r="A2428" s="329" t="s">
        <v>387</v>
      </c>
      <c r="B2428" s="332" t="s">
        <v>177</v>
      </c>
      <c r="C2428" s="302">
        <v>-2</v>
      </c>
      <c r="D2428" s="331" t="s">
        <v>33</v>
      </c>
      <c r="E2428" s="241">
        <v>10000</v>
      </c>
      <c r="F2428" s="175">
        <f t="shared" si="110"/>
        <v>-20000</v>
      </c>
      <c r="I2428" s="22"/>
      <c r="J2428" s="22"/>
      <c r="K2428" s="90"/>
      <c r="L2428" s="21"/>
      <c r="M2428" s="21"/>
      <c r="N2428" s="21"/>
      <c r="O2428" s="21"/>
      <c r="P2428" s="21"/>
      <c r="Q2428" s="21"/>
      <c r="R2428" s="21"/>
      <c r="S2428" s="21"/>
      <c r="T2428" s="21"/>
      <c r="U2428" s="21"/>
    </row>
    <row r="2429" spans="1:21" s="40" customFormat="1" x14ac:dyDescent="0.2">
      <c r="A2429" s="260"/>
      <c r="B2429" s="261"/>
      <c r="C2429" s="302"/>
      <c r="D2429" s="240"/>
      <c r="E2429" s="241"/>
      <c r="F2429" s="175"/>
      <c r="I2429" s="22"/>
      <c r="J2429" s="22"/>
      <c r="K2429" s="90"/>
      <c r="L2429" s="21"/>
      <c r="M2429" s="21"/>
      <c r="N2429" s="21"/>
      <c r="O2429" s="21"/>
      <c r="P2429" s="21"/>
      <c r="Q2429" s="21"/>
      <c r="R2429" s="21"/>
      <c r="S2429" s="21"/>
      <c r="T2429" s="21"/>
      <c r="U2429" s="21"/>
    </row>
    <row r="2430" spans="1:21" s="40" customFormat="1" x14ac:dyDescent="0.2">
      <c r="A2430" s="256">
        <v>9.1999999999999993</v>
      </c>
      <c r="B2430" s="188" t="s">
        <v>421</v>
      </c>
      <c r="C2430" s="302"/>
      <c r="D2430" s="240"/>
      <c r="E2430" s="241"/>
      <c r="F2430" s="175"/>
      <c r="I2430" s="22"/>
      <c r="J2430" s="22"/>
      <c r="K2430" s="90"/>
      <c r="L2430" s="21"/>
      <c r="M2430" s="21"/>
      <c r="N2430" s="21"/>
      <c r="O2430" s="21"/>
      <c r="P2430" s="21"/>
      <c r="Q2430" s="21"/>
      <c r="R2430" s="21"/>
      <c r="S2430" s="21"/>
      <c r="T2430" s="21"/>
      <c r="U2430" s="21"/>
    </row>
    <row r="2431" spans="1:21" s="40" customFormat="1" x14ac:dyDescent="0.2">
      <c r="A2431" s="260" t="s">
        <v>560</v>
      </c>
      <c r="B2431" s="333" t="s">
        <v>97</v>
      </c>
      <c r="C2431" s="302">
        <v>-2</v>
      </c>
      <c r="D2431" s="324" t="s">
        <v>33</v>
      </c>
      <c r="E2431" s="241">
        <v>291.64999999999998</v>
      </c>
      <c r="F2431" s="175">
        <f t="shared" ref="F2431:F2440" si="111">ROUND(C2431*E2431,2)</f>
        <v>-583.29999999999995</v>
      </c>
      <c r="I2431" s="22"/>
      <c r="J2431" s="22"/>
      <c r="K2431" s="90"/>
      <c r="L2431" s="21"/>
      <c r="M2431" s="21"/>
      <c r="N2431" s="21"/>
      <c r="O2431" s="21"/>
      <c r="P2431" s="21"/>
      <c r="Q2431" s="21"/>
      <c r="R2431" s="21"/>
      <c r="S2431" s="21"/>
      <c r="T2431" s="21"/>
      <c r="U2431" s="21"/>
    </row>
    <row r="2432" spans="1:21" s="40" customFormat="1" ht="25.5" x14ac:dyDescent="0.2">
      <c r="A2432" s="260" t="s">
        <v>559</v>
      </c>
      <c r="B2432" s="245" t="s">
        <v>420</v>
      </c>
      <c r="C2432" s="302">
        <v>-10</v>
      </c>
      <c r="D2432" s="240" t="s">
        <v>57</v>
      </c>
      <c r="E2432" s="241">
        <v>2443.96</v>
      </c>
      <c r="F2432" s="175">
        <f t="shared" si="111"/>
        <v>-24439.599999999999</v>
      </c>
      <c r="I2432" s="22"/>
      <c r="J2432" s="22"/>
      <c r="K2432" s="90"/>
      <c r="L2432" s="21"/>
      <c r="M2432" s="21"/>
      <c r="N2432" s="21"/>
      <c r="O2432" s="21"/>
      <c r="P2432" s="21"/>
      <c r="Q2432" s="21"/>
      <c r="R2432" s="21"/>
      <c r="S2432" s="21"/>
      <c r="T2432" s="21"/>
      <c r="U2432" s="21"/>
    </row>
    <row r="2433" spans="1:21" s="40" customFormat="1" x14ac:dyDescent="0.2">
      <c r="A2433" s="260" t="s">
        <v>558</v>
      </c>
      <c r="B2433" s="245" t="s">
        <v>419</v>
      </c>
      <c r="C2433" s="302">
        <v>-8</v>
      </c>
      <c r="D2433" s="324" t="s">
        <v>33</v>
      </c>
      <c r="E2433" s="241">
        <v>4860.49</v>
      </c>
      <c r="F2433" s="175">
        <f t="shared" si="111"/>
        <v>-38883.919999999998</v>
      </c>
      <c r="I2433" s="22"/>
      <c r="J2433" s="22"/>
      <c r="K2433" s="90"/>
      <c r="L2433" s="21"/>
      <c r="M2433" s="21"/>
      <c r="N2433" s="21"/>
      <c r="O2433" s="21"/>
      <c r="P2433" s="21"/>
      <c r="Q2433" s="21"/>
      <c r="R2433" s="21"/>
      <c r="S2433" s="21"/>
      <c r="T2433" s="21"/>
      <c r="U2433" s="21"/>
    </row>
    <row r="2434" spans="1:21" s="40" customFormat="1" x14ac:dyDescent="0.2">
      <c r="A2434" s="260" t="s">
        <v>557</v>
      </c>
      <c r="B2434" s="245" t="s">
        <v>418</v>
      </c>
      <c r="C2434" s="302">
        <v>-4</v>
      </c>
      <c r="D2434" s="324" t="s">
        <v>33</v>
      </c>
      <c r="E2434" s="241">
        <v>1713.53</v>
      </c>
      <c r="F2434" s="175">
        <f t="shared" si="111"/>
        <v>-6854.12</v>
      </c>
      <c r="I2434" s="22"/>
      <c r="J2434" s="22"/>
      <c r="K2434" s="90"/>
      <c r="L2434" s="21"/>
      <c r="M2434" s="21"/>
      <c r="N2434" s="21"/>
      <c r="O2434" s="21"/>
      <c r="P2434" s="21"/>
      <c r="Q2434" s="21"/>
      <c r="R2434" s="21"/>
      <c r="S2434" s="21"/>
      <c r="T2434" s="21"/>
      <c r="U2434" s="21"/>
    </row>
    <row r="2435" spans="1:21" s="40" customFormat="1" x14ac:dyDescent="0.2">
      <c r="A2435" s="260" t="s">
        <v>556</v>
      </c>
      <c r="B2435" s="332" t="s">
        <v>408</v>
      </c>
      <c r="C2435" s="302">
        <v>-9.36</v>
      </c>
      <c r="D2435" s="240" t="s">
        <v>41</v>
      </c>
      <c r="E2435" s="241">
        <v>130.81</v>
      </c>
      <c r="F2435" s="175">
        <f t="shared" si="111"/>
        <v>-1224.3800000000001</v>
      </c>
      <c r="I2435" s="22"/>
      <c r="J2435" s="22"/>
      <c r="K2435" s="90"/>
      <c r="L2435" s="21"/>
      <c r="M2435" s="21"/>
      <c r="N2435" s="21"/>
      <c r="O2435" s="21"/>
      <c r="P2435" s="21"/>
      <c r="Q2435" s="21"/>
      <c r="R2435" s="21"/>
      <c r="S2435" s="21"/>
      <c r="T2435" s="21"/>
      <c r="U2435" s="21"/>
    </row>
    <row r="2436" spans="1:21" s="40" customFormat="1" x14ac:dyDescent="0.2">
      <c r="A2436" s="260" t="s">
        <v>555</v>
      </c>
      <c r="B2436" s="245" t="s">
        <v>416</v>
      </c>
      <c r="C2436" s="302">
        <v>-8.4</v>
      </c>
      <c r="D2436" s="240" t="s">
        <v>45</v>
      </c>
      <c r="E2436" s="241">
        <v>44.31</v>
      </c>
      <c r="F2436" s="175">
        <f t="shared" si="111"/>
        <v>-372.2</v>
      </c>
      <c r="I2436" s="22"/>
      <c r="J2436" s="22"/>
      <c r="K2436" s="90"/>
      <c r="L2436" s="21"/>
      <c r="M2436" s="21"/>
      <c r="N2436" s="21"/>
      <c r="O2436" s="21"/>
      <c r="P2436" s="21"/>
      <c r="Q2436" s="21"/>
      <c r="R2436" s="21"/>
      <c r="S2436" s="21"/>
      <c r="T2436" s="21"/>
      <c r="U2436" s="21"/>
    </row>
    <row r="2437" spans="1:21" s="40" customFormat="1" x14ac:dyDescent="0.2">
      <c r="A2437" s="260" t="s">
        <v>554</v>
      </c>
      <c r="B2437" s="245" t="s">
        <v>415</v>
      </c>
      <c r="C2437" s="302">
        <v>-0.84</v>
      </c>
      <c r="D2437" s="240" t="s">
        <v>41</v>
      </c>
      <c r="E2437" s="241">
        <v>1411.8</v>
      </c>
      <c r="F2437" s="175">
        <f t="shared" si="111"/>
        <v>-1185.9100000000001</v>
      </c>
      <c r="I2437" s="22"/>
      <c r="J2437" s="22"/>
      <c r="K2437" s="90"/>
      <c r="L2437" s="21"/>
      <c r="M2437" s="21"/>
      <c r="N2437" s="21"/>
      <c r="O2437" s="21"/>
      <c r="P2437" s="21"/>
      <c r="Q2437" s="21"/>
      <c r="R2437" s="21"/>
      <c r="S2437" s="21"/>
      <c r="T2437" s="21"/>
      <c r="U2437" s="21"/>
    </row>
    <row r="2438" spans="1:21" s="40" customFormat="1" ht="26.25" customHeight="1" x14ac:dyDescent="0.2">
      <c r="A2438" s="260" t="s">
        <v>553</v>
      </c>
      <c r="B2438" s="245" t="s">
        <v>407</v>
      </c>
      <c r="C2438" s="302">
        <v>-7.81</v>
      </c>
      <c r="D2438" s="240" t="s">
        <v>41</v>
      </c>
      <c r="E2438" s="241">
        <v>172.55</v>
      </c>
      <c r="F2438" s="175">
        <f t="shared" si="111"/>
        <v>-1347.62</v>
      </c>
      <c r="I2438" s="22"/>
      <c r="J2438" s="22"/>
      <c r="K2438" s="90"/>
      <c r="L2438" s="21"/>
      <c r="M2438" s="21"/>
      <c r="N2438" s="21"/>
      <c r="O2438" s="21"/>
      <c r="P2438" s="21"/>
      <c r="Q2438" s="21"/>
      <c r="R2438" s="21"/>
      <c r="S2438" s="21"/>
      <c r="T2438" s="21"/>
      <c r="U2438" s="21"/>
    </row>
    <row r="2439" spans="1:21" s="40" customFormat="1" ht="25.5" x14ac:dyDescent="0.2">
      <c r="A2439" s="260" t="s">
        <v>509</v>
      </c>
      <c r="B2439" s="245" t="s">
        <v>406</v>
      </c>
      <c r="C2439" s="302">
        <v>-1.94</v>
      </c>
      <c r="D2439" s="240" t="s">
        <v>41</v>
      </c>
      <c r="E2439" s="241">
        <v>204.64</v>
      </c>
      <c r="F2439" s="175">
        <f t="shared" si="111"/>
        <v>-397</v>
      </c>
      <c r="I2439" s="22"/>
      <c r="J2439" s="22"/>
      <c r="K2439" s="90"/>
      <c r="L2439" s="21"/>
      <c r="M2439" s="21"/>
      <c r="N2439" s="21"/>
      <c r="O2439" s="21"/>
      <c r="P2439" s="21"/>
      <c r="Q2439" s="21"/>
      <c r="R2439" s="21"/>
      <c r="S2439" s="21"/>
      <c r="T2439" s="21"/>
      <c r="U2439" s="21"/>
    </row>
    <row r="2440" spans="1:21" s="40" customFormat="1" x14ac:dyDescent="0.2">
      <c r="A2440" s="260" t="s">
        <v>552</v>
      </c>
      <c r="B2440" s="245" t="s">
        <v>89</v>
      </c>
      <c r="C2440" s="302">
        <v>-2</v>
      </c>
      <c r="D2440" s="324" t="s">
        <v>33</v>
      </c>
      <c r="E2440" s="241">
        <v>8900</v>
      </c>
      <c r="F2440" s="175">
        <f t="shared" si="111"/>
        <v>-17800</v>
      </c>
      <c r="I2440" s="22"/>
      <c r="J2440" s="22"/>
      <c r="K2440" s="90"/>
      <c r="L2440" s="21"/>
      <c r="M2440" s="21"/>
      <c r="N2440" s="21"/>
      <c r="O2440" s="21"/>
      <c r="P2440" s="21"/>
      <c r="Q2440" s="21"/>
      <c r="R2440" s="21"/>
      <c r="S2440" s="21"/>
      <c r="T2440" s="21"/>
      <c r="U2440" s="21"/>
    </row>
    <row r="2441" spans="1:21" ht="10.5" customHeight="1" x14ac:dyDescent="0.2">
      <c r="A2441" s="298"/>
      <c r="B2441" s="299"/>
      <c r="C2441" s="302"/>
      <c r="D2441" s="300"/>
      <c r="E2441" s="300"/>
      <c r="F2441" s="175"/>
    </row>
    <row r="2442" spans="1:21" s="40" customFormat="1" x14ac:dyDescent="0.2">
      <c r="A2442" s="326">
        <v>9.3000000000000007</v>
      </c>
      <c r="B2442" s="327" t="s">
        <v>413</v>
      </c>
      <c r="C2442" s="302"/>
      <c r="D2442" s="328"/>
      <c r="E2442" s="241"/>
      <c r="F2442" s="175"/>
      <c r="I2442" s="22"/>
      <c r="J2442" s="22"/>
      <c r="K2442" s="90"/>
      <c r="L2442" s="21"/>
      <c r="M2442" s="21"/>
      <c r="N2442" s="21"/>
      <c r="O2442" s="21"/>
      <c r="P2442" s="21"/>
      <c r="Q2442" s="21"/>
      <c r="R2442" s="21"/>
      <c r="S2442" s="21"/>
      <c r="T2442" s="21"/>
      <c r="U2442" s="21"/>
    </row>
    <row r="2443" spans="1:21" s="40" customFormat="1" x14ac:dyDescent="0.2">
      <c r="A2443" s="329" t="s">
        <v>551</v>
      </c>
      <c r="B2443" s="330" t="s">
        <v>97</v>
      </c>
      <c r="C2443" s="302">
        <v>-4</v>
      </c>
      <c r="D2443" s="328" t="s">
        <v>33</v>
      </c>
      <c r="E2443" s="241">
        <v>291.64999999999998</v>
      </c>
      <c r="F2443" s="175">
        <f t="shared" ref="F2443:F2451" si="112">ROUND(E2443*C2443,2)</f>
        <v>-1166.5999999999999</v>
      </c>
      <c r="I2443" s="22"/>
      <c r="J2443" s="22"/>
      <c r="K2443" s="90"/>
      <c r="L2443" s="21"/>
      <c r="M2443" s="21"/>
      <c r="N2443" s="21"/>
      <c r="O2443" s="21"/>
      <c r="P2443" s="21"/>
      <c r="Q2443" s="21"/>
      <c r="R2443" s="21"/>
      <c r="S2443" s="21"/>
      <c r="T2443" s="21"/>
      <c r="U2443" s="21"/>
    </row>
    <row r="2444" spans="1:21" s="40" customFormat="1" ht="25.5" x14ac:dyDescent="0.2">
      <c r="A2444" s="329" t="s">
        <v>550</v>
      </c>
      <c r="B2444" s="330" t="s">
        <v>412</v>
      </c>
      <c r="C2444" s="302">
        <v>-23.16</v>
      </c>
      <c r="D2444" s="331" t="s">
        <v>57</v>
      </c>
      <c r="E2444" s="241">
        <v>1410.47</v>
      </c>
      <c r="F2444" s="175">
        <f t="shared" si="112"/>
        <v>-32666.49</v>
      </c>
      <c r="I2444" s="22"/>
      <c r="J2444" s="22"/>
      <c r="K2444" s="90"/>
      <c r="L2444" s="21"/>
      <c r="M2444" s="21"/>
      <c r="N2444" s="21"/>
      <c r="O2444" s="21"/>
      <c r="P2444" s="21"/>
      <c r="Q2444" s="21"/>
      <c r="R2444" s="21"/>
      <c r="S2444" s="21"/>
      <c r="T2444" s="21"/>
      <c r="U2444" s="21"/>
    </row>
    <row r="2445" spans="1:21" s="40" customFormat="1" ht="25.5" x14ac:dyDescent="0.2">
      <c r="A2445" s="329" t="s">
        <v>549</v>
      </c>
      <c r="B2445" s="245" t="s">
        <v>411</v>
      </c>
      <c r="C2445" s="302">
        <v>-16</v>
      </c>
      <c r="D2445" s="331" t="s">
        <v>33</v>
      </c>
      <c r="E2445" s="241">
        <v>2767.21</v>
      </c>
      <c r="F2445" s="175">
        <f t="shared" si="112"/>
        <v>-44275.360000000001</v>
      </c>
      <c r="I2445" s="22"/>
      <c r="J2445" s="22"/>
      <c r="K2445" s="90"/>
      <c r="L2445" s="21"/>
      <c r="M2445" s="21"/>
      <c r="N2445" s="21"/>
      <c r="O2445" s="21"/>
      <c r="P2445" s="21"/>
      <c r="Q2445" s="21"/>
      <c r="R2445" s="21"/>
      <c r="S2445" s="21"/>
      <c r="T2445" s="21"/>
      <c r="U2445" s="21"/>
    </row>
    <row r="2446" spans="1:21" s="40" customFormat="1" x14ac:dyDescent="0.2">
      <c r="A2446" s="329" t="s">
        <v>548</v>
      </c>
      <c r="B2446" s="332" t="s">
        <v>410</v>
      </c>
      <c r="C2446" s="302">
        <v>-8</v>
      </c>
      <c r="D2446" s="331" t="s">
        <v>33</v>
      </c>
      <c r="E2446" s="241">
        <v>1565.4</v>
      </c>
      <c r="F2446" s="175">
        <f t="shared" si="112"/>
        <v>-12523.2</v>
      </c>
      <c r="I2446" s="22"/>
      <c r="J2446" s="22"/>
      <c r="K2446" s="90"/>
      <c r="L2446" s="21"/>
      <c r="M2446" s="21"/>
      <c r="N2446" s="21"/>
      <c r="O2446" s="21"/>
      <c r="P2446" s="21"/>
      <c r="Q2446" s="21"/>
      <c r="R2446" s="21"/>
      <c r="S2446" s="21"/>
      <c r="T2446" s="21"/>
      <c r="U2446" s="21"/>
    </row>
    <row r="2447" spans="1:21" s="40" customFormat="1" x14ac:dyDescent="0.2">
      <c r="A2447" s="260" t="s">
        <v>547</v>
      </c>
      <c r="B2447" s="245" t="s">
        <v>409</v>
      </c>
      <c r="C2447" s="302">
        <v>-8</v>
      </c>
      <c r="D2447" s="324" t="s">
        <v>33</v>
      </c>
      <c r="E2447" s="241">
        <v>750</v>
      </c>
      <c r="F2447" s="175">
        <f t="shared" si="112"/>
        <v>-6000</v>
      </c>
      <c r="I2447" s="22"/>
      <c r="J2447" s="22"/>
      <c r="K2447" s="90"/>
      <c r="L2447" s="21"/>
      <c r="M2447" s="21"/>
      <c r="N2447" s="21"/>
      <c r="O2447" s="21"/>
      <c r="P2447" s="21"/>
      <c r="Q2447" s="21"/>
      <c r="R2447" s="21"/>
      <c r="S2447" s="21"/>
      <c r="T2447" s="21"/>
      <c r="U2447" s="21"/>
    </row>
    <row r="2448" spans="1:21" s="40" customFormat="1" x14ac:dyDescent="0.2">
      <c r="A2448" s="329" t="s">
        <v>546</v>
      </c>
      <c r="B2448" s="332" t="s">
        <v>408</v>
      </c>
      <c r="C2448" s="302">
        <v>-22.72</v>
      </c>
      <c r="D2448" s="331" t="s">
        <v>41</v>
      </c>
      <c r="E2448" s="241">
        <v>130.81</v>
      </c>
      <c r="F2448" s="175">
        <f t="shared" si="112"/>
        <v>-2972</v>
      </c>
      <c r="I2448" s="22"/>
      <c r="J2448" s="22"/>
      <c r="K2448" s="90"/>
      <c r="L2448" s="21"/>
      <c r="M2448" s="21"/>
      <c r="N2448" s="21"/>
      <c r="O2448" s="21"/>
      <c r="P2448" s="21"/>
      <c r="Q2448" s="21"/>
      <c r="R2448" s="21"/>
      <c r="S2448" s="21"/>
      <c r="T2448" s="21"/>
      <c r="U2448" s="21"/>
    </row>
    <row r="2449" spans="1:21" s="40" customFormat="1" ht="30.75" customHeight="1" x14ac:dyDescent="0.2">
      <c r="A2449" s="329" t="s">
        <v>545</v>
      </c>
      <c r="B2449" s="245" t="s">
        <v>407</v>
      </c>
      <c r="C2449" s="302">
        <v>-21.36</v>
      </c>
      <c r="D2449" s="331" t="s">
        <v>41</v>
      </c>
      <c r="E2449" s="241">
        <v>172.55</v>
      </c>
      <c r="F2449" s="175">
        <f t="shared" si="112"/>
        <v>-3685.67</v>
      </c>
      <c r="I2449" s="22"/>
      <c r="J2449" s="22"/>
      <c r="K2449" s="90"/>
      <c r="L2449" s="21"/>
      <c r="M2449" s="21"/>
      <c r="N2449" s="21"/>
      <c r="O2449" s="21"/>
      <c r="P2449" s="21"/>
      <c r="Q2449" s="21"/>
      <c r="R2449" s="21"/>
      <c r="S2449" s="21"/>
      <c r="T2449" s="21"/>
      <c r="U2449" s="21"/>
    </row>
    <row r="2450" spans="1:21" s="40" customFormat="1" ht="25.5" x14ac:dyDescent="0.2">
      <c r="A2450" s="329" t="s">
        <v>544</v>
      </c>
      <c r="B2450" s="245" t="s">
        <v>406</v>
      </c>
      <c r="C2450" s="302">
        <v>-4</v>
      </c>
      <c r="D2450" s="331" t="s">
        <v>33</v>
      </c>
      <c r="E2450" s="241">
        <v>204.64</v>
      </c>
      <c r="F2450" s="175">
        <f t="shared" si="112"/>
        <v>-818.56</v>
      </c>
      <c r="I2450" s="22"/>
      <c r="J2450" s="22"/>
      <c r="K2450" s="90"/>
      <c r="L2450" s="21"/>
      <c r="M2450" s="21"/>
      <c r="N2450" s="21"/>
      <c r="O2450" s="21"/>
      <c r="P2450" s="21"/>
      <c r="Q2450" s="21"/>
      <c r="R2450" s="21"/>
      <c r="S2450" s="21"/>
      <c r="T2450" s="21"/>
      <c r="U2450" s="21"/>
    </row>
    <row r="2451" spans="1:21" s="40" customFormat="1" x14ac:dyDescent="0.2">
      <c r="A2451" s="329" t="s">
        <v>543</v>
      </c>
      <c r="B2451" s="332" t="s">
        <v>177</v>
      </c>
      <c r="C2451" s="302">
        <v>-4</v>
      </c>
      <c r="D2451" s="331" t="s">
        <v>33</v>
      </c>
      <c r="E2451" s="241">
        <v>8500</v>
      </c>
      <c r="F2451" s="175">
        <f t="shared" si="112"/>
        <v>-34000</v>
      </c>
      <c r="I2451" s="22"/>
      <c r="J2451" s="22"/>
      <c r="K2451" s="90"/>
      <c r="L2451" s="21"/>
      <c r="M2451" s="21"/>
      <c r="N2451" s="21"/>
      <c r="O2451" s="21"/>
      <c r="P2451" s="21"/>
      <c r="Q2451" s="21"/>
      <c r="R2451" s="21"/>
      <c r="S2451" s="21"/>
      <c r="T2451" s="21"/>
      <c r="U2451" s="21"/>
    </row>
    <row r="2452" spans="1:21" s="40" customFormat="1" x14ac:dyDescent="0.2">
      <c r="A2452" s="260"/>
      <c r="B2452" s="261"/>
      <c r="C2452" s="302"/>
      <c r="D2452" s="240"/>
      <c r="E2452" s="241"/>
      <c r="F2452" s="175"/>
      <c r="I2452" s="22"/>
      <c r="J2452" s="22"/>
      <c r="K2452" s="90"/>
      <c r="L2452" s="21"/>
      <c r="M2452" s="21"/>
      <c r="N2452" s="21"/>
      <c r="O2452" s="21"/>
      <c r="P2452" s="21"/>
      <c r="Q2452" s="21"/>
      <c r="R2452" s="21"/>
      <c r="S2452" s="21"/>
      <c r="T2452" s="21"/>
      <c r="U2452" s="21"/>
    </row>
    <row r="2453" spans="1:21" s="40" customFormat="1" ht="25.5" x14ac:dyDescent="0.2">
      <c r="A2453" s="326">
        <v>9.4</v>
      </c>
      <c r="B2453" s="327" t="s">
        <v>542</v>
      </c>
      <c r="C2453" s="302"/>
      <c r="D2453" s="328"/>
      <c r="E2453" s="241"/>
      <c r="F2453" s="175"/>
      <c r="I2453" s="22"/>
      <c r="J2453" s="22"/>
      <c r="K2453" s="90"/>
      <c r="L2453" s="21"/>
      <c r="M2453" s="21"/>
      <c r="N2453" s="21"/>
      <c r="O2453" s="21"/>
      <c r="P2453" s="21"/>
      <c r="Q2453" s="21"/>
      <c r="R2453" s="21"/>
      <c r="S2453" s="21"/>
      <c r="T2453" s="21"/>
      <c r="U2453" s="21"/>
    </row>
    <row r="2454" spans="1:21" s="40" customFormat="1" x14ac:dyDescent="0.2">
      <c r="A2454" s="329" t="s">
        <v>541</v>
      </c>
      <c r="B2454" s="330" t="s">
        <v>97</v>
      </c>
      <c r="C2454" s="302">
        <v>-1</v>
      </c>
      <c r="D2454" s="328" t="s">
        <v>33</v>
      </c>
      <c r="E2454" s="241">
        <v>3500</v>
      </c>
      <c r="F2454" s="175">
        <f t="shared" ref="F2454:F2461" si="113">ROUND(E2454*C2454,2)</f>
        <v>-3500</v>
      </c>
      <c r="I2454" s="22"/>
      <c r="J2454" s="22"/>
      <c r="K2454" s="90"/>
      <c r="L2454" s="21"/>
      <c r="M2454" s="21"/>
      <c r="N2454" s="21"/>
      <c r="O2454" s="21"/>
      <c r="P2454" s="21"/>
      <c r="Q2454" s="21"/>
      <c r="R2454" s="21"/>
      <c r="S2454" s="21"/>
      <c r="T2454" s="21"/>
      <c r="U2454" s="21"/>
    </row>
    <row r="2455" spans="1:21" s="40" customFormat="1" ht="25.5" x14ac:dyDescent="0.2">
      <c r="A2455" s="329" t="s">
        <v>540</v>
      </c>
      <c r="B2455" s="330" t="s">
        <v>539</v>
      </c>
      <c r="C2455" s="302">
        <v>-126.5</v>
      </c>
      <c r="D2455" s="331" t="s">
        <v>57</v>
      </c>
      <c r="E2455" s="241">
        <v>5778.26</v>
      </c>
      <c r="F2455" s="175">
        <f t="shared" si="113"/>
        <v>-730949.89</v>
      </c>
      <c r="I2455" s="22"/>
      <c r="J2455" s="22"/>
      <c r="K2455" s="90"/>
      <c r="L2455" s="21"/>
      <c r="M2455" s="21"/>
      <c r="N2455" s="21"/>
      <c r="O2455" s="21"/>
      <c r="P2455" s="21"/>
      <c r="Q2455" s="21"/>
      <c r="R2455" s="21"/>
      <c r="S2455" s="21"/>
      <c r="T2455" s="21"/>
      <c r="U2455" s="21"/>
    </row>
    <row r="2456" spans="1:21" s="40" customFormat="1" ht="25.5" x14ac:dyDescent="0.2">
      <c r="A2456" s="329" t="s">
        <v>538</v>
      </c>
      <c r="B2456" s="245" t="s">
        <v>537</v>
      </c>
      <c r="C2456" s="302">
        <v>-4</v>
      </c>
      <c r="D2456" s="331" t="s">
        <v>33</v>
      </c>
      <c r="E2456" s="241">
        <v>13177.9</v>
      </c>
      <c r="F2456" s="175">
        <f t="shared" si="113"/>
        <v>-52711.6</v>
      </c>
      <c r="I2456" s="22"/>
      <c r="J2456" s="22"/>
      <c r="K2456" s="90"/>
      <c r="L2456" s="21"/>
      <c r="M2456" s="21"/>
      <c r="N2456" s="21"/>
      <c r="O2456" s="21"/>
      <c r="P2456" s="21"/>
      <c r="Q2456" s="21"/>
      <c r="R2456" s="21"/>
      <c r="S2456" s="21"/>
      <c r="T2456" s="21"/>
      <c r="U2456" s="21"/>
    </row>
    <row r="2457" spans="1:21" s="40" customFormat="1" x14ac:dyDescent="0.2">
      <c r="A2457" s="329" t="s">
        <v>536</v>
      </c>
      <c r="B2457" s="332" t="s">
        <v>535</v>
      </c>
      <c r="C2457" s="302">
        <v>-2</v>
      </c>
      <c r="D2457" s="331" t="s">
        <v>33</v>
      </c>
      <c r="E2457" s="241">
        <v>4300.33</v>
      </c>
      <c r="F2457" s="175">
        <f t="shared" si="113"/>
        <v>-8600.66</v>
      </c>
      <c r="I2457" s="22"/>
      <c r="J2457" s="22"/>
      <c r="K2457" s="90"/>
      <c r="L2457" s="21"/>
      <c r="M2457" s="21"/>
      <c r="N2457" s="21"/>
      <c r="O2457" s="21"/>
      <c r="P2457" s="21"/>
      <c r="Q2457" s="21"/>
      <c r="R2457" s="21"/>
      <c r="S2457" s="21"/>
      <c r="T2457" s="21"/>
      <c r="U2457" s="21"/>
    </row>
    <row r="2458" spans="1:21" s="40" customFormat="1" x14ac:dyDescent="0.2">
      <c r="A2458" s="329" t="s">
        <v>534</v>
      </c>
      <c r="B2458" s="332" t="s">
        <v>533</v>
      </c>
      <c r="C2458" s="302">
        <v>-2</v>
      </c>
      <c r="D2458" s="331" t="s">
        <v>33</v>
      </c>
      <c r="E2458" s="241">
        <v>13786.75</v>
      </c>
      <c r="F2458" s="175">
        <f t="shared" si="113"/>
        <v>-27573.5</v>
      </c>
      <c r="I2458" s="22"/>
      <c r="J2458" s="22"/>
      <c r="K2458" s="90"/>
      <c r="L2458" s="21"/>
      <c r="M2458" s="21"/>
      <c r="N2458" s="21"/>
      <c r="O2458" s="21"/>
      <c r="P2458" s="21"/>
      <c r="Q2458" s="21"/>
      <c r="R2458" s="21"/>
      <c r="S2458" s="21"/>
      <c r="T2458" s="21"/>
      <c r="U2458" s="21"/>
    </row>
    <row r="2459" spans="1:21" s="40" customFormat="1" x14ac:dyDescent="0.2">
      <c r="A2459" s="329" t="s">
        <v>532</v>
      </c>
      <c r="B2459" s="332" t="s">
        <v>531</v>
      </c>
      <c r="C2459" s="302">
        <v>-2</v>
      </c>
      <c r="D2459" s="331" t="s">
        <v>530</v>
      </c>
      <c r="E2459" s="241">
        <v>12500</v>
      </c>
      <c r="F2459" s="175">
        <f t="shared" si="113"/>
        <v>-25000</v>
      </c>
      <c r="I2459" s="22"/>
      <c r="J2459" s="22"/>
      <c r="K2459" s="90"/>
      <c r="L2459" s="21"/>
      <c r="M2459" s="21"/>
      <c r="N2459" s="21"/>
      <c r="O2459" s="21"/>
      <c r="P2459" s="21"/>
      <c r="Q2459" s="21"/>
      <c r="R2459" s="21"/>
      <c r="S2459" s="21"/>
      <c r="T2459" s="21"/>
      <c r="U2459" s="21"/>
    </row>
    <row r="2460" spans="1:21" s="40" customFormat="1" x14ac:dyDescent="0.2">
      <c r="A2460" s="329" t="s">
        <v>529</v>
      </c>
      <c r="B2460" s="332" t="s">
        <v>528</v>
      </c>
      <c r="C2460" s="302">
        <v>-22</v>
      </c>
      <c r="D2460" s="331" t="s">
        <v>33</v>
      </c>
      <c r="E2460" s="241">
        <v>5298.27</v>
      </c>
      <c r="F2460" s="175">
        <f t="shared" si="113"/>
        <v>-116561.94</v>
      </c>
      <c r="I2460" s="22"/>
      <c r="J2460" s="22"/>
      <c r="K2460" s="90"/>
      <c r="L2460" s="21"/>
      <c r="M2460" s="21"/>
      <c r="N2460" s="21"/>
      <c r="O2460" s="21"/>
      <c r="P2460" s="21"/>
      <c r="Q2460" s="21"/>
      <c r="R2460" s="21"/>
      <c r="S2460" s="21"/>
      <c r="T2460" s="21"/>
      <c r="U2460" s="21"/>
    </row>
    <row r="2461" spans="1:21" s="40" customFormat="1" x14ac:dyDescent="0.2">
      <c r="A2461" s="329" t="s">
        <v>527</v>
      </c>
      <c r="B2461" s="332" t="s">
        <v>177</v>
      </c>
      <c r="C2461" s="302">
        <v>-1</v>
      </c>
      <c r="D2461" s="331" t="s">
        <v>33</v>
      </c>
      <c r="E2461" s="241">
        <v>105000</v>
      </c>
      <c r="F2461" s="175">
        <f t="shared" si="113"/>
        <v>-105000</v>
      </c>
      <c r="I2461" s="22"/>
      <c r="J2461" s="22"/>
      <c r="K2461" s="90"/>
      <c r="L2461" s="21"/>
      <c r="M2461" s="21"/>
      <c r="N2461" s="21"/>
      <c r="O2461" s="21"/>
      <c r="P2461" s="21"/>
      <c r="Q2461" s="21"/>
      <c r="R2461" s="21"/>
      <c r="S2461" s="21"/>
      <c r="T2461" s="21"/>
      <c r="U2461" s="21"/>
    </row>
    <row r="2462" spans="1:21" s="40" customFormat="1" x14ac:dyDescent="0.2">
      <c r="A2462" s="260"/>
      <c r="B2462" s="261"/>
      <c r="C2462" s="302">
        <v>0</v>
      </c>
      <c r="D2462" s="240"/>
      <c r="E2462" s="241"/>
      <c r="F2462" s="175"/>
      <c r="I2462" s="22"/>
      <c r="J2462" s="22"/>
      <c r="K2462" s="90"/>
      <c r="L2462" s="21"/>
      <c r="M2462" s="21"/>
      <c r="N2462" s="21"/>
      <c r="O2462" s="21"/>
      <c r="P2462" s="21"/>
      <c r="Q2462" s="21"/>
      <c r="R2462" s="21"/>
      <c r="S2462" s="21"/>
      <c r="T2462" s="21"/>
      <c r="U2462" s="21"/>
    </row>
    <row r="2463" spans="1:21" s="40" customFormat="1" x14ac:dyDescent="0.2">
      <c r="A2463" s="326">
        <v>9.5</v>
      </c>
      <c r="B2463" s="327" t="s">
        <v>526</v>
      </c>
      <c r="C2463" s="302">
        <v>0</v>
      </c>
      <c r="D2463" s="328"/>
      <c r="E2463" s="241"/>
      <c r="F2463" s="175"/>
      <c r="I2463" s="22"/>
      <c r="J2463" s="22"/>
      <c r="K2463" s="90"/>
      <c r="L2463" s="21"/>
      <c r="M2463" s="21"/>
      <c r="N2463" s="21"/>
      <c r="O2463" s="21"/>
      <c r="P2463" s="21"/>
      <c r="Q2463" s="21"/>
      <c r="R2463" s="21"/>
      <c r="S2463" s="21"/>
      <c r="T2463" s="21"/>
      <c r="U2463" s="21"/>
    </row>
    <row r="2464" spans="1:21" s="40" customFormat="1" x14ac:dyDescent="0.2">
      <c r="A2464" s="329" t="s">
        <v>525</v>
      </c>
      <c r="B2464" s="245" t="s">
        <v>97</v>
      </c>
      <c r="C2464" s="302">
        <v>-2</v>
      </c>
      <c r="D2464" s="331" t="s">
        <v>33</v>
      </c>
      <c r="E2464" s="241">
        <v>291.64999999999998</v>
      </c>
      <c r="F2464" s="175">
        <f t="shared" ref="F2464:F2472" si="114">ROUND(E2464*C2464,2)</f>
        <v>-583.29999999999995</v>
      </c>
      <c r="I2464" s="22"/>
      <c r="J2464" s="22"/>
      <c r="K2464" s="90"/>
      <c r="L2464" s="21"/>
      <c r="M2464" s="21"/>
      <c r="N2464" s="21"/>
      <c r="O2464" s="21"/>
      <c r="P2464" s="21"/>
      <c r="Q2464" s="21"/>
      <c r="R2464" s="21"/>
      <c r="S2464" s="21"/>
      <c r="T2464" s="21"/>
      <c r="U2464" s="21"/>
    </row>
    <row r="2465" spans="1:21" s="40" customFormat="1" ht="25.5" x14ac:dyDescent="0.2">
      <c r="A2465" s="329" t="s">
        <v>524</v>
      </c>
      <c r="B2465" s="330" t="s">
        <v>412</v>
      </c>
      <c r="C2465" s="302">
        <v>-20</v>
      </c>
      <c r="D2465" s="331" t="s">
        <v>57</v>
      </c>
      <c r="E2465" s="241">
        <v>1410.47</v>
      </c>
      <c r="F2465" s="175">
        <f t="shared" si="114"/>
        <v>-28209.4</v>
      </c>
      <c r="I2465" s="22"/>
      <c r="J2465" s="22"/>
      <c r="K2465" s="90"/>
      <c r="L2465" s="21"/>
      <c r="M2465" s="21"/>
      <c r="N2465" s="21"/>
      <c r="O2465" s="21"/>
      <c r="P2465" s="21"/>
      <c r="Q2465" s="21"/>
      <c r="R2465" s="21"/>
      <c r="S2465" s="21"/>
      <c r="T2465" s="21"/>
      <c r="U2465" s="21"/>
    </row>
    <row r="2466" spans="1:21" s="40" customFormat="1" ht="25.5" x14ac:dyDescent="0.2">
      <c r="A2466" s="329" t="s">
        <v>523</v>
      </c>
      <c r="B2466" s="245" t="s">
        <v>411</v>
      </c>
      <c r="C2466" s="302">
        <v>-8</v>
      </c>
      <c r="D2466" s="331" t="s">
        <v>33</v>
      </c>
      <c r="E2466" s="241">
        <v>2767.21</v>
      </c>
      <c r="F2466" s="175">
        <f t="shared" si="114"/>
        <v>-22137.68</v>
      </c>
      <c r="I2466" s="22"/>
      <c r="J2466" s="22"/>
      <c r="K2466" s="90"/>
      <c r="L2466" s="21"/>
      <c r="M2466" s="21"/>
      <c r="N2466" s="21"/>
      <c r="O2466" s="21"/>
      <c r="P2466" s="21"/>
      <c r="Q2466" s="21"/>
      <c r="R2466" s="21"/>
      <c r="S2466" s="21"/>
      <c r="T2466" s="21"/>
      <c r="U2466" s="21"/>
    </row>
    <row r="2467" spans="1:21" s="40" customFormat="1" x14ac:dyDescent="0.2">
      <c r="A2467" s="329" t="s">
        <v>522</v>
      </c>
      <c r="B2467" s="332" t="s">
        <v>410</v>
      </c>
      <c r="C2467" s="302">
        <v>-4</v>
      </c>
      <c r="D2467" s="331" t="s">
        <v>33</v>
      </c>
      <c r="E2467" s="241">
        <v>1565.4</v>
      </c>
      <c r="F2467" s="175">
        <f t="shared" si="114"/>
        <v>-6261.6</v>
      </c>
      <c r="I2467" s="22"/>
      <c r="J2467" s="22"/>
      <c r="K2467" s="90"/>
      <c r="L2467" s="21"/>
      <c r="M2467" s="21"/>
      <c r="N2467" s="21"/>
      <c r="O2467" s="21"/>
      <c r="P2467" s="21"/>
      <c r="Q2467" s="21"/>
      <c r="R2467" s="21"/>
      <c r="S2467" s="21"/>
      <c r="T2467" s="21"/>
      <c r="U2467" s="21"/>
    </row>
    <row r="2468" spans="1:21" s="40" customFormat="1" x14ac:dyDescent="0.2">
      <c r="A2468" s="329" t="s">
        <v>521</v>
      </c>
      <c r="B2468" s="332" t="s">
        <v>409</v>
      </c>
      <c r="C2468" s="302">
        <v>-4</v>
      </c>
      <c r="D2468" s="331" t="s">
        <v>33</v>
      </c>
      <c r="E2468" s="241">
        <v>750</v>
      </c>
      <c r="F2468" s="175">
        <f t="shared" si="114"/>
        <v>-3000</v>
      </c>
      <c r="I2468" s="22"/>
      <c r="J2468" s="22"/>
      <c r="K2468" s="90"/>
      <c r="L2468" s="21"/>
      <c r="M2468" s="21"/>
      <c r="N2468" s="21"/>
      <c r="O2468" s="21"/>
      <c r="P2468" s="21"/>
      <c r="Q2468" s="21"/>
      <c r="R2468" s="21"/>
      <c r="S2468" s="21"/>
      <c r="T2468" s="21"/>
      <c r="U2468" s="21"/>
    </row>
    <row r="2469" spans="1:21" s="40" customFormat="1" x14ac:dyDescent="0.2">
      <c r="A2469" s="329" t="s">
        <v>520</v>
      </c>
      <c r="B2469" s="332" t="s">
        <v>408</v>
      </c>
      <c r="C2469" s="302">
        <v>-11.36</v>
      </c>
      <c r="D2469" s="331" t="s">
        <v>41</v>
      </c>
      <c r="E2469" s="241">
        <v>130.81</v>
      </c>
      <c r="F2469" s="175">
        <f t="shared" si="114"/>
        <v>-1486</v>
      </c>
      <c r="I2469" s="22"/>
      <c r="J2469" s="22"/>
      <c r="K2469" s="90"/>
      <c r="L2469" s="21"/>
      <c r="M2469" s="21"/>
      <c r="N2469" s="21"/>
      <c r="O2469" s="21"/>
      <c r="P2469" s="21"/>
      <c r="Q2469" s="21"/>
      <c r="R2469" s="21"/>
      <c r="S2469" s="21"/>
      <c r="T2469" s="21"/>
      <c r="U2469" s="21"/>
    </row>
    <row r="2470" spans="1:21" s="40" customFormat="1" ht="24.75" customHeight="1" x14ac:dyDescent="0.2">
      <c r="A2470" s="329" t="s">
        <v>519</v>
      </c>
      <c r="B2470" s="245" t="s">
        <v>407</v>
      </c>
      <c r="C2470" s="302">
        <v>-10.68</v>
      </c>
      <c r="D2470" s="331" t="s">
        <v>41</v>
      </c>
      <c r="E2470" s="241">
        <v>172.55</v>
      </c>
      <c r="F2470" s="175">
        <f t="shared" si="114"/>
        <v>-1842.83</v>
      </c>
      <c r="I2470" s="22"/>
      <c r="J2470" s="22"/>
      <c r="K2470" s="90"/>
      <c r="L2470" s="21"/>
      <c r="M2470" s="21"/>
      <c r="N2470" s="21"/>
      <c r="O2470" s="21"/>
      <c r="P2470" s="21"/>
      <c r="Q2470" s="21"/>
      <c r="R2470" s="21"/>
      <c r="S2470" s="21"/>
      <c r="T2470" s="21"/>
      <c r="U2470" s="21"/>
    </row>
    <row r="2471" spans="1:21" s="40" customFormat="1" ht="25.5" x14ac:dyDescent="0.2">
      <c r="A2471" s="329" t="s">
        <v>518</v>
      </c>
      <c r="B2471" s="245" t="s">
        <v>406</v>
      </c>
      <c r="C2471" s="302">
        <v>-2</v>
      </c>
      <c r="D2471" s="331" t="s">
        <v>33</v>
      </c>
      <c r="E2471" s="241">
        <v>204.64</v>
      </c>
      <c r="F2471" s="175">
        <f t="shared" si="114"/>
        <v>-409.28</v>
      </c>
      <c r="I2471" s="22"/>
      <c r="J2471" s="22"/>
      <c r="K2471" s="90"/>
      <c r="L2471" s="21"/>
      <c r="M2471" s="21"/>
      <c r="N2471" s="21"/>
      <c r="O2471" s="21"/>
      <c r="P2471" s="21"/>
      <c r="Q2471" s="21"/>
      <c r="R2471" s="21"/>
      <c r="S2471" s="21"/>
      <c r="T2471" s="21"/>
      <c r="U2471" s="21"/>
    </row>
    <row r="2472" spans="1:21" s="40" customFormat="1" x14ac:dyDescent="0.2">
      <c r="A2472" s="329" t="s">
        <v>517</v>
      </c>
      <c r="B2472" s="332" t="s">
        <v>177</v>
      </c>
      <c r="C2472" s="302">
        <v>-2</v>
      </c>
      <c r="D2472" s="331" t="s">
        <v>33</v>
      </c>
      <c r="E2472" s="241">
        <v>12500</v>
      </c>
      <c r="F2472" s="175">
        <f t="shared" si="114"/>
        <v>-25000</v>
      </c>
      <c r="I2472" s="22"/>
      <c r="J2472" s="22"/>
      <c r="K2472" s="90"/>
      <c r="L2472" s="21"/>
      <c r="M2472" s="21"/>
      <c r="N2472" s="21"/>
      <c r="O2472" s="21"/>
      <c r="P2472" s="21"/>
      <c r="Q2472" s="21"/>
      <c r="R2472" s="21"/>
      <c r="S2472" s="21"/>
      <c r="T2472" s="21"/>
      <c r="U2472" s="21"/>
    </row>
    <row r="2473" spans="1:21" ht="10.5" customHeight="1" x14ac:dyDescent="0.2">
      <c r="A2473" s="298"/>
      <c r="B2473" s="299"/>
      <c r="C2473" s="302"/>
      <c r="D2473" s="300"/>
      <c r="E2473" s="300"/>
      <c r="F2473" s="175"/>
    </row>
    <row r="2474" spans="1:21" s="40" customFormat="1" x14ac:dyDescent="0.2">
      <c r="A2474" s="334">
        <v>10</v>
      </c>
      <c r="B2474" s="188" t="s">
        <v>405</v>
      </c>
      <c r="C2474" s="302"/>
      <c r="D2474" s="240"/>
      <c r="E2474" s="241"/>
      <c r="F2474" s="175"/>
      <c r="I2474" s="22"/>
      <c r="J2474" s="22"/>
      <c r="K2474" s="90"/>
      <c r="L2474" s="21"/>
      <c r="M2474" s="21"/>
      <c r="N2474" s="21"/>
      <c r="O2474" s="21"/>
      <c r="P2474" s="21"/>
      <c r="Q2474" s="21"/>
      <c r="R2474" s="21"/>
      <c r="S2474" s="21"/>
      <c r="T2474" s="21"/>
      <c r="U2474" s="21"/>
    </row>
    <row r="2475" spans="1:21" s="40" customFormat="1" ht="11.25" customHeight="1" x14ac:dyDescent="0.2">
      <c r="A2475" s="260"/>
      <c r="B2475" s="261"/>
      <c r="C2475" s="302"/>
      <c r="D2475" s="240"/>
      <c r="E2475" s="241"/>
      <c r="F2475" s="175"/>
      <c r="I2475" s="22"/>
      <c r="J2475" s="22"/>
      <c r="K2475" s="90"/>
      <c r="L2475" s="21"/>
      <c r="M2475" s="21"/>
      <c r="N2475" s="21"/>
      <c r="O2475" s="21"/>
      <c r="P2475" s="21"/>
      <c r="Q2475" s="21"/>
      <c r="R2475" s="21"/>
      <c r="S2475" s="21"/>
      <c r="T2475" s="21"/>
      <c r="U2475" s="21"/>
    </row>
    <row r="2476" spans="1:21" s="40" customFormat="1" x14ac:dyDescent="0.2">
      <c r="A2476" s="335">
        <v>10.1</v>
      </c>
      <c r="B2476" s="188" t="s">
        <v>516</v>
      </c>
      <c r="C2476" s="302"/>
      <c r="D2476" s="240"/>
      <c r="E2476" s="241"/>
      <c r="F2476" s="175"/>
      <c r="I2476" s="22"/>
      <c r="J2476" s="22"/>
      <c r="K2476" s="90"/>
      <c r="L2476" s="21"/>
      <c r="M2476" s="21"/>
      <c r="N2476" s="21"/>
      <c r="O2476" s="21"/>
      <c r="P2476" s="21"/>
      <c r="Q2476" s="21"/>
      <c r="R2476" s="21"/>
      <c r="S2476" s="21"/>
      <c r="T2476" s="21"/>
      <c r="U2476" s="21"/>
    </row>
    <row r="2477" spans="1:21" s="40" customFormat="1" x14ac:dyDescent="0.2">
      <c r="A2477" s="329" t="s">
        <v>466</v>
      </c>
      <c r="B2477" s="336" t="s">
        <v>402</v>
      </c>
      <c r="C2477" s="302">
        <v>-225</v>
      </c>
      <c r="D2477" s="328" t="s">
        <v>33</v>
      </c>
      <c r="E2477" s="265">
        <v>80</v>
      </c>
      <c r="F2477" s="175">
        <f t="shared" ref="F2477:F2489" si="115">ROUND((C2477*E2477),2)</f>
        <v>-18000</v>
      </c>
      <c r="I2477" s="22"/>
      <c r="J2477" s="22"/>
      <c r="K2477" s="90"/>
      <c r="L2477" s="21"/>
      <c r="M2477" s="21"/>
      <c r="N2477" s="21"/>
      <c r="O2477" s="21"/>
      <c r="P2477" s="21"/>
      <c r="Q2477" s="21"/>
      <c r="R2477" s="21"/>
      <c r="S2477" s="21"/>
      <c r="T2477" s="21"/>
      <c r="U2477" s="21"/>
    </row>
    <row r="2478" spans="1:21" s="40" customFormat="1" ht="25.5" x14ac:dyDescent="0.2">
      <c r="A2478" s="329" t="s">
        <v>465</v>
      </c>
      <c r="B2478" s="337" t="s">
        <v>400</v>
      </c>
      <c r="C2478" s="302">
        <v>-2700</v>
      </c>
      <c r="D2478" s="328" t="s">
        <v>57</v>
      </c>
      <c r="E2478" s="265">
        <v>14.23</v>
      </c>
      <c r="F2478" s="175">
        <f t="shared" si="115"/>
        <v>-38421</v>
      </c>
      <c r="I2478" s="22"/>
      <c r="J2478" s="22"/>
      <c r="K2478" s="90"/>
      <c r="L2478" s="21"/>
      <c r="M2478" s="21"/>
      <c r="N2478" s="21"/>
      <c r="O2478" s="21"/>
      <c r="P2478" s="21"/>
      <c r="Q2478" s="21"/>
      <c r="R2478" s="21"/>
      <c r="S2478" s="21"/>
      <c r="T2478" s="21"/>
      <c r="U2478" s="21"/>
    </row>
    <row r="2479" spans="1:21" s="40" customFormat="1" x14ac:dyDescent="0.2">
      <c r="A2479" s="329" t="s">
        <v>464</v>
      </c>
      <c r="B2479" s="337" t="s">
        <v>398</v>
      </c>
      <c r="C2479" s="302">
        <v>-450</v>
      </c>
      <c r="D2479" s="328" t="s">
        <v>33</v>
      </c>
      <c r="E2479" s="265">
        <v>84.42</v>
      </c>
      <c r="F2479" s="175">
        <f t="shared" si="115"/>
        <v>-37989</v>
      </c>
      <c r="I2479" s="22"/>
      <c r="J2479" s="22"/>
      <c r="K2479" s="90"/>
      <c r="L2479" s="21"/>
      <c r="M2479" s="21"/>
      <c r="N2479" s="21"/>
      <c r="O2479" s="21"/>
      <c r="P2479" s="21"/>
      <c r="Q2479" s="21"/>
      <c r="R2479" s="21"/>
      <c r="S2479" s="21"/>
      <c r="T2479" s="21"/>
      <c r="U2479" s="21"/>
    </row>
    <row r="2480" spans="1:21" s="40" customFormat="1" x14ac:dyDescent="0.2">
      <c r="A2480" s="329" t="s">
        <v>463</v>
      </c>
      <c r="B2480" s="337" t="s">
        <v>396</v>
      </c>
      <c r="C2480" s="302">
        <v>-450</v>
      </c>
      <c r="D2480" s="328" t="s">
        <v>33</v>
      </c>
      <c r="E2480" s="265">
        <v>26.5</v>
      </c>
      <c r="F2480" s="175">
        <f t="shared" si="115"/>
        <v>-11925</v>
      </c>
      <c r="I2480" s="22"/>
      <c r="J2480" s="22"/>
      <c r="K2480" s="90"/>
      <c r="L2480" s="21"/>
      <c r="M2480" s="21"/>
      <c r="N2480" s="21"/>
      <c r="O2480" s="21"/>
      <c r="P2480" s="21"/>
      <c r="Q2480" s="21"/>
      <c r="R2480" s="21"/>
      <c r="S2480" s="21"/>
      <c r="T2480" s="21"/>
      <c r="U2480" s="21"/>
    </row>
    <row r="2481" spans="1:21" s="40" customFormat="1" x14ac:dyDescent="0.2">
      <c r="A2481" s="329" t="s">
        <v>462</v>
      </c>
      <c r="B2481" s="337" t="s">
        <v>394</v>
      </c>
      <c r="C2481" s="302">
        <v>-337.5</v>
      </c>
      <c r="D2481" s="328" t="s">
        <v>57</v>
      </c>
      <c r="E2481" s="265">
        <v>292.05</v>
      </c>
      <c r="F2481" s="175">
        <f t="shared" si="115"/>
        <v>-98566.88</v>
      </c>
      <c r="I2481" s="22"/>
      <c r="J2481" s="22"/>
      <c r="K2481" s="90"/>
      <c r="L2481" s="21"/>
      <c r="M2481" s="21"/>
      <c r="N2481" s="21"/>
      <c r="O2481" s="21"/>
      <c r="P2481" s="21"/>
      <c r="Q2481" s="21"/>
      <c r="R2481" s="21"/>
      <c r="S2481" s="21"/>
      <c r="T2481" s="21"/>
      <c r="U2481" s="21"/>
    </row>
    <row r="2482" spans="1:21" s="40" customFormat="1" x14ac:dyDescent="0.2">
      <c r="A2482" s="329" t="s">
        <v>461</v>
      </c>
      <c r="B2482" s="337" t="s">
        <v>392</v>
      </c>
      <c r="C2482" s="302">
        <v>-225</v>
      </c>
      <c r="D2482" s="328" t="s">
        <v>33</v>
      </c>
      <c r="E2482" s="265">
        <v>35.4</v>
      </c>
      <c r="F2482" s="175">
        <f t="shared" si="115"/>
        <v>-7965</v>
      </c>
      <c r="I2482" s="22"/>
      <c r="J2482" s="22"/>
      <c r="K2482" s="90"/>
      <c r="L2482" s="21"/>
      <c r="M2482" s="21"/>
      <c r="N2482" s="21"/>
      <c r="O2482" s="21"/>
      <c r="P2482" s="21"/>
      <c r="Q2482" s="21"/>
      <c r="R2482" s="21"/>
      <c r="S2482" s="21"/>
      <c r="T2482" s="21"/>
      <c r="U2482" s="21"/>
    </row>
    <row r="2483" spans="1:21" s="40" customFormat="1" x14ac:dyDescent="0.2">
      <c r="A2483" s="329" t="s">
        <v>460</v>
      </c>
      <c r="B2483" s="337" t="s">
        <v>390</v>
      </c>
      <c r="C2483" s="302">
        <v>-225</v>
      </c>
      <c r="D2483" s="328" t="s">
        <v>33</v>
      </c>
      <c r="E2483" s="265">
        <v>28.32</v>
      </c>
      <c r="F2483" s="175">
        <f t="shared" si="115"/>
        <v>-6372</v>
      </c>
      <c r="I2483" s="22"/>
      <c r="J2483" s="22"/>
      <c r="K2483" s="90"/>
      <c r="L2483" s="21"/>
      <c r="M2483" s="21"/>
      <c r="N2483" s="21"/>
      <c r="O2483" s="21"/>
      <c r="P2483" s="21"/>
      <c r="Q2483" s="21"/>
      <c r="R2483" s="21"/>
      <c r="S2483" s="21"/>
      <c r="T2483" s="21"/>
      <c r="U2483" s="21"/>
    </row>
    <row r="2484" spans="1:21" s="40" customFormat="1" x14ac:dyDescent="0.2">
      <c r="A2484" s="329" t="s">
        <v>459</v>
      </c>
      <c r="B2484" s="337" t="s">
        <v>388</v>
      </c>
      <c r="C2484" s="302">
        <v>-225</v>
      </c>
      <c r="D2484" s="328" t="s">
        <v>33</v>
      </c>
      <c r="E2484" s="265">
        <v>286.36</v>
      </c>
      <c r="F2484" s="175">
        <f t="shared" si="115"/>
        <v>-64431</v>
      </c>
      <c r="I2484" s="22"/>
      <c r="J2484" s="22"/>
      <c r="K2484" s="90"/>
      <c r="L2484" s="21"/>
      <c r="M2484" s="21"/>
      <c r="N2484" s="21"/>
      <c r="O2484" s="21"/>
      <c r="P2484" s="21"/>
      <c r="Q2484" s="21"/>
      <c r="R2484" s="21"/>
      <c r="S2484" s="21"/>
      <c r="T2484" s="21"/>
      <c r="U2484" s="21"/>
    </row>
    <row r="2485" spans="1:21" s="40" customFormat="1" x14ac:dyDescent="0.2">
      <c r="A2485" s="329" t="s">
        <v>458</v>
      </c>
      <c r="B2485" s="337" t="s">
        <v>386</v>
      </c>
      <c r="C2485" s="302">
        <v>-225</v>
      </c>
      <c r="D2485" s="328" t="s">
        <v>33</v>
      </c>
      <c r="E2485" s="265">
        <v>380</v>
      </c>
      <c r="F2485" s="175">
        <f t="shared" si="115"/>
        <v>-85500</v>
      </c>
      <c r="I2485" s="22"/>
      <c r="J2485" s="22"/>
      <c r="K2485" s="90"/>
      <c r="L2485" s="21"/>
      <c r="M2485" s="21"/>
      <c r="N2485" s="21"/>
      <c r="O2485" s="21"/>
      <c r="P2485" s="21"/>
      <c r="Q2485" s="21"/>
      <c r="R2485" s="21"/>
      <c r="S2485" s="21"/>
      <c r="T2485" s="21"/>
      <c r="U2485" s="21"/>
    </row>
    <row r="2486" spans="1:21" s="40" customFormat="1" x14ac:dyDescent="0.2">
      <c r="A2486" s="329" t="s">
        <v>503</v>
      </c>
      <c r="B2486" s="337" t="s">
        <v>239</v>
      </c>
      <c r="C2486" s="302">
        <v>-225</v>
      </c>
      <c r="D2486" s="328" t="s">
        <v>33</v>
      </c>
      <c r="E2486" s="265">
        <v>21.67</v>
      </c>
      <c r="F2486" s="175">
        <f t="shared" si="115"/>
        <v>-4875.75</v>
      </c>
      <c r="I2486" s="22"/>
      <c r="J2486" s="22"/>
      <c r="K2486" s="90"/>
      <c r="L2486" s="21"/>
      <c r="M2486" s="21"/>
      <c r="N2486" s="21"/>
      <c r="O2486" s="21"/>
      <c r="P2486" s="21"/>
      <c r="Q2486" s="21"/>
      <c r="R2486" s="21"/>
      <c r="S2486" s="21"/>
      <c r="T2486" s="21"/>
      <c r="U2486" s="21"/>
    </row>
    <row r="2487" spans="1:21" s="40" customFormat="1" x14ac:dyDescent="0.2">
      <c r="A2487" s="329" t="s">
        <v>502</v>
      </c>
      <c r="B2487" s="337" t="s">
        <v>383</v>
      </c>
      <c r="C2487" s="302">
        <v>-225</v>
      </c>
      <c r="D2487" s="328" t="s">
        <v>33</v>
      </c>
      <c r="E2487" s="265">
        <v>350</v>
      </c>
      <c r="F2487" s="175">
        <f t="shared" si="115"/>
        <v>-78750</v>
      </c>
      <c r="I2487" s="22"/>
      <c r="J2487" s="22"/>
      <c r="K2487" s="90"/>
      <c r="L2487" s="21"/>
      <c r="M2487" s="21"/>
      <c r="N2487" s="21"/>
      <c r="O2487" s="21"/>
      <c r="P2487" s="21"/>
      <c r="Q2487" s="21"/>
      <c r="R2487" s="21"/>
      <c r="S2487" s="21"/>
      <c r="T2487" s="21"/>
      <c r="U2487" s="21"/>
    </row>
    <row r="2488" spans="1:21" s="40" customFormat="1" x14ac:dyDescent="0.2">
      <c r="A2488" s="329" t="s">
        <v>501</v>
      </c>
      <c r="B2488" s="337" t="s">
        <v>381</v>
      </c>
      <c r="C2488" s="302">
        <v>-445.5</v>
      </c>
      <c r="D2488" s="331" t="s">
        <v>41</v>
      </c>
      <c r="E2488" s="265">
        <v>699.05</v>
      </c>
      <c r="F2488" s="175">
        <f t="shared" si="115"/>
        <v>-311426.78000000003</v>
      </c>
      <c r="I2488" s="22"/>
      <c r="J2488" s="22"/>
      <c r="K2488" s="90"/>
      <c r="L2488" s="21"/>
      <c r="M2488" s="21"/>
      <c r="N2488" s="21"/>
      <c r="O2488" s="21"/>
      <c r="P2488" s="21"/>
      <c r="Q2488" s="21"/>
      <c r="R2488" s="21"/>
      <c r="S2488" s="21"/>
      <c r="T2488" s="21"/>
      <c r="U2488" s="21"/>
    </row>
    <row r="2489" spans="1:21" s="40" customFormat="1" x14ac:dyDescent="0.2">
      <c r="A2489" s="329" t="s">
        <v>500</v>
      </c>
      <c r="B2489" s="337" t="s">
        <v>59</v>
      </c>
      <c r="C2489" s="302">
        <v>-225</v>
      </c>
      <c r="D2489" s="328" t="s">
        <v>33</v>
      </c>
      <c r="E2489" s="265">
        <v>450</v>
      </c>
      <c r="F2489" s="175">
        <f t="shared" si="115"/>
        <v>-101250</v>
      </c>
      <c r="I2489" s="22"/>
      <c r="J2489" s="22"/>
      <c r="K2489" s="90"/>
      <c r="L2489" s="21"/>
      <c r="M2489" s="21"/>
      <c r="N2489" s="21"/>
      <c r="O2489" s="21"/>
      <c r="P2489" s="21"/>
      <c r="Q2489" s="21"/>
      <c r="R2489" s="21"/>
      <c r="S2489" s="21"/>
      <c r="T2489" s="21"/>
      <c r="U2489" s="21"/>
    </row>
    <row r="2490" spans="1:21" s="40" customFormat="1" ht="9" customHeight="1" x14ac:dyDescent="0.2">
      <c r="A2490" s="260"/>
      <c r="B2490" s="261"/>
      <c r="C2490" s="302"/>
      <c r="D2490" s="240"/>
      <c r="E2490" s="241"/>
      <c r="F2490" s="175"/>
      <c r="I2490" s="22"/>
      <c r="J2490" s="22"/>
      <c r="K2490" s="90"/>
      <c r="L2490" s="21"/>
      <c r="M2490" s="21"/>
      <c r="N2490" s="21"/>
      <c r="O2490" s="21"/>
      <c r="P2490" s="21"/>
      <c r="Q2490" s="21"/>
      <c r="R2490" s="21"/>
      <c r="S2490" s="21"/>
      <c r="T2490" s="21"/>
      <c r="U2490" s="21"/>
    </row>
    <row r="2491" spans="1:21" s="40" customFormat="1" x14ac:dyDescent="0.2">
      <c r="A2491" s="256">
        <v>11</v>
      </c>
      <c r="B2491" s="317" t="s">
        <v>379</v>
      </c>
      <c r="C2491" s="302"/>
      <c r="D2491" s="240"/>
      <c r="E2491" s="241"/>
      <c r="F2491" s="175"/>
      <c r="I2491" s="22"/>
      <c r="J2491" s="22"/>
      <c r="K2491" s="90"/>
      <c r="L2491" s="21"/>
      <c r="M2491" s="21"/>
      <c r="N2491" s="21"/>
      <c r="O2491" s="21"/>
      <c r="P2491" s="21"/>
      <c r="Q2491" s="21"/>
      <c r="R2491" s="21"/>
      <c r="S2491" s="21"/>
      <c r="T2491" s="21"/>
      <c r="U2491" s="21"/>
    </row>
    <row r="2492" spans="1:21" s="40" customFormat="1" ht="25.5" x14ac:dyDescent="0.2">
      <c r="A2492" s="259">
        <v>11.1</v>
      </c>
      <c r="B2492" s="245" t="s">
        <v>451</v>
      </c>
      <c r="C2492" s="302">
        <v>-4</v>
      </c>
      <c r="D2492" s="240" t="s">
        <v>33</v>
      </c>
      <c r="E2492" s="241">
        <v>18755.64</v>
      </c>
      <c r="F2492" s="175">
        <f>ROUND(C2492*E2492,2)</f>
        <v>-75022.559999999998</v>
      </c>
      <c r="I2492" s="22"/>
      <c r="J2492" s="22"/>
      <c r="K2492" s="90"/>
      <c r="L2492" s="21"/>
      <c r="M2492" s="21"/>
      <c r="N2492" s="21"/>
      <c r="O2492" s="21"/>
      <c r="P2492" s="21"/>
      <c r="Q2492" s="21"/>
      <c r="R2492" s="21"/>
      <c r="S2492" s="21"/>
      <c r="T2492" s="21"/>
      <c r="U2492" s="21"/>
    </row>
    <row r="2493" spans="1:21" s="40" customFormat="1" ht="25.5" x14ac:dyDescent="0.2">
      <c r="A2493" s="260">
        <v>11.2</v>
      </c>
      <c r="B2493" s="245" t="s">
        <v>378</v>
      </c>
      <c r="C2493" s="302">
        <v>-3</v>
      </c>
      <c r="D2493" s="324" t="s">
        <v>33</v>
      </c>
      <c r="E2493" s="241">
        <v>12382.68</v>
      </c>
      <c r="F2493" s="175">
        <f>ROUND(C2493*E2493,2)</f>
        <v>-37148.04</v>
      </c>
      <c r="I2493" s="22"/>
      <c r="J2493" s="22"/>
      <c r="K2493" s="90"/>
      <c r="L2493" s="21"/>
      <c r="M2493" s="21"/>
      <c r="N2493" s="21"/>
      <c r="O2493" s="21"/>
      <c r="P2493" s="21"/>
      <c r="Q2493" s="21"/>
      <c r="R2493" s="21"/>
      <c r="S2493" s="21"/>
      <c r="T2493" s="21"/>
      <c r="U2493" s="21"/>
    </row>
    <row r="2494" spans="1:21" s="40" customFormat="1" x14ac:dyDescent="0.2">
      <c r="A2494" s="260">
        <v>11.3</v>
      </c>
      <c r="B2494" s="245" t="s">
        <v>377</v>
      </c>
      <c r="C2494" s="302">
        <v>-7</v>
      </c>
      <c r="D2494" s="324" t="s">
        <v>33</v>
      </c>
      <c r="E2494" s="241">
        <v>7304.14</v>
      </c>
      <c r="F2494" s="175">
        <f>ROUND(C2494*E2494,2)</f>
        <v>-51128.98</v>
      </c>
      <c r="I2494" s="22"/>
      <c r="J2494" s="22"/>
      <c r="K2494" s="90"/>
      <c r="L2494" s="21"/>
      <c r="M2494" s="21"/>
      <c r="N2494" s="21"/>
      <c r="O2494" s="21"/>
      <c r="P2494" s="21"/>
      <c r="Q2494" s="21"/>
      <c r="R2494" s="21"/>
      <c r="S2494" s="21"/>
      <c r="T2494" s="21"/>
      <c r="U2494" s="21"/>
    </row>
    <row r="2495" spans="1:21" s="40" customFormat="1" x14ac:dyDescent="0.2">
      <c r="A2495" s="260"/>
      <c r="B2495" s="261"/>
      <c r="C2495" s="302"/>
      <c r="D2495" s="240"/>
      <c r="E2495" s="241"/>
      <c r="F2495" s="175"/>
      <c r="I2495" s="22"/>
      <c r="J2495" s="22"/>
      <c r="K2495" s="90"/>
      <c r="L2495" s="21"/>
      <c r="M2495" s="21"/>
      <c r="N2495" s="21"/>
      <c r="O2495" s="21"/>
      <c r="P2495" s="21"/>
      <c r="Q2495" s="21"/>
      <c r="R2495" s="21"/>
      <c r="S2495" s="21"/>
      <c r="T2495" s="21"/>
      <c r="U2495" s="21"/>
    </row>
    <row r="2496" spans="1:21" s="40" customFormat="1" x14ac:dyDescent="0.2">
      <c r="A2496" s="256">
        <v>14</v>
      </c>
      <c r="B2496" s="188" t="s">
        <v>488</v>
      </c>
      <c r="C2496" s="302"/>
      <c r="D2496" s="240"/>
      <c r="E2496" s="240"/>
      <c r="F2496" s="175"/>
      <c r="I2496" s="22"/>
      <c r="J2496" s="22"/>
      <c r="K2496" s="90"/>
      <c r="L2496" s="21"/>
      <c r="M2496" s="21"/>
      <c r="N2496" s="21"/>
      <c r="O2496" s="21"/>
      <c r="P2496" s="21"/>
      <c r="Q2496" s="21"/>
      <c r="R2496" s="21"/>
      <c r="S2496" s="21"/>
      <c r="T2496" s="21"/>
      <c r="U2496" s="21"/>
    </row>
    <row r="2497" spans="1:21" s="40" customFormat="1" x14ac:dyDescent="0.2">
      <c r="A2497" s="338"/>
      <c r="B2497" s="339"/>
      <c r="C2497" s="302"/>
      <c r="D2497" s="240"/>
      <c r="E2497" s="240"/>
      <c r="F2497" s="175"/>
      <c r="I2497" s="22"/>
      <c r="J2497" s="22"/>
      <c r="K2497" s="90"/>
      <c r="L2497" s="21"/>
      <c r="M2497" s="21"/>
      <c r="N2497" s="21"/>
      <c r="O2497" s="21"/>
      <c r="P2497" s="21"/>
      <c r="Q2497" s="21"/>
      <c r="R2497" s="21"/>
      <c r="S2497" s="21"/>
      <c r="T2497" s="21"/>
      <c r="U2497" s="21"/>
    </row>
    <row r="2498" spans="1:21" s="40" customFormat="1" x14ac:dyDescent="0.2">
      <c r="A2498" s="256">
        <v>14.1</v>
      </c>
      <c r="B2498" s="188" t="s">
        <v>515</v>
      </c>
      <c r="C2498" s="302"/>
      <c r="D2498" s="240"/>
      <c r="E2498" s="240"/>
      <c r="F2498" s="175"/>
      <c r="I2498" s="22"/>
      <c r="J2498" s="22"/>
      <c r="K2498" s="90"/>
      <c r="L2498" s="21"/>
      <c r="M2498" s="21"/>
      <c r="N2498" s="21"/>
      <c r="O2498" s="21"/>
      <c r="P2498" s="21"/>
      <c r="Q2498" s="21"/>
      <c r="R2498" s="21"/>
      <c r="S2498" s="21"/>
      <c r="T2498" s="21"/>
      <c r="U2498" s="21"/>
    </row>
    <row r="2499" spans="1:21" s="40" customFormat="1" x14ac:dyDescent="0.2">
      <c r="A2499" s="259" t="s">
        <v>514</v>
      </c>
      <c r="B2499" s="239" t="s">
        <v>485</v>
      </c>
      <c r="C2499" s="302">
        <v>-52.5</v>
      </c>
      <c r="D2499" s="240" t="s">
        <v>41</v>
      </c>
      <c r="E2499" s="241">
        <v>121.8</v>
      </c>
      <c r="F2499" s="175">
        <f>E2499*C2499</f>
        <v>-6394.5</v>
      </c>
      <c r="I2499" s="22"/>
      <c r="J2499" s="22"/>
      <c r="K2499" s="90"/>
      <c r="L2499" s="21"/>
      <c r="M2499" s="21"/>
      <c r="N2499" s="21"/>
      <c r="O2499" s="21"/>
      <c r="P2499" s="21"/>
      <c r="Q2499" s="21"/>
      <c r="R2499" s="21"/>
      <c r="S2499" s="21"/>
      <c r="T2499" s="21"/>
      <c r="U2499" s="21"/>
    </row>
    <row r="2500" spans="1:21" s="40" customFormat="1" ht="25.5" x14ac:dyDescent="0.2">
      <c r="A2500" s="259" t="s">
        <v>513</v>
      </c>
      <c r="B2500" s="245" t="s">
        <v>406</v>
      </c>
      <c r="C2500" s="302">
        <v>-65.63</v>
      </c>
      <c r="D2500" s="240" t="s">
        <v>41</v>
      </c>
      <c r="E2500" s="241">
        <v>190.02</v>
      </c>
      <c r="F2500" s="175">
        <f>ROUND(C2500*E2500,2)</f>
        <v>-12471.01</v>
      </c>
      <c r="I2500" s="22"/>
      <c r="J2500" s="22"/>
      <c r="K2500" s="90"/>
      <c r="L2500" s="21"/>
      <c r="M2500" s="21"/>
      <c r="N2500" s="21"/>
      <c r="O2500" s="21"/>
      <c r="P2500" s="21"/>
      <c r="Q2500" s="21"/>
      <c r="R2500" s="21"/>
      <c r="S2500" s="21"/>
      <c r="T2500" s="21"/>
      <c r="U2500" s="21"/>
    </row>
    <row r="2501" spans="1:21" s="40" customFormat="1" x14ac:dyDescent="0.2">
      <c r="A2501" s="259"/>
      <c r="B2501" s="239"/>
      <c r="C2501" s="302"/>
      <c r="D2501" s="240"/>
      <c r="E2501" s="240"/>
      <c r="F2501" s="175"/>
      <c r="I2501" s="22"/>
      <c r="J2501" s="22"/>
      <c r="K2501" s="90"/>
      <c r="L2501" s="21"/>
      <c r="M2501" s="21"/>
      <c r="N2501" s="21"/>
      <c r="O2501" s="21"/>
      <c r="P2501" s="21"/>
      <c r="Q2501" s="21"/>
      <c r="R2501" s="21"/>
      <c r="S2501" s="21"/>
      <c r="T2501" s="21"/>
      <c r="U2501" s="21"/>
    </row>
    <row r="2502" spans="1:21" s="40" customFormat="1" x14ac:dyDescent="0.2">
      <c r="A2502" s="259">
        <v>14.2</v>
      </c>
      <c r="B2502" s="239" t="s">
        <v>483</v>
      </c>
      <c r="C2502" s="302">
        <v>-65.63</v>
      </c>
      <c r="D2502" s="240" t="s">
        <v>41</v>
      </c>
      <c r="E2502" s="240">
        <v>1583.87</v>
      </c>
      <c r="F2502" s="175">
        <f>ROUND(C2502*E2502,2)</f>
        <v>-103949.39</v>
      </c>
      <c r="I2502" s="22"/>
      <c r="J2502" s="22"/>
      <c r="K2502" s="90"/>
      <c r="L2502" s="21"/>
      <c r="M2502" s="21"/>
      <c r="N2502" s="21"/>
      <c r="O2502" s="21"/>
      <c r="P2502" s="21"/>
      <c r="Q2502" s="21"/>
      <c r="R2502" s="21"/>
      <c r="S2502" s="21"/>
      <c r="T2502" s="21"/>
      <c r="U2502" s="21"/>
    </row>
    <row r="2503" spans="1:21" s="40" customFormat="1" ht="25.5" x14ac:dyDescent="0.2">
      <c r="A2503" s="315">
        <v>14.3</v>
      </c>
      <c r="B2503" s="245" t="s">
        <v>407</v>
      </c>
      <c r="C2503" s="302">
        <v>-65.63</v>
      </c>
      <c r="D2503" s="240" t="s">
        <v>41</v>
      </c>
      <c r="E2503" s="240">
        <v>172.55</v>
      </c>
      <c r="F2503" s="175">
        <f>ROUND(C2503*E2503,2)</f>
        <v>-11324.46</v>
      </c>
      <c r="I2503" s="22"/>
      <c r="J2503" s="22"/>
      <c r="K2503" s="90"/>
      <c r="L2503" s="21"/>
      <c r="M2503" s="21"/>
      <c r="N2503" s="21"/>
      <c r="O2503" s="21"/>
      <c r="P2503" s="21"/>
      <c r="Q2503" s="21"/>
      <c r="R2503" s="21"/>
      <c r="S2503" s="21"/>
      <c r="T2503" s="21"/>
      <c r="U2503" s="21"/>
    </row>
    <row r="2504" spans="1:21" s="40" customFormat="1" ht="25.5" x14ac:dyDescent="0.2">
      <c r="A2504" s="259">
        <v>14.4</v>
      </c>
      <c r="B2504" s="239" t="s">
        <v>482</v>
      </c>
      <c r="C2504" s="302">
        <v>-262.5</v>
      </c>
      <c r="D2504" s="240" t="s">
        <v>45</v>
      </c>
      <c r="E2504" s="240">
        <v>1162.26</v>
      </c>
      <c r="F2504" s="175">
        <f>ROUND(C2504*E2504,2)</f>
        <v>-305093.25</v>
      </c>
      <c r="I2504" s="22"/>
      <c r="J2504" s="22"/>
      <c r="K2504" s="90"/>
      <c r="L2504" s="21"/>
      <c r="M2504" s="21"/>
      <c r="N2504" s="21"/>
      <c r="O2504" s="21"/>
      <c r="P2504" s="21"/>
      <c r="Q2504" s="21"/>
      <c r="R2504" s="21"/>
      <c r="S2504" s="21"/>
      <c r="T2504" s="21"/>
      <c r="U2504" s="21"/>
    </row>
    <row r="2505" spans="1:21" s="95" customFormat="1" x14ac:dyDescent="0.2">
      <c r="A2505" s="136">
        <f>+A2504+0.1</f>
        <v>14.5</v>
      </c>
      <c r="B2505" s="125" t="s">
        <v>44</v>
      </c>
      <c r="C2505" s="302">
        <v>-13.125</v>
      </c>
      <c r="D2505" s="122" t="s">
        <v>43</v>
      </c>
      <c r="E2505" s="132">
        <v>49.34</v>
      </c>
      <c r="F2505" s="175">
        <f>ROUND(C2505*E2505,2)</f>
        <v>-647.59</v>
      </c>
    </row>
    <row r="2506" spans="1:21" s="40" customFormat="1" x14ac:dyDescent="0.2">
      <c r="A2506" s="340"/>
      <c r="B2506" s="341"/>
      <c r="C2506" s="302"/>
      <c r="D2506" s="342"/>
      <c r="E2506" s="324"/>
      <c r="F2506" s="175"/>
      <c r="I2506" s="22"/>
      <c r="J2506" s="22"/>
      <c r="K2506" s="90"/>
      <c r="L2506" s="21"/>
      <c r="M2506" s="21"/>
      <c r="N2506" s="21"/>
      <c r="O2506" s="21"/>
      <c r="P2506" s="21"/>
      <c r="Q2506" s="21"/>
      <c r="R2506" s="21"/>
      <c r="S2506" s="21"/>
      <c r="T2506" s="21"/>
      <c r="U2506" s="21"/>
    </row>
    <row r="2507" spans="1:21" s="40" customFormat="1" ht="38.25" x14ac:dyDescent="0.2">
      <c r="A2507" s="343">
        <v>13</v>
      </c>
      <c r="B2507" s="344" t="s">
        <v>376</v>
      </c>
      <c r="C2507" s="302">
        <v>-4522</v>
      </c>
      <c r="D2507" s="324" t="s">
        <v>57</v>
      </c>
      <c r="E2507" s="241">
        <v>25</v>
      </c>
      <c r="F2507" s="175">
        <f>ROUND(C2507*E2507,2)</f>
        <v>-113050</v>
      </c>
      <c r="I2507" s="22"/>
      <c r="J2507" s="22"/>
      <c r="K2507" s="90"/>
      <c r="L2507" s="21"/>
      <c r="M2507" s="21"/>
      <c r="N2507" s="21"/>
      <c r="O2507" s="21"/>
      <c r="P2507" s="21"/>
      <c r="Q2507" s="21"/>
      <c r="R2507" s="21"/>
      <c r="S2507" s="21"/>
      <c r="T2507" s="21"/>
      <c r="U2507" s="21"/>
    </row>
    <row r="2508" spans="1:21" s="40" customFormat="1" ht="51" x14ac:dyDescent="0.2">
      <c r="A2508" s="343">
        <v>14</v>
      </c>
      <c r="B2508" s="344" t="s">
        <v>375</v>
      </c>
      <c r="C2508" s="302">
        <v>-4522</v>
      </c>
      <c r="D2508" s="324" t="s">
        <v>57</v>
      </c>
      <c r="E2508" s="241">
        <v>46.15</v>
      </c>
      <c r="F2508" s="175">
        <f>ROUND(C2508*E2508,2)</f>
        <v>-208690.3</v>
      </c>
      <c r="I2508" s="22"/>
      <c r="J2508" s="22"/>
      <c r="K2508" s="90"/>
      <c r="L2508" s="21"/>
      <c r="M2508" s="21"/>
      <c r="N2508" s="21"/>
      <c r="O2508" s="21"/>
      <c r="P2508" s="21"/>
      <c r="Q2508" s="21"/>
      <c r="R2508" s="21"/>
      <c r="S2508" s="21"/>
      <c r="T2508" s="21"/>
      <c r="U2508" s="21"/>
    </row>
    <row r="2509" spans="1:21" s="40" customFormat="1" ht="25.5" x14ac:dyDescent="0.2">
      <c r="A2509" s="345">
        <v>15</v>
      </c>
      <c r="B2509" s="346" t="s">
        <v>374</v>
      </c>
      <c r="C2509" s="302">
        <v>-4522</v>
      </c>
      <c r="D2509" s="324" t="s">
        <v>57</v>
      </c>
      <c r="E2509" s="241">
        <v>11.93</v>
      </c>
      <c r="F2509" s="175">
        <f>ROUND(C2509*E2509,2)</f>
        <v>-53947.46</v>
      </c>
      <c r="I2509" s="22"/>
      <c r="J2509" s="22"/>
      <c r="K2509" s="90"/>
      <c r="L2509" s="21"/>
      <c r="M2509" s="21"/>
      <c r="N2509" s="21"/>
      <c r="O2509" s="21"/>
      <c r="P2509" s="21"/>
      <c r="Q2509" s="21"/>
      <c r="R2509" s="21"/>
      <c r="S2509" s="21"/>
      <c r="T2509" s="21"/>
      <c r="U2509" s="21"/>
    </row>
    <row r="2510" spans="1:21" ht="10.5" customHeight="1" x14ac:dyDescent="0.2">
      <c r="A2510" s="298"/>
      <c r="B2510" s="299"/>
      <c r="C2510" s="300"/>
      <c r="D2510" s="300"/>
      <c r="E2510" s="300"/>
      <c r="F2510" s="301"/>
    </row>
    <row r="2511" spans="1:21" s="91" customFormat="1" x14ac:dyDescent="0.2">
      <c r="A2511" s="187" t="s">
        <v>114</v>
      </c>
      <c r="B2511" s="188" t="s">
        <v>512</v>
      </c>
      <c r="C2511" s="347"/>
      <c r="D2511" s="190"/>
      <c r="E2511" s="191"/>
      <c r="F2511" s="191"/>
      <c r="I2511" s="94"/>
      <c r="J2511" s="94"/>
      <c r="K2511" s="93"/>
      <c r="L2511" s="92"/>
      <c r="M2511" s="92"/>
      <c r="N2511" s="92"/>
      <c r="O2511" s="92"/>
      <c r="P2511" s="92"/>
      <c r="Q2511" s="92"/>
      <c r="R2511" s="92"/>
      <c r="S2511" s="92"/>
      <c r="T2511" s="92"/>
      <c r="U2511" s="92"/>
    </row>
    <row r="2512" spans="1:21" s="40" customFormat="1" x14ac:dyDescent="0.2">
      <c r="A2512" s="316"/>
      <c r="B2512" s="317"/>
      <c r="C2512" s="347"/>
      <c r="D2512" s="190"/>
      <c r="E2512" s="191"/>
      <c r="F2512" s="191"/>
      <c r="I2512" s="22"/>
      <c r="J2512" s="22"/>
      <c r="K2512" s="90"/>
      <c r="L2512" s="21"/>
      <c r="M2512" s="21"/>
      <c r="N2512" s="21"/>
      <c r="O2512" s="21"/>
      <c r="P2512" s="21"/>
      <c r="Q2512" s="21"/>
      <c r="R2512" s="21"/>
      <c r="S2512" s="21"/>
      <c r="T2512" s="21"/>
      <c r="U2512" s="21"/>
    </row>
    <row r="2513" spans="1:21" s="40" customFormat="1" x14ac:dyDescent="0.2">
      <c r="A2513" s="348">
        <v>1</v>
      </c>
      <c r="B2513" s="317" t="s">
        <v>97</v>
      </c>
      <c r="C2513" s="302">
        <v>-6414.15</v>
      </c>
      <c r="D2513" s="240" t="s">
        <v>57</v>
      </c>
      <c r="E2513" s="241">
        <v>15.17</v>
      </c>
      <c r="F2513" s="175">
        <f>ROUND(C2513*E2513,2)</f>
        <v>-97302.66</v>
      </c>
      <c r="I2513" s="22"/>
      <c r="J2513" s="22"/>
      <c r="K2513" s="90"/>
      <c r="L2513" s="21"/>
      <c r="M2513" s="21"/>
      <c r="N2513" s="21"/>
      <c r="O2513" s="21"/>
      <c r="P2513" s="21"/>
      <c r="Q2513" s="21"/>
      <c r="R2513" s="21"/>
      <c r="S2513" s="21"/>
      <c r="T2513" s="21"/>
      <c r="U2513" s="21"/>
    </row>
    <row r="2514" spans="1:21" s="40" customFormat="1" x14ac:dyDescent="0.2">
      <c r="A2514" s="260"/>
      <c r="B2514" s="333"/>
      <c r="C2514" s="302"/>
      <c r="D2514" s="240"/>
      <c r="E2514" s="241"/>
      <c r="F2514" s="175"/>
      <c r="I2514" s="22"/>
      <c r="J2514" s="22"/>
      <c r="K2514" s="90"/>
      <c r="L2514" s="21"/>
      <c r="M2514" s="21"/>
      <c r="N2514" s="21"/>
      <c r="O2514" s="21"/>
      <c r="P2514" s="21"/>
      <c r="Q2514" s="21"/>
      <c r="R2514" s="21"/>
      <c r="S2514" s="21"/>
      <c r="T2514" s="21"/>
      <c r="U2514" s="21"/>
    </row>
    <row r="2515" spans="1:21" s="40" customFormat="1" x14ac:dyDescent="0.2">
      <c r="A2515" s="256">
        <v>2</v>
      </c>
      <c r="B2515" s="317" t="s">
        <v>82</v>
      </c>
      <c r="C2515" s="302"/>
      <c r="D2515" s="240"/>
      <c r="E2515" s="241"/>
      <c r="F2515" s="175"/>
      <c r="I2515" s="22"/>
      <c r="J2515" s="22"/>
      <c r="K2515" s="90"/>
      <c r="L2515" s="21"/>
      <c r="M2515" s="21"/>
      <c r="N2515" s="21"/>
      <c r="O2515" s="21"/>
      <c r="P2515" s="21"/>
      <c r="Q2515" s="21"/>
      <c r="R2515" s="21"/>
      <c r="S2515" s="21"/>
      <c r="T2515" s="21"/>
      <c r="U2515" s="21"/>
    </row>
    <row r="2516" spans="1:21" s="40" customFormat="1" x14ac:dyDescent="0.2">
      <c r="A2516" s="315">
        <v>2.1</v>
      </c>
      <c r="B2516" s="261" t="s">
        <v>417</v>
      </c>
      <c r="C2516" s="302">
        <v>-4169.2</v>
      </c>
      <c r="D2516" s="240" t="s">
        <v>41</v>
      </c>
      <c r="E2516" s="241">
        <v>121.8</v>
      </c>
      <c r="F2516" s="175">
        <f>ROUND(C2516*E2516,2)</f>
        <v>-507808.56</v>
      </c>
      <c r="I2516" s="22"/>
      <c r="J2516" s="22"/>
      <c r="K2516" s="90"/>
      <c r="L2516" s="21"/>
      <c r="M2516" s="21"/>
      <c r="N2516" s="21"/>
      <c r="O2516" s="21"/>
      <c r="P2516" s="21"/>
      <c r="Q2516" s="21"/>
      <c r="R2516" s="21"/>
      <c r="S2516" s="21"/>
      <c r="T2516" s="21"/>
      <c r="U2516" s="21"/>
    </row>
    <row r="2517" spans="1:21" s="40" customFormat="1" x14ac:dyDescent="0.2">
      <c r="A2517" s="315">
        <f>+A2516+0.1</f>
        <v>2.2000000000000002</v>
      </c>
      <c r="B2517" s="245" t="s">
        <v>416</v>
      </c>
      <c r="C2517" s="302">
        <v>-3848.49</v>
      </c>
      <c r="D2517" s="240" t="s">
        <v>45</v>
      </c>
      <c r="E2517" s="241">
        <v>44.31</v>
      </c>
      <c r="F2517" s="175">
        <f>ROUND(C2517*E2517,2)</f>
        <v>-170526.59</v>
      </c>
      <c r="I2517" s="22"/>
      <c r="J2517" s="22"/>
      <c r="K2517" s="90"/>
      <c r="L2517" s="21"/>
      <c r="M2517" s="21"/>
      <c r="N2517" s="21"/>
      <c r="O2517" s="21"/>
      <c r="P2517" s="21"/>
      <c r="Q2517" s="21"/>
      <c r="R2517" s="21"/>
      <c r="S2517" s="21"/>
      <c r="T2517" s="21"/>
      <c r="U2517" s="21"/>
    </row>
    <row r="2518" spans="1:21" s="40" customFormat="1" ht="30.6" customHeight="1" x14ac:dyDescent="0.2">
      <c r="A2518" s="315">
        <f>+A2517+0.1</f>
        <v>2.3000000000000003</v>
      </c>
      <c r="B2518" s="245" t="s">
        <v>415</v>
      </c>
      <c r="C2518" s="302">
        <v>-384.85</v>
      </c>
      <c r="D2518" s="240" t="s">
        <v>41</v>
      </c>
      <c r="E2518" s="241">
        <v>1411.8</v>
      </c>
      <c r="F2518" s="175">
        <f>ROUND(C2518*E2518,2)</f>
        <v>-543331.23</v>
      </c>
      <c r="I2518" s="22"/>
      <c r="J2518" s="22"/>
      <c r="K2518" s="90"/>
      <c r="L2518" s="21"/>
      <c r="M2518" s="21"/>
      <c r="N2518" s="21"/>
      <c r="O2518" s="21"/>
      <c r="P2518" s="21"/>
      <c r="Q2518" s="21"/>
      <c r="R2518" s="21"/>
      <c r="S2518" s="21"/>
      <c r="T2518" s="21"/>
      <c r="U2518" s="21"/>
    </row>
    <row r="2519" spans="1:21" s="40" customFormat="1" ht="25.5" customHeight="1" x14ac:dyDescent="0.2">
      <c r="A2519" s="315">
        <f>+A2518+0.1</f>
        <v>2.4000000000000004</v>
      </c>
      <c r="B2519" s="245" t="s">
        <v>407</v>
      </c>
      <c r="C2519" s="302">
        <v>-3565.88</v>
      </c>
      <c r="D2519" s="240" t="s">
        <v>41</v>
      </c>
      <c r="E2519" s="241">
        <v>172.55</v>
      </c>
      <c r="F2519" s="175">
        <f>ROUND(C2519*E2519,2)</f>
        <v>-615292.59</v>
      </c>
      <c r="I2519" s="22"/>
      <c r="J2519" s="22"/>
      <c r="K2519" s="90"/>
      <c r="L2519" s="21"/>
      <c r="M2519" s="21"/>
      <c r="N2519" s="21"/>
      <c r="O2519" s="21"/>
      <c r="P2519" s="21"/>
      <c r="Q2519" s="21"/>
      <c r="R2519" s="21"/>
      <c r="S2519" s="21"/>
      <c r="T2519" s="21"/>
      <c r="U2519" s="21"/>
    </row>
    <row r="2520" spans="1:21" s="40" customFormat="1" ht="25.5" x14ac:dyDescent="0.2">
      <c r="A2520" s="315">
        <f>+A2519+0.1</f>
        <v>2.5000000000000004</v>
      </c>
      <c r="B2520" s="245" t="s">
        <v>406</v>
      </c>
      <c r="C2520" s="302">
        <v>-754.14</v>
      </c>
      <c r="D2520" s="240" t="s">
        <v>41</v>
      </c>
      <c r="E2520" s="241">
        <v>190.02</v>
      </c>
      <c r="F2520" s="175">
        <f>ROUND(C2520*E2520,2)</f>
        <v>-143301.68</v>
      </c>
      <c r="I2520" s="22"/>
      <c r="J2520" s="22"/>
      <c r="K2520" s="90"/>
      <c r="L2520" s="21"/>
      <c r="M2520" s="21"/>
      <c r="N2520" s="21"/>
      <c r="O2520" s="21"/>
      <c r="P2520" s="21"/>
      <c r="Q2520" s="21"/>
      <c r="R2520" s="21"/>
      <c r="S2520" s="21"/>
      <c r="T2520" s="21"/>
      <c r="U2520" s="21"/>
    </row>
    <row r="2521" spans="1:21" s="40" customFormat="1" x14ac:dyDescent="0.2">
      <c r="A2521" s="260"/>
      <c r="B2521" s="261"/>
      <c r="C2521" s="302"/>
      <c r="D2521" s="240"/>
      <c r="E2521" s="241"/>
      <c r="F2521" s="175"/>
      <c r="I2521" s="22"/>
      <c r="J2521" s="22"/>
      <c r="K2521" s="90"/>
      <c r="L2521" s="21"/>
      <c r="M2521" s="21"/>
      <c r="N2521" s="21"/>
      <c r="O2521" s="21"/>
      <c r="P2521" s="21"/>
      <c r="Q2521" s="21"/>
      <c r="R2521" s="21"/>
      <c r="S2521" s="21"/>
      <c r="T2521" s="21"/>
      <c r="U2521" s="21"/>
    </row>
    <row r="2522" spans="1:21" s="40" customFormat="1" x14ac:dyDescent="0.2">
      <c r="A2522" s="256">
        <v>3</v>
      </c>
      <c r="B2522" s="317" t="s">
        <v>108</v>
      </c>
      <c r="C2522" s="302"/>
      <c r="D2522" s="240"/>
      <c r="E2522" s="241"/>
      <c r="F2522" s="175"/>
      <c r="I2522" s="22"/>
      <c r="J2522" s="22"/>
      <c r="K2522" s="90"/>
      <c r="L2522" s="21"/>
      <c r="M2522" s="21"/>
      <c r="N2522" s="21"/>
      <c r="O2522" s="21"/>
      <c r="P2522" s="21"/>
      <c r="Q2522" s="21"/>
      <c r="R2522" s="21"/>
      <c r="S2522" s="21"/>
      <c r="T2522" s="21"/>
      <c r="U2522" s="21"/>
    </row>
    <row r="2523" spans="1:21" s="40" customFormat="1" x14ac:dyDescent="0.2">
      <c r="A2523" s="315">
        <v>3.1</v>
      </c>
      <c r="B2523" s="261" t="s">
        <v>448</v>
      </c>
      <c r="C2523" s="302">
        <v>-6542.7</v>
      </c>
      <c r="D2523" s="240" t="s">
        <v>57</v>
      </c>
      <c r="E2523" s="241">
        <v>242.88</v>
      </c>
      <c r="F2523" s="175">
        <f>ROUND(C2523*E2523,2)</f>
        <v>-1589090.98</v>
      </c>
      <c r="I2523" s="22"/>
      <c r="J2523" s="22"/>
      <c r="K2523" s="90"/>
      <c r="L2523" s="21"/>
      <c r="M2523" s="21"/>
      <c r="N2523" s="21"/>
      <c r="O2523" s="21"/>
      <c r="P2523" s="21"/>
      <c r="Q2523" s="21"/>
      <c r="R2523" s="21"/>
      <c r="S2523" s="21"/>
      <c r="T2523" s="21"/>
      <c r="U2523" s="21"/>
    </row>
    <row r="2524" spans="1:21" s="40" customFormat="1" x14ac:dyDescent="0.2">
      <c r="A2524" s="260"/>
      <c r="B2524" s="261"/>
      <c r="C2524" s="302"/>
      <c r="D2524" s="240"/>
      <c r="E2524" s="241"/>
      <c r="F2524" s="175"/>
      <c r="I2524" s="22"/>
      <c r="J2524" s="22"/>
      <c r="K2524" s="90"/>
      <c r="L2524" s="21"/>
      <c r="M2524" s="21"/>
      <c r="N2524" s="21"/>
      <c r="O2524" s="21"/>
      <c r="P2524" s="21"/>
      <c r="Q2524" s="21"/>
      <c r="R2524" s="21"/>
      <c r="S2524" s="21"/>
      <c r="T2524" s="21"/>
      <c r="U2524" s="21"/>
    </row>
    <row r="2525" spans="1:21" s="40" customFormat="1" x14ac:dyDescent="0.2">
      <c r="A2525" s="318">
        <v>4</v>
      </c>
      <c r="B2525" s="319" t="s">
        <v>76</v>
      </c>
      <c r="C2525" s="302"/>
      <c r="D2525" s="240"/>
      <c r="E2525" s="241"/>
      <c r="F2525" s="175"/>
      <c r="I2525" s="22"/>
      <c r="J2525" s="22"/>
      <c r="K2525" s="90"/>
      <c r="L2525" s="21"/>
      <c r="M2525" s="21"/>
      <c r="N2525" s="21"/>
      <c r="O2525" s="21"/>
      <c r="P2525" s="21"/>
      <c r="Q2525" s="21"/>
      <c r="R2525" s="21"/>
      <c r="S2525" s="21"/>
      <c r="T2525" s="21"/>
      <c r="U2525" s="21"/>
    </row>
    <row r="2526" spans="1:21" s="40" customFormat="1" x14ac:dyDescent="0.2">
      <c r="A2526" s="315">
        <v>4.0999999999999996</v>
      </c>
      <c r="B2526" s="261" t="s">
        <v>448</v>
      </c>
      <c r="C2526" s="302">
        <v>-6414.15</v>
      </c>
      <c r="D2526" s="240" t="s">
        <v>57</v>
      </c>
      <c r="E2526" s="241">
        <v>96.85</v>
      </c>
      <c r="F2526" s="175">
        <f>ROUND(C2526*E2526,2)</f>
        <v>-621210.43000000005</v>
      </c>
      <c r="I2526" s="22"/>
      <c r="J2526" s="22"/>
      <c r="K2526" s="90"/>
      <c r="L2526" s="21"/>
      <c r="M2526" s="21"/>
      <c r="N2526" s="21"/>
      <c r="O2526" s="21"/>
      <c r="P2526" s="21"/>
      <c r="Q2526" s="21"/>
      <c r="R2526" s="21"/>
      <c r="S2526" s="21"/>
      <c r="T2526" s="21"/>
      <c r="U2526" s="21"/>
    </row>
    <row r="2527" spans="1:21" s="40" customFormat="1" x14ac:dyDescent="0.2">
      <c r="A2527" s="320"/>
      <c r="B2527" s="321"/>
      <c r="C2527" s="302"/>
      <c r="D2527" s="240"/>
      <c r="E2527" s="241"/>
      <c r="F2527" s="175"/>
      <c r="I2527" s="22"/>
      <c r="J2527" s="22"/>
      <c r="K2527" s="90"/>
      <c r="L2527" s="21"/>
      <c r="M2527" s="21"/>
      <c r="N2527" s="21"/>
      <c r="O2527" s="21"/>
      <c r="P2527" s="21"/>
      <c r="Q2527" s="21"/>
      <c r="R2527" s="21"/>
      <c r="S2527" s="21"/>
      <c r="T2527" s="21"/>
      <c r="U2527" s="21"/>
    </row>
    <row r="2528" spans="1:21" s="40" customFormat="1" x14ac:dyDescent="0.2">
      <c r="A2528" s="256">
        <v>6</v>
      </c>
      <c r="B2528" s="188" t="s">
        <v>447</v>
      </c>
      <c r="C2528" s="302"/>
      <c r="D2528" s="240"/>
      <c r="E2528" s="241"/>
      <c r="F2528" s="175"/>
      <c r="I2528" s="22"/>
      <c r="J2528" s="22"/>
      <c r="K2528" s="90"/>
      <c r="L2528" s="21"/>
      <c r="M2528" s="21"/>
      <c r="N2528" s="21"/>
      <c r="O2528" s="21"/>
      <c r="P2528" s="21"/>
      <c r="Q2528" s="21"/>
      <c r="R2528" s="21"/>
      <c r="S2528" s="21"/>
      <c r="T2528" s="21"/>
      <c r="U2528" s="21"/>
    </row>
    <row r="2529" spans="1:21" s="40" customFormat="1" ht="25.5" x14ac:dyDescent="0.2">
      <c r="A2529" s="323">
        <v>6.1</v>
      </c>
      <c r="B2529" s="245" t="s">
        <v>511</v>
      </c>
      <c r="C2529" s="302">
        <v>-1</v>
      </c>
      <c r="D2529" s="324" t="s">
        <v>33</v>
      </c>
      <c r="E2529" s="241">
        <v>9013.66</v>
      </c>
      <c r="F2529" s="175">
        <f t="shared" ref="F2529:F2540" si="116">ROUND(C2529*E2529,2)</f>
        <v>-9013.66</v>
      </c>
      <c r="I2529" s="22"/>
      <c r="J2529" s="22"/>
      <c r="K2529" s="90"/>
      <c r="L2529" s="21"/>
      <c r="M2529" s="21"/>
      <c r="N2529" s="21"/>
      <c r="O2529" s="21"/>
      <c r="P2529" s="21"/>
      <c r="Q2529" s="21"/>
      <c r="R2529" s="21"/>
      <c r="S2529" s="21"/>
      <c r="T2529" s="21"/>
      <c r="U2529" s="21"/>
    </row>
    <row r="2530" spans="1:21" s="40" customFormat="1" ht="25.5" x14ac:dyDescent="0.2">
      <c r="A2530" s="323">
        <v>6.2</v>
      </c>
      <c r="B2530" s="245" t="s">
        <v>445</v>
      </c>
      <c r="C2530" s="302">
        <v>-1</v>
      </c>
      <c r="D2530" s="324" t="s">
        <v>33</v>
      </c>
      <c r="E2530" s="241">
        <v>5629.22</v>
      </c>
      <c r="F2530" s="175">
        <f t="shared" si="116"/>
        <v>-5629.22</v>
      </c>
      <c r="I2530" s="22"/>
      <c r="J2530" s="22"/>
      <c r="K2530" s="90"/>
      <c r="L2530" s="21"/>
      <c r="M2530" s="21"/>
      <c r="N2530" s="21"/>
      <c r="O2530" s="21"/>
      <c r="P2530" s="21"/>
      <c r="Q2530" s="21"/>
      <c r="R2530" s="21"/>
      <c r="S2530" s="21"/>
      <c r="T2530" s="21"/>
      <c r="U2530" s="21"/>
    </row>
    <row r="2531" spans="1:21" s="40" customFormat="1" ht="25.5" x14ac:dyDescent="0.2">
      <c r="A2531" s="323">
        <v>6.3</v>
      </c>
      <c r="B2531" s="245" t="s">
        <v>444</v>
      </c>
      <c r="C2531" s="302">
        <v>-8</v>
      </c>
      <c r="D2531" s="324" t="s">
        <v>33</v>
      </c>
      <c r="E2531" s="241">
        <v>3831.02</v>
      </c>
      <c r="F2531" s="175">
        <f t="shared" si="116"/>
        <v>-30648.16</v>
      </c>
      <c r="I2531" s="22"/>
      <c r="J2531" s="22"/>
      <c r="K2531" s="90"/>
      <c r="L2531" s="21"/>
      <c r="M2531" s="21"/>
      <c r="N2531" s="21"/>
      <c r="O2531" s="21"/>
      <c r="P2531" s="21"/>
      <c r="Q2531" s="21"/>
      <c r="R2531" s="21"/>
      <c r="S2531" s="21"/>
      <c r="T2531" s="21"/>
      <c r="U2531" s="21"/>
    </row>
    <row r="2532" spans="1:21" s="40" customFormat="1" ht="25.5" x14ac:dyDescent="0.2">
      <c r="A2532" s="323">
        <v>6.4</v>
      </c>
      <c r="B2532" s="245" t="s">
        <v>411</v>
      </c>
      <c r="C2532" s="302">
        <v>-24</v>
      </c>
      <c r="D2532" s="324" t="s">
        <v>33</v>
      </c>
      <c r="E2532" s="241">
        <v>3230.75</v>
      </c>
      <c r="F2532" s="175">
        <f t="shared" si="116"/>
        <v>-77538</v>
      </c>
      <c r="I2532" s="22"/>
      <c r="J2532" s="22"/>
      <c r="K2532" s="90"/>
      <c r="L2532" s="21"/>
      <c r="M2532" s="21"/>
      <c r="N2532" s="21"/>
      <c r="O2532" s="21"/>
      <c r="P2532" s="21"/>
      <c r="Q2532" s="21"/>
      <c r="R2532" s="21"/>
      <c r="S2532" s="21"/>
      <c r="T2532" s="21"/>
      <c r="U2532" s="21"/>
    </row>
    <row r="2533" spans="1:21" s="40" customFormat="1" ht="25.5" x14ac:dyDescent="0.2">
      <c r="A2533" s="323">
        <v>6.5</v>
      </c>
      <c r="B2533" s="245" t="s">
        <v>473</v>
      </c>
      <c r="C2533" s="302">
        <v>-2</v>
      </c>
      <c r="D2533" s="324" t="s">
        <v>33</v>
      </c>
      <c r="E2533" s="241">
        <v>7913.55</v>
      </c>
      <c r="F2533" s="175">
        <f t="shared" si="116"/>
        <v>-15827.1</v>
      </c>
      <c r="I2533" s="22"/>
      <c r="J2533" s="22"/>
      <c r="K2533" s="90"/>
      <c r="L2533" s="21"/>
      <c r="M2533" s="21"/>
      <c r="N2533" s="21"/>
      <c r="O2533" s="21"/>
      <c r="P2533" s="21"/>
      <c r="Q2533" s="21"/>
      <c r="R2533" s="21"/>
      <c r="S2533" s="21"/>
      <c r="T2533" s="21"/>
      <c r="U2533" s="21"/>
    </row>
    <row r="2534" spans="1:21" s="40" customFormat="1" ht="25.5" x14ac:dyDescent="0.2">
      <c r="A2534" s="323">
        <v>6.6</v>
      </c>
      <c r="B2534" s="245" t="s">
        <v>436</v>
      </c>
      <c r="C2534" s="302">
        <v>-30</v>
      </c>
      <c r="D2534" s="324" t="s">
        <v>33</v>
      </c>
      <c r="E2534" s="241">
        <v>7159.26</v>
      </c>
      <c r="F2534" s="175">
        <f t="shared" si="116"/>
        <v>-214777.8</v>
      </c>
      <c r="I2534" s="22"/>
      <c r="J2534" s="22"/>
      <c r="K2534" s="90"/>
      <c r="L2534" s="21"/>
      <c r="M2534" s="21"/>
      <c r="N2534" s="21"/>
      <c r="O2534" s="21"/>
      <c r="P2534" s="21"/>
      <c r="Q2534" s="21"/>
      <c r="R2534" s="21"/>
      <c r="S2534" s="21"/>
      <c r="T2534" s="21"/>
      <c r="U2534" s="21"/>
    </row>
    <row r="2535" spans="1:21" s="40" customFormat="1" ht="25.5" x14ac:dyDescent="0.2">
      <c r="A2535" s="323">
        <v>6.7</v>
      </c>
      <c r="B2535" s="245" t="s">
        <v>435</v>
      </c>
      <c r="C2535" s="302">
        <v>-64</v>
      </c>
      <c r="D2535" s="324" t="s">
        <v>33</v>
      </c>
      <c r="E2535" s="241">
        <v>4741.8999999999996</v>
      </c>
      <c r="F2535" s="175">
        <f t="shared" si="116"/>
        <v>-303481.59999999998</v>
      </c>
      <c r="I2535" s="22"/>
      <c r="J2535" s="22"/>
      <c r="K2535" s="90"/>
      <c r="L2535" s="21"/>
      <c r="M2535" s="21"/>
      <c r="N2535" s="21"/>
      <c r="O2535" s="21"/>
      <c r="P2535" s="21"/>
      <c r="Q2535" s="21"/>
      <c r="R2535" s="21"/>
      <c r="S2535" s="21"/>
      <c r="T2535" s="21"/>
      <c r="U2535" s="21"/>
    </row>
    <row r="2536" spans="1:21" s="40" customFormat="1" ht="25.5" x14ac:dyDescent="0.2">
      <c r="A2536" s="323">
        <v>6.8</v>
      </c>
      <c r="B2536" s="245" t="s">
        <v>433</v>
      </c>
      <c r="C2536" s="302">
        <v>-2</v>
      </c>
      <c r="D2536" s="324" t="s">
        <v>33</v>
      </c>
      <c r="E2536" s="241">
        <v>4251.21</v>
      </c>
      <c r="F2536" s="175">
        <f t="shared" si="116"/>
        <v>-8502.42</v>
      </c>
      <c r="I2536" s="22"/>
      <c r="J2536" s="22"/>
      <c r="K2536" s="90"/>
      <c r="L2536" s="21"/>
      <c r="M2536" s="21"/>
      <c r="N2536" s="21"/>
      <c r="O2536" s="21"/>
      <c r="P2536" s="21"/>
      <c r="Q2536" s="21"/>
      <c r="R2536" s="21"/>
      <c r="S2536" s="21"/>
      <c r="T2536" s="21"/>
      <c r="U2536" s="21"/>
    </row>
    <row r="2537" spans="1:21" s="40" customFormat="1" ht="25.5" x14ac:dyDescent="0.2">
      <c r="A2537" s="323">
        <v>6.9</v>
      </c>
      <c r="B2537" s="245" t="s">
        <v>479</v>
      </c>
      <c r="C2537" s="302">
        <v>-4</v>
      </c>
      <c r="D2537" s="324" t="s">
        <v>33</v>
      </c>
      <c r="E2537" s="241">
        <v>12939.7</v>
      </c>
      <c r="F2537" s="175">
        <f t="shared" si="116"/>
        <v>-51758.8</v>
      </c>
      <c r="I2537" s="22"/>
      <c r="J2537" s="22"/>
      <c r="K2537" s="90"/>
      <c r="L2537" s="21"/>
      <c r="M2537" s="21"/>
      <c r="N2537" s="21"/>
      <c r="O2537" s="21"/>
      <c r="P2537" s="21"/>
      <c r="Q2537" s="21"/>
      <c r="R2537" s="21"/>
      <c r="S2537" s="21"/>
      <c r="T2537" s="21"/>
      <c r="U2537" s="21"/>
    </row>
    <row r="2538" spans="1:21" s="40" customFormat="1" ht="25.5" x14ac:dyDescent="0.2">
      <c r="A2538" s="325">
        <v>6.1</v>
      </c>
      <c r="B2538" s="245" t="s">
        <v>478</v>
      </c>
      <c r="C2538" s="302">
        <v>-13</v>
      </c>
      <c r="D2538" s="324" t="s">
        <v>33</v>
      </c>
      <c r="E2538" s="241">
        <v>8326.9</v>
      </c>
      <c r="F2538" s="175">
        <f t="shared" si="116"/>
        <v>-108249.7</v>
      </c>
      <c r="I2538" s="22"/>
      <c r="J2538" s="22"/>
      <c r="K2538" s="90"/>
      <c r="L2538" s="21"/>
      <c r="M2538" s="21"/>
      <c r="N2538" s="21"/>
      <c r="O2538" s="21"/>
      <c r="P2538" s="21"/>
      <c r="Q2538" s="21"/>
      <c r="R2538" s="21"/>
      <c r="S2538" s="21"/>
      <c r="T2538" s="21"/>
      <c r="U2538" s="21"/>
    </row>
    <row r="2539" spans="1:21" s="40" customFormat="1" ht="25.5" x14ac:dyDescent="0.2">
      <c r="A2539" s="325">
        <v>6.11</v>
      </c>
      <c r="B2539" s="245" t="s">
        <v>429</v>
      </c>
      <c r="C2539" s="302">
        <v>-21</v>
      </c>
      <c r="D2539" s="324" t="s">
        <v>33</v>
      </c>
      <c r="E2539" s="241">
        <v>1067.19</v>
      </c>
      <c r="F2539" s="175">
        <f t="shared" si="116"/>
        <v>-22410.99</v>
      </c>
      <c r="I2539" s="22"/>
      <c r="J2539" s="22"/>
      <c r="K2539" s="90"/>
      <c r="L2539" s="21"/>
      <c r="M2539" s="21"/>
      <c r="N2539" s="21"/>
      <c r="O2539" s="21"/>
      <c r="P2539" s="21"/>
      <c r="Q2539" s="21"/>
      <c r="R2539" s="21"/>
      <c r="S2539" s="21"/>
      <c r="T2539" s="21"/>
      <c r="U2539" s="21"/>
    </row>
    <row r="2540" spans="1:21" s="40" customFormat="1" x14ac:dyDescent="0.2">
      <c r="A2540" s="325">
        <v>6.12</v>
      </c>
      <c r="B2540" s="245" t="s">
        <v>472</v>
      </c>
      <c r="C2540" s="302">
        <v>-149</v>
      </c>
      <c r="D2540" s="324" t="s">
        <v>33</v>
      </c>
      <c r="E2540" s="241">
        <v>750</v>
      </c>
      <c r="F2540" s="175">
        <f t="shared" si="116"/>
        <v>-111750</v>
      </c>
      <c r="I2540" s="22"/>
      <c r="J2540" s="22"/>
      <c r="K2540" s="90"/>
      <c r="L2540" s="21"/>
      <c r="M2540" s="21"/>
      <c r="N2540" s="21"/>
      <c r="O2540" s="21"/>
      <c r="P2540" s="21"/>
      <c r="Q2540" s="21"/>
      <c r="R2540" s="21"/>
      <c r="S2540" s="21"/>
      <c r="T2540" s="21"/>
      <c r="U2540" s="21"/>
    </row>
    <row r="2541" spans="1:21" s="40" customFormat="1" x14ac:dyDescent="0.2">
      <c r="A2541" s="260"/>
      <c r="B2541" s="261" t="s">
        <v>427</v>
      </c>
      <c r="C2541" s="302"/>
      <c r="D2541" s="240"/>
      <c r="E2541" s="241"/>
      <c r="F2541" s="175"/>
      <c r="I2541" s="22"/>
      <c r="J2541" s="22"/>
      <c r="K2541" s="90"/>
      <c r="L2541" s="21"/>
      <c r="M2541" s="21"/>
      <c r="N2541" s="21"/>
      <c r="O2541" s="21"/>
      <c r="P2541" s="21"/>
      <c r="Q2541" s="21"/>
      <c r="R2541" s="21"/>
      <c r="S2541" s="21"/>
      <c r="T2541" s="21"/>
      <c r="U2541" s="21"/>
    </row>
    <row r="2542" spans="1:21" s="40" customFormat="1" x14ac:dyDescent="0.2">
      <c r="A2542" s="256">
        <v>7</v>
      </c>
      <c r="B2542" s="188" t="s">
        <v>426</v>
      </c>
      <c r="C2542" s="302"/>
      <c r="D2542" s="240"/>
      <c r="E2542" s="241"/>
      <c r="F2542" s="175"/>
      <c r="I2542" s="22"/>
      <c r="J2542" s="22"/>
      <c r="K2542" s="90"/>
      <c r="L2542" s="21"/>
      <c r="M2542" s="21"/>
      <c r="N2542" s="21"/>
      <c r="O2542" s="21"/>
      <c r="P2542" s="21"/>
      <c r="Q2542" s="21"/>
      <c r="R2542" s="21"/>
      <c r="S2542" s="21"/>
      <c r="T2542" s="21"/>
      <c r="U2542" s="21"/>
    </row>
    <row r="2543" spans="1:21" s="40" customFormat="1" x14ac:dyDescent="0.2">
      <c r="A2543" s="260">
        <v>7.1</v>
      </c>
      <c r="B2543" s="261" t="s">
        <v>490</v>
      </c>
      <c r="C2543" s="302">
        <v>-2</v>
      </c>
      <c r="D2543" s="324" t="s">
        <v>33</v>
      </c>
      <c r="E2543" s="241">
        <v>3400.25</v>
      </c>
      <c r="F2543" s="175">
        <f>ROUND(C2543*E2543,2)</f>
        <v>-6800.5</v>
      </c>
      <c r="I2543" s="22"/>
      <c r="J2543" s="22"/>
      <c r="K2543" s="90"/>
      <c r="L2543" s="21"/>
      <c r="M2543" s="21"/>
      <c r="N2543" s="21"/>
      <c r="O2543" s="21"/>
      <c r="P2543" s="21"/>
      <c r="Q2543" s="21"/>
      <c r="R2543" s="21"/>
      <c r="S2543" s="21"/>
      <c r="T2543" s="21"/>
      <c r="U2543" s="21"/>
    </row>
    <row r="2544" spans="1:21" s="40" customFormat="1" x14ac:dyDescent="0.2">
      <c r="A2544" s="260">
        <v>7.2</v>
      </c>
      <c r="B2544" s="261" t="s">
        <v>424</v>
      </c>
      <c r="C2544" s="302">
        <v>-70</v>
      </c>
      <c r="D2544" s="324" t="s">
        <v>33</v>
      </c>
      <c r="E2544" s="241">
        <v>1713.53</v>
      </c>
      <c r="F2544" s="175">
        <f>ROUND(C2544*E2544,2)</f>
        <v>-119947.1</v>
      </c>
      <c r="I2544" s="22"/>
      <c r="J2544" s="22"/>
      <c r="K2544" s="90"/>
      <c r="L2544" s="21"/>
      <c r="M2544" s="21"/>
      <c r="N2544" s="21"/>
      <c r="O2544" s="21"/>
      <c r="P2544" s="21"/>
      <c r="Q2544" s="21"/>
      <c r="R2544" s="21"/>
      <c r="S2544" s="21"/>
      <c r="T2544" s="21"/>
      <c r="U2544" s="21"/>
    </row>
    <row r="2545" spans="1:21" s="40" customFormat="1" x14ac:dyDescent="0.2">
      <c r="A2545" s="260">
        <v>7.3</v>
      </c>
      <c r="B2545" s="261" t="s">
        <v>423</v>
      </c>
      <c r="C2545" s="302">
        <v>-319</v>
      </c>
      <c r="D2545" s="324" t="s">
        <v>33</v>
      </c>
      <c r="E2545" s="241">
        <v>1565.4</v>
      </c>
      <c r="F2545" s="175">
        <f>ROUND(C2545*E2545,2)</f>
        <v>-499362.6</v>
      </c>
      <c r="I2545" s="22"/>
      <c r="J2545" s="22"/>
      <c r="K2545" s="90"/>
      <c r="L2545" s="21"/>
      <c r="M2545" s="21"/>
      <c r="N2545" s="21"/>
      <c r="O2545" s="21"/>
      <c r="P2545" s="21"/>
      <c r="Q2545" s="21"/>
      <c r="R2545" s="21"/>
      <c r="S2545" s="21"/>
      <c r="T2545" s="21"/>
      <c r="U2545" s="21"/>
    </row>
    <row r="2546" spans="1:21" s="40" customFormat="1" x14ac:dyDescent="0.2">
      <c r="A2546" s="260"/>
      <c r="B2546" s="261"/>
      <c r="C2546" s="302"/>
      <c r="D2546" s="240"/>
      <c r="E2546" s="241"/>
      <c r="F2546" s="175"/>
      <c r="I2546" s="22"/>
      <c r="J2546" s="22"/>
      <c r="K2546" s="90"/>
      <c r="L2546" s="21"/>
      <c r="M2546" s="21"/>
      <c r="N2546" s="21"/>
      <c r="O2546" s="21"/>
      <c r="P2546" s="21"/>
      <c r="Q2546" s="21"/>
      <c r="R2546" s="21"/>
      <c r="S2546" s="21"/>
      <c r="T2546" s="21"/>
      <c r="U2546" s="21"/>
    </row>
    <row r="2547" spans="1:21" s="40" customFormat="1" x14ac:dyDescent="0.2">
      <c r="A2547" s="256">
        <v>8</v>
      </c>
      <c r="B2547" s="188" t="s">
        <v>422</v>
      </c>
      <c r="C2547" s="302"/>
      <c r="D2547" s="240"/>
      <c r="E2547" s="241"/>
      <c r="F2547" s="175"/>
      <c r="I2547" s="22"/>
      <c r="J2547" s="22"/>
      <c r="K2547" s="90"/>
      <c r="L2547" s="21"/>
      <c r="M2547" s="21"/>
      <c r="N2547" s="21"/>
      <c r="O2547" s="21"/>
      <c r="P2547" s="21"/>
      <c r="Q2547" s="21"/>
      <c r="R2547" s="21"/>
      <c r="S2547" s="21"/>
      <c r="T2547" s="21"/>
      <c r="U2547" s="21"/>
    </row>
    <row r="2548" spans="1:21" s="40" customFormat="1" x14ac:dyDescent="0.2">
      <c r="A2548" s="260"/>
      <c r="B2548" s="261"/>
      <c r="C2548" s="302"/>
      <c r="D2548" s="240"/>
      <c r="E2548" s="241"/>
      <c r="F2548" s="175"/>
      <c r="I2548" s="22"/>
      <c r="J2548" s="22"/>
      <c r="K2548" s="90"/>
      <c r="L2548" s="21"/>
      <c r="M2548" s="21"/>
      <c r="N2548" s="21"/>
      <c r="O2548" s="21"/>
      <c r="P2548" s="21"/>
      <c r="Q2548" s="21"/>
      <c r="R2548" s="21"/>
      <c r="S2548" s="21"/>
      <c r="T2548" s="21"/>
      <c r="U2548" s="21"/>
    </row>
    <row r="2549" spans="1:21" s="40" customFormat="1" x14ac:dyDescent="0.2">
      <c r="A2549" s="326">
        <v>8.1</v>
      </c>
      <c r="B2549" s="327" t="s">
        <v>467</v>
      </c>
      <c r="C2549" s="302"/>
      <c r="D2549" s="328"/>
      <c r="E2549" s="241"/>
      <c r="F2549" s="175"/>
      <c r="I2549" s="22"/>
      <c r="J2549" s="22"/>
      <c r="K2549" s="90"/>
      <c r="L2549" s="21"/>
      <c r="M2549" s="21"/>
      <c r="N2549" s="21"/>
      <c r="O2549" s="21"/>
      <c r="P2549" s="21"/>
      <c r="Q2549" s="21"/>
      <c r="R2549" s="21"/>
      <c r="S2549" s="21"/>
      <c r="T2549" s="21"/>
      <c r="U2549" s="21"/>
    </row>
    <row r="2550" spans="1:21" s="40" customFormat="1" x14ac:dyDescent="0.2">
      <c r="A2550" s="329" t="s">
        <v>148</v>
      </c>
      <c r="B2550" s="330" t="s">
        <v>97</v>
      </c>
      <c r="C2550" s="302">
        <v>-1</v>
      </c>
      <c r="D2550" s="328" t="s">
        <v>33</v>
      </c>
      <c r="E2550" s="241">
        <v>291.64999999999998</v>
      </c>
      <c r="F2550" s="175">
        <f t="shared" ref="F2550:F2558" si="117">ROUND(E2550*C2550,2)</f>
        <v>-291.64999999999998</v>
      </c>
      <c r="I2550" s="22"/>
      <c r="J2550" s="22"/>
      <c r="K2550" s="90"/>
      <c r="L2550" s="21"/>
      <c r="M2550" s="21"/>
      <c r="N2550" s="21"/>
      <c r="O2550" s="21"/>
      <c r="P2550" s="21"/>
      <c r="Q2550" s="21"/>
      <c r="R2550" s="21"/>
      <c r="S2550" s="21"/>
      <c r="T2550" s="21"/>
      <c r="U2550" s="21"/>
    </row>
    <row r="2551" spans="1:21" s="40" customFormat="1" ht="25.5" x14ac:dyDescent="0.2">
      <c r="A2551" s="329" t="s">
        <v>256</v>
      </c>
      <c r="B2551" s="330" t="s">
        <v>412</v>
      </c>
      <c r="C2551" s="302">
        <v>-12.5</v>
      </c>
      <c r="D2551" s="331" t="s">
        <v>57</v>
      </c>
      <c r="E2551" s="241">
        <v>1410.47</v>
      </c>
      <c r="F2551" s="175">
        <f t="shared" si="117"/>
        <v>-17630.88</v>
      </c>
      <c r="I2551" s="22"/>
      <c r="J2551" s="22"/>
      <c r="K2551" s="90"/>
      <c r="L2551" s="21"/>
      <c r="M2551" s="21"/>
      <c r="N2551" s="21"/>
      <c r="O2551" s="21"/>
      <c r="P2551" s="21"/>
      <c r="Q2551" s="21"/>
      <c r="R2551" s="21"/>
      <c r="S2551" s="21"/>
      <c r="T2551" s="21"/>
      <c r="U2551" s="21"/>
    </row>
    <row r="2552" spans="1:21" s="40" customFormat="1" ht="25.5" x14ac:dyDescent="0.2">
      <c r="A2552" s="329" t="s">
        <v>337</v>
      </c>
      <c r="B2552" s="245" t="s">
        <v>411</v>
      </c>
      <c r="C2552" s="302">
        <v>-4</v>
      </c>
      <c r="D2552" s="331" t="s">
        <v>33</v>
      </c>
      <c r="E2552" s="241">
        <v>2767.21</v>
      </c>
      <c r="F2552" s="175">
        <f t="shared" si="117"/>
        <v>-11068.84</v>
      </c>
      <c r="I2552" s="22"/>
      <c r="J2552" s="22"/>
      <c r="K2552" s="90"/>
      <c r="L2552" s="21"/>
      <c r="M2552" s="21"/>
      <c r="N2552" s="21"/>
      <c r="O2552" s="21"/>
      <c r="P2552" s="21"/>
      <c r="Q2552" s="21"/>
      <c r="R2552" s="21"/>
      <c r="S2552" s="21"/>
      <c r="T2552" s="21"/>
      <c r="U2552" s="21"/>
    </row>
    <row r="2553" spans="1:21" s="40" customFormat="1" x14ac:dyDescent="0.2">
      <c r="A2553" s="329" t="s">
        <v>288</v>
      </c>
      <c r="B2553" s="332" t="s">
        <v>410</v>
      </c>
      <c r="C2553" s="302">
        <v>-2</v>
      </c>
      <c r="D2553" s="331" t="s">
        <v>33</v>
      </c>
      <c r="E2553" s="241">
        <v>1565.4</v>
      </c>
      <c r="F2553" s="175">
        <f t="shared" si="117"/>
        <v>-3130.8</v>
      </c>
      <c r="I2553" s="22"/>
      <c r="J2553" s="22"/>
      <c r="K2553" s="90"/>
      <c r="L2553" s="21"/>
      <c r="M2553" s="21"/>
      <c r="N2553" s="21"/>
      <c r="O2553" s="21"/>
      <c r="P2553" s="21"/>
      <c r="Q2553" s="21"/>
      <c r="R2553" s="21"/>
      <c r="S2553" s="21"/>
      <c r="T2553" s="21"/>
      <c r="U2553" s="21"/>
    </row>
    <row r="2554" spans="1:21" s="40" customFormat="1" x14ac:dyDescent="0.2">
      <c r="A2554" s="329" t="s">
        <v>335</v>
      </c>
      <c r="B2554" s="332" t="s">
        <v>409</v>
      </c>
      <c r="C2554" s="302">
        <v>-2</v>
      </c>
      <c r="D2554" s="331" t="s">
        <v>33</v>
      </c>
      <c r="E2554" s="241">
        <v>750</v>
      </c>
      <c r="F2554" s="175">
        <f t="shared" si="117"/>
        <v>-1500</v>
      </c>
      <c r="I2554" s="22"/>
      <c r="J2554" s="22"/>
      <c r="K2554" s="90"/>
      <c r="L2554" s="21"/>
      <c r="M2554" s="21"/>
      <c r="N2554" s="21"/>
      <c r="O2554" s="21"/>
      <c r="P2554" s="21"/>
      <c r="Q2554" s="21"/>
      <c r="R2554" s="21"/>
      <c r="S2554" s="21"/>
      <c r="T2554" s="21"/>
      <c r="U2554" s="21"/>
    </row>
    <row r="2555" spans="1:21" s="40" customFormat="1" x14ac:dyDescent="0.2">
      <c r="A2555" s="329" t="s">
        <v>147</v>
      </c>
      <c r="B2555" s="332" t="s">
        <v>453</v>
      </c>
      <c r="C2555" s="302">
        <f>(12.5*0.66)*-1</f>
        <v>-8.25</v>
      </c>
      <c r="D2555" s="331" t="s">
        <v>41</v>
      </c>
      <c r="E2555" s="241">
        <v>130.81</v>
      </c>
      <c r="F2555" s="175">
        <f t="shared" si="117"/>
        <v>-1079.18</v>
      </c>
      <c r="I2555" s="22"/>
      <c r="J2555" s="22"/>
      <c r="K2555" s="90"/>
      <c r="L2555" s="21"/>
      <c r="M2555" s="21"/>
      <c r="N2555" s="21"/>
      <c r="O2555" s="21"/>
      <c r="P2555" s="21"/>
      <c r="Q2555" s="21"/>
      <c r="R2555" s="21"/>
      <c r="S2555" s="21"/>
      <c r="T2555" s="21"/>
      <c r="U2555" s="21"/>
    </row>
    <row r="2556" spans="1:21" s="40" customFormat="1" ht="26.25" customHeight="1" x14ac:dyDescent="0.2">
      <c r="A2556" s="329" t="s">
        <v>146</v>
      </c>
      <c r="B2556" s="245" t="s">
        <v>407</v>
      </c>
      <c r="C2556" s="302">
        <v>-7.84</v>
      </c>
      <c r="D2556" s="331" t="s">
        <v>41</v>
      </c>
      <c r="E2556" s="241">
        <v>172.55</v>
      </c>
      <c r="F2556" s="175">
        <f t="shared" si="117"/>
        <v>-1352.79</v>
      </c>
      <c r="I2556" s="22"/>
      <c r="J2556" s="22"/>
      <c r="K2556" s="90"/>
      <c r="L2556" s="21"/>
      <c r="M2556" s="21"/>
      <c r="N2556" s="21"/>
      <c r="O2556" s="21"/>
      <c r="P2556" s="21"/>
      <c r="Q2556" s="21"/>
      <c r="R2556" s="21"/>
      <c r="S2556" s="21"/>
      <c r="T2556" s="21"/>
      <c r="U2556" s="21"/>
    </row>
    <row r="2557" spans="1:21" s="40" customFormat="1" ht="25.5" x14ac:dyDescent="0.2">
      <c r="A2557" s="329" t="s">
        <v>145</v>
      </c>
      <c r="B2557" s="245" t="s">
        <v>406</v>
      </c>
      <c r="C2557" s="302">
        <v>-1</v>
      </c>
      <c r="D2557" s="331" t="s">
        <v>33</v>
      </c>
      <c r="E2557" s="241">
        <v>204.64</v>
      </c>
      <c r="F2557" s="175">
        <f t="shared" si="117"/>
        <v>-204.64</v>
      </c>
      <c r="I2557" s="22"/>
      <c r="J2557" s="22"/>
      <c r="K2557" s="90"/>
      <c r="L2557" s="21"/>
      <c r="M2557" s="21"/>
      <c r="N2557" s="21"/>
      <c r="O2557" s="21"/>
      <c r="P2557" s="21"/>
      <c r="Q2557" s="21"/>
      <c r="R2557" s="21"/>
      <c r="S2557" s="21"/>
      <c r="T2557" s="21"/>
      <c r="U2557" s="21"/>
    </row>
    <row r="2558" spans="1:21" s="40" customFormat="1" x14ac:dyDescent="0.2">
      <c r="A2558" s="329" t="s">
        <v>144</v>
      </c>
      <c r="B2558" s="330" t="s">
        <v>177</v>
      </c>
      <c r="C2558" s="302">
        <v>-1</v>
      </c>
      <c r="D2558" s="328" t="s">
        <v>33</v>
      </c>
      <c r="E2558" s="241">
        <v>10500</v>
      </c>
      <c r="F2558" s="175">
        <f t="shared" si="117"/>
        <v>-10500</v>
      </c>
      <c r="I2558" s="22"/>
      <c r="J2558" s="22"/>
      <c r="K2558" s="90"/>
      <c r="L2558" s="21"/>
      <c r="M2558" s="21"/>
      <c r="N2558" s="21"/>
      <c r="O2558" s="21"/>
      <c r="P2558" s="21"/>
      <c r="Q2558" s="21"/>
      <c r="R2558" s="21"/>
      <c r="S2558" s="21"/>
      <c r="T2558" s="21"/>
      <c r="U2558" s="21"/>
    </row>
    <row r="2559" spans="1:21" s="40" customFormat="1" x14ac:dyDescent="0.2">
      <c r="A2559" s="260"/>
      <c r="B2559" s="261"/>
      <c r="C2559" s="302"/>
      <c r="D2559" s="240"/>
      <c r="E2559" s="241"/>
      <c r="F2559" s="175"/>
      <c r="I2559" s="22"/>
      <c r="J2559" s="22"/>
      <c r="K2559" s="90"/>
      <c r="L2559" s="21"/>
      <c r="M2559" s="21"/>
      <c r="N2559" s="21"/>
      <c r="O2559" s="21"/>
      <c r="P2559" s="21"/>
      <c r="Q2559" s="21"/>
      <c r="R2559" s="21"/>
      <c r="S2559" s="21"/>
      <c r="T2559" s="21"/>
      <c r="U2559" s="21"/>
    </row>
    <row r="2560" spans="1:21" s="40" customFormat="1" x14ac:dyDescent="0.2">
      <c r="A2560" s="326">
        <v>8.1999999999999993</v>
      </c>
      <c r="B2560" s="327" t="s">
        <v>510</v>
      </c>
      <c r="C2560" s="302"/>
      <c r="D2560" s="328"/>
      <c r="E2560" s="241"/>
      <c r="F2560" s="175"/>
      <c r="I2560" s="22"/>
      <c r="J2560" s="22"/>
      <c r="K2560" s="90"/>
      <c r="L2560" s="21"/>
      <c r="M2560" s="21"/>
      <c r="N2560" s="21"/>
      <c r="O2560" s="21"/>
      <c r="P2560" s="21"/>
      <c r="Q2560" s="21"/>
      <c r="R2560" s="21"/>
      <c r="S2560" s="21"/>
      <c r="T2560" s="21"/>
      <c r="U2560" s="21"/>
    </row>
    <row r="2561" spans="1:21" s="40" customFormat="1" x14ac:dyDescent="0.2">
      <c r="A2561" s="329" t="s">
        <v>101</v>
      </c>
      <c r="B2561" s="330" t="s">
        <v>97</v>
      </c>
      <c r="C2561" s="302">
        <v>-1</v>
      </c>
      <c r="D2561" s="328" t="s">
        <v>33</v>
      </c>
      <c r="E2561" s="241">
        <v>291.64999999999998</v>
      </c>
      <c r="F2561" s="175">
        <f t="shared" ref="F2561:F2569" si="118">ROUND(E2561*C2561,2)</f>
        <v>-291.64999999999998</v>
      </c>
      <c r="I2561" s="22"/>
      <c r="J2561" s="22"/>
      <c r="K2561" s="90"/>
      <c r="L2561" s="21"/>
      <c r="M2561" s="21"/>
      <c r="N2561" s="21"/>
      <c r="O2561" s="21"/>
      <c r="P2561" s="21"/>
      <c r="Q2561" s="21"/>
      <c r="R2561" s="21"/>
      <c r="S2561" s="21"/>
      <c r="T2561" s="21"/>
      <c r="U2561" s="21"/>
    </row>
    <row r="2562" spans="1:21" s="40" customFormat="1" ht="25.5" x14ac:dyDescent="0.2">
      <c r="A2562" s="329" t="s">
        <v>334</v>
      </c>
      <c r="B2562" s="330" t="s">
        <v>412</v>
      </c>
      <c r="C2562" s="302">
        <v>-10</v>
      </c>
      <c r="D2562" s="331" t="s">
        <v>57</v>
      </c>
      <c r="E2562" s="241">
        <v>1410.47</v>
      </c>
      <c r="F2562" s="175">
        <f t="shared" si="118"/>
        <v>-14104.7</v>
      </c>
      <c r="I2562" s="22"/>
      <c r="J2562" s="22"/>
      <c r="K2562" s="90"/>
      <c r="L2562" s="21"/>
      <c r="M2562" s="21"/>
      <c r="N2562" s="21"/>
      <c r="O2562" s="21"/>
      <c r="P2562" s="21"/>
      <c r="Q2562" s="21"/>
      <c r="R2562" s="21"/>
      <c r="S2562" s="21"/>
      <c r="T2562" s="21"/>
      <c r="U2562" s="21"/>
    </row>
    <row r="2563" spans="1:21" s="40" customFormat="1" ht="25.5" x14ac:dyDescent="0.2">
      <c r="A2563" s="329" t="s">
        <v>332</v>
      </c>
      <c r="B2563" s="245" t="s">
        <v>411</v>
      </c>
      <c r="C2563" s="302">
        <v>-4</v>
      </c>
      <c r="D2563" s="331" t="s">
        <v>33</v>
      </c>
      <c r="E2563" s="241">
        <v>2767.21</v>
      </c>
      <c r="F2563" s="175">
        <f t="shared" si="118"/>
        <v>-11068.84</v>
      </c>
      <c r="I2563" s="22"/>
      <c r="J2563" s="22"/>
      <c r="K2563" s="90"/>
      <c r="L2563" s="21"/>
      <c r="M2563" s="21"/>
      <c r="N2563" s="21"/>
      <c r="O2563" s="21"/>
      <c r="P2563" s="21"/>
      <c r="Q2563" s="21"/>
      <c r="R2563" s="21"/>
      <c r="S2563" s="21"/>
      <c r="T2563" s="21"/>
      <c r="U2563" s="21"/>
    </row>
    <row r="2564" spans="1:21" s="40" customFormat="1" x14ac:dyDescent="0.2">
      <c r="A2564" s="329" t="s">
        <v>330</v>
      </c>
      <c r="B2564" s="332" t="s">
        <v>410</v>
      </c>
      <c r="C2564" s="302">
        <v>-2</v>
      </c>
      <c r="D2564" s="331" t="s">
        <v>33</v>
      </c>
      <c r="E2564" s="241">
        <v>1565.4</v>
      </c>
      <c r="F2564" s="175">
        <f t="shared" si="118"/>
        <v>-3130.8</v>
      </c>
      <c r="I2564" s="22"/>
      <c r="J2564" s="22"/>
      <c r="K2564" s="90"/>
      <c r="L2564" s="21"/>
      <c r="M2564" s="21"/>
      <c r="N2564" s="21"/>
      <c r="O2564" s="21"/>
      <c r="P2564" s="21"/>
      <c r="Q2564" s="21"/>
      <c r="R2564" s="21"/>
      <c r="S2564" s="21"/>
      <c r="T2564" s="21"/>
      <c r="U2564" s="21"/>
    </row>
    <row r="2565" spans="1:21" s="40" customFormat="1" x14ac:dyDescent="0.2">
      <c r="A2565" s="329" t="s">
        <v>328</v>
      </c>
      <c r="B2565" s="332" t="s">
        <v>409</v>
      </c>
      <c r="C2565" s="302">
        <v>-2</v>
      </c>
      <c r="D2565" s="331" t="s">
        <v>33</v>
      </c>
      <c r="E2565" s="241">
        <v>750</v>
      </c>
      <c r="F2565" s="175">
        <f t="shared" si="118"/>
        <v>-1500</v>
      </c>
      <c r="I2565" s="22"/>
      <c r="J2565" s="22"/>
      <c r="K2565" s="90"/>
      <c r="L2565" s="21"/>
      <c r="M2565" s="21"/>
      <c r="N2565" s="21"/>
      <c r="O2565" s="21"/>
      <c r="P2565" s="21"/>
      <c r="Q2565" s="21"/>
      <c r="R2565" s="21"/>
      <c r="S2565" s="21"/>
      <c r="T2565" s="21"/>
      <c r="U2565" s="21"/>
    </row>
    <row r="2566" spans="1:21" s="40" customFormat="1" x14ac:dyDescent="0.2">
      <c r="A2566" s="329" t="s">
        <v>118</v>
      </c>
      <c r="B2566" s="332" t="s">
        <v>453</v>
      </c>
      <c r="C2566" s="302">
        <v>-6.6000000000000005</v>
      </c>
      <c r="D2566" s="331" t="s">
        <v>41</v>
      </c>
      <c r="E2566" s="241">
        <v>130.81</v>
      </c>
      <c r="F2566" s="175">
        <f t="shared" si="118"/>
        <v>-863.35</v>
      </c>
      <c r="I2566" s="22"/>
      <c r="J2566" s="22"/>
      <c r="K2566" s="90"/>
      <c r="L2566" s="21"/>
      <c r="M2566" s="21"/>
      <c r="N2566" s="21"/>
      <c r="O2566" s="21"/>
      <c r="P2566" s="21"/>
      <c r="Q2566" s="21"/>
      <c r="R2566" s="21"/>
      <c r="S2566" s="21"/>
      <c r="T2566" s="21"/>
      <c r="U2566" s="21"/>
    </row>
    <row r="2567" spans="1:21" s="40" customFormat="1" ht="24.75" customHeight="1" x14ac:dyDescent="0.2">
      <c r="A2567" s="329" t="s">
        <v>143</v>
      </c>
      <c r="B2567" s="245" t="s">
        <v>407</v>
      </c>
      <c r="C2567" s="302">
        <v>-6.2700000000000005</v>
      </c>
      <c r="D2567" s="331" t="s">
        <v>41</v>
      </c>
      <c r="E2567" s="241">
        <v>172.55</v>
      </c>
      <c r="F2567" s="175">
        <f t="shared" si="118"/>
        <v>-1081.8900000000001</v>
      </c>
      <c r="I2567" s="22"/>
      <c r="J2567" s="22"/>
      <c r="K2567" s="90"/>
      <c r="L2567" s="21"/>
      <c r="M2567" s="21"/>
      <c r="N2567" s="21"/>
      <c r="O2567" s="21"/>
      <c r="P2567" s="21"/>
      <c r="Q2567" s="21"/>
      <c r="R2567" s="21"/>
      <c r="S2567" s="21"/>
      <c r="T2567" s="21"/>
      <c r="U2567" s="21"/>
    </row>
    <row r="2568" spans="1:21" s="40" customFormat="1" ht="25.5" x14ac:dyDescent="0.2">
      <c r="A2568" s="329" t="s">
        <v>117</v>
      </c>
      <c r="B2568" s="245" t="s">
        <v>406</v>
      </c>
      <c r="C2568" s="302">
        <v>-1</v>
      </c>
      <c r="D2568" s="331" t="s">
        <v>33</v>
      </c>
      <c r="E2568" s="241">
        <v>204.64</v>
      </c>
      <c r="F2568" s="175">
        <f t="shared" si="118"/>
        <v>-204.64</v>
      </c>
      <c r="I2568" s="22"/>
      <c r="J2568" s="22"/>
      <c r="K2568" s="90"/>
      <c r="L2568" s="21"/>
      <c r="M2568" s="21"/>
      <c r="N2568" s="21"/>
      <c r="O2568" s="21"/>
      <c r="P2568" s="21"/>
      <c r="Q2568" s="21"/>
      <c r="R2568" s="21"/>
      <c r="S2568" s="21"/>
      <c r="T2568" s="21"/>
      <c r="U2568" s="21"/>
    </row>
    <row r="2569" spans="1:21" s="40" customFormat="1" x14ac:dyDescent="0.2">
      <c r="A2569" s="329" t="s">
        <v>509</v>
      </c>
      <c r="B2569" s="332" t="s">
        <v>177</v>
      </c>
      <c r="C2569" s="302">
        <v>-1</v>
      </c>
      <c r="D2569" s="331" t="s">
        <v>33</v>
      </c>
      <c r="E2569" s="241">
        <v>9500</v>
      </c>
      <c r="F2569" s="175">
        <f t="shared" si="118"/>
        <v>-9500</v>
      </c>
      <c r="I2569" s="22"/>
      <c r="J2569" s="22"/>
      <c r="K2569" s="90"/>
      <c r="L2569" s="21"/>
      <c r="M2569" s="21"/>
      <c r="N2569" s="21"/>
      <c r="O2569" s="21"/>
      <c r="P2569" s="21"/>
      <c r="Q2569" s="21"/>
      <c r="R2569" s="21"/>
      <c r="S2569" s="21"/>
      <c r="T2569" s="21"/>
      <c r="U2569" s="21"/>
    </row>
    <row r="2570" spans="1:21" s="40" customFormat="1" x14ac:dyDescent="0.2">
      <c r="A2570" s="260"/>
      <c r="B2570" s="261"/>
      <c r="C2570" s="302"/>
      <c r="D2570" s="240"/>
      <c r="E2570" s="241"/>
      <c r="F2570" s="175"/>
      <c r="I2570" s="22"/>
      <c r="J2570" s="22"/>
      <c r="K2570" s="90"/>
      <c r="L2570" s="21"/>
      <c r="M2570" s="21"/>
      <c r="N2570" s="21"/>
      <c r="O2570" s="21"/>
      <c r="P2570" s="21"/>
      <c r="Q2570" s="21"/>
      <c r="R2570" s="21"/>
      <c r="S2570" s="21"/>
      <c r="T2570" s="21"/>
      <c r="U2570" s="21"/>
    </row>
    <row r="2571" spans="1:21" s="40" customFormat="1" x14ac:dyDescent="0.2">
      <c r="A2571" s="334">
        <v>9</v>
      </c>
      <c r="B2571" s="188" t="s">
        <v>405</v>
      </c>
      <c r="C2571" s="302"/>
      <c r="D2571" s="240"/>
      <c r="E2571" s="241"/>
      <c r="F2571" s="175"/>
      <c r="I2571" s="22"/>
      <c r="J2571" s="22"/>
      <c r="K2571" s="90"/>
      <c r="L2571" s="21"/>
      <c r="M2571" s="21"/>
      <c r="N2571" s="21"/>
      <c r="O2571" s="21"/>
      <c r="P2571" s="21"/>
      <c r="Q2571" s="21"/>
      <c r="R2571" s="21"/>
      <c r="S2571" s="21"/>
      <c r="T2571" s="21"/>
      <c r="U2571" s="21"/>
    </row>
    <row r="2572" spans="1:21" s="40" customFormat="1" ht="8.25" customHeight="1" x14ac:dyDescent="0.2">
      <c r="A2572" s="260"/>
      <c r="B2572" s="261"/>
      <c r="C2572" s="302"/>
      <c r="D2572" s="240"/>
      <c r="E2572" s="241"/>
      <c r="F2572" s="175"/>
      <c r="I2572" s="22"/>
      <c r="J2572" s="22"/>
      <c r="K2572" s="90"/>
      <c r="L2572" s="21"/>
      <c r="M2572" s="21"/>
      <c r="N2572" s="21"/>
      <c r="O2572" s="21"/>
      <c r="P2572" s="21"/>
      <c r="Q2572" s="21"/>
      <c r="R2572" s="21"/>
      <c r="S2572" s="21"/>
      <c r="T2572" s="21"/>
      <c r="U2572" s="21"/>
    </row>
    <row r="2573" spans="1:21" s="40" customFormat="1" x14ac:dyDescent="0.2">
      <c r="A2573" s="335">
        <v>9.1</v>
      </c>
      <c r="B2573" s="188" t="s">
        <v>508</v>
      </c>
      <c r="C2573" s="302"/>
      <c r="D2573" s="240"/>
      <c r="E2573" s="241"/>
      <c r="F2573" s="175"/>
      <c r="I2573" s="22"/>
      <c r="J2573" s="22"/>
      <c r="K2573" s="90"/>
      <c r="L2573" s="21"/>
      <c r="M2573" s="21"/>
      <c r="N2573" s="21"/>
      <c r="O2573" s="21"/>
      <c r="P2573" s="21"/>
      <c r="Q2573" s="21"/>
      <c r="R2573" s="21"/>
      <c r="S2573" s="21"/>
      <c r="T2573" s="21"/>
      <c r="U2573" s="21"/>
    </row>
    <row r="2574" spans="1:21" s="40" customFormat="1" x14ac:dyDescent="0.2">
      <c r="A2574" s="329" t="s">
        <v>403</v>
      </c>
      <c r="B2574" s="330" t="s">
        <v>402</v>
      </c>
      <c r="C2574" s="302">
        <v>-250</v>
      </c>
      <c r="D2574" s="328" t="s">
        <v>33</v>
      </c>
      <c r="E2574" s="241">
        <v>80</v>
      </c>
      <c r="F2574" s="175">
        <f t="shared" ref="F2574:F2586" si="119">ROUND((C2574*E2574),2)</f>
        <v>-20000</v>
      </c>
      <c r="I2574" s="22"/>
      <c r="J2574" s="22"/>
      <c r="K2574" s="90"/>
      <c r="L2574" s="21"/>
      <c r="M2574" s="21"/>
      <c r="N2574" s="21"/>
      <c r="O2574" s="21"/>
      <c r="P2574" s="21"/>
      <c r="Q2574" s="21"/>
      <c r="R2574" s="21"/>
      <c r="S2574" s="21"/>
      <c r="T2574" s="21"/>
      <c r="U2574" s="21"/>
    </row>
    <row r="2575" spans="1:21" s="40" customFormat="1" ht="25.5" x14ac:dyDescent="0.2">
      <c r="A2575" s="329" t="s">
        <v>401</v>
      </c>
      <c r="B2575" s="337" t="s">
        <v>400</v>
      </c>
      <c r="C2575" s="302">
        <v>-3000</v>
      </c>
      <c r="D2575" s="328" t="s">
        <v>57</v>
      </c>
      <c r="E2575" s="241">
        <v>14.23</v>
      </c>
      <c r="F2575" s="175">
        <f t="shared" si="119"/>
        <v>-42690</v>
      </c>
      <c r="I2575" s="22"/>
      <c r="J2575" s="22"/>
      <c r="K2575" s="90"/>
      <c r="L2575" s="21"/>
      <c r="M2575" s="21"/>
      <c r="N2575" s="21"/>
      <c r="O2575" s="21"/>
      <c r="P2575" s="21"/>
      <c r="Q2575" s="21"/>
      <c r="R2575" s="21"/>
      <c r="S2575" s="21"/>
      <c r="T2575" s="21"/>
      <c r="U2575" s="21"/>
    </row>
    <row r="2576" spans="1:21" s="40" customFormat="1" x14ac:dyDescent="0.2">
      <c r="A2576" s="329" t="s">
        <v>399</v>
      </c>
      <c r="B2576" s="337" t="s">
        <v>398</v>
      </c>
      <c r="C2576" s="302">
        <v>-500</v>
      </c>
      <c r="D2576" s="328" t="s">
        <v>33</v>
      </c>
      <c r="E2576" s="241">
        <v>84.42</v>
      </c>
      <c r="F2576" s="175">
        <f t="shared" si="119"/>
        <v>-42210</v>
      </c>
      <c r="I2576" s="22"/>
      <c r="J2576" s="22"/>
      <c r="K2576" s="90"/>
      <c r="L2576" s="21"/>
      <c r="M2576" s="21"/>
      <c r="N2576" s="21"/>
      <c r="O2576" s="21"/>
      <c r="P2576" s="21"/>
      <c r="Q2576" s="21"/>
      <c r="R2576" s="21"/>
      <c r="S2576" s="21"/>
      <c r="T2576" s="21"/>
      <c r="U2576" s="21"/>
    </row>
    <row r="2577" spans="1:21" s="40" customFormat="1" x14ac:dyDescent="0.2">
      <c r="A2577" s="329" t="s">
        <v>397</v>
      </c>
      <c r="B2577" s="337" t="s">
        <v>396</v>
      </c>
      <c r="C2577" s="302">
        <v>-500</v>
      </c>
      <c r="D2577" s="328" t="s">
        <v>33</v>
      </c>
      <c r="E2577" s="241">
        <v>26.5</v>
      </c>
      <c r="F2577" s="175">
        <f t="shared" si="119"/>
        <v>-13250</v>
      </c>
      <c r="I2577" s="22"/>
      <c r="J2577" s="22"/>
      <c r="K2577" s="90"/>
      <c r="L2577" s="21"/>
      <c r="M2577" s="21"/>
      <c r="N2577" s="21"/>
      <c r="O2577" s="21"/>
      <c r="P2577" s="21"/>
      <c r="Q2577" s="21"/>
      <c r="R2577" s="21"/>
      <c r="S2577" s="21"/>
      <c r="T2577" s="21"/>
      <c r="U2577" s="21"/>
    </row>
    <row r="2578" spans="1:21" s="40" customFormat="1" x14ac:dyDescent="0.2">
      <c r="A2578" s="329" t="s">
        <v>395</v>
      </c>
      <c r="B2578" s="337" t="s">
        <v>394</v>
      </c>
      <c r="C2578" s="302">
        <v>-375</v>
      </c>
      <c r="D2578" s="328" t="s">
        <v>57</v>
      </c>
      <c r="E2578" s="241">
        <v>292.05</v>
      </c>
      <c r="F2578" s="175">
        <f t="shared" si="119"/>
        <v>-109518.75</v>
      </c>
      <c r="I2578" s="22"/>
      <c r="J2578" s="22"/>
      <c r="K2578" s="90"/>
      <c r="L2578" s="21"/>
      <c r="M2578" s="21"/>
      <c r="N2578" s="21"/>
      <c r="O2578" s="21"/>
      <c r="P2578" s="21"/>
      <c r="Q2578" s="21"/>
      <c r="R2578" s="21"/>
      <c r="S2578" s="21"/>
      <c r="T2578" s="21"/>
      <c r="U2578" s="21"/>
    </row>
    <row r="2579" spans="1:21" s="40" customFormat="1" x14ac:dyDescent="0.2">
      <c r="A2579" s="329" t="s">
        <v>393</v>
      </c>
      <c r="B2579" s="337" t="s">
        <v>392</v>
      </c>
      <c r="C2579" s="302">
        <v>-250</v>
      </c>
      <c r="D2579" s="328" t="s">
        <v>33</v>
      </c>
      <c r="E2579" s="241">
        <v>35.4</v>
      </c>
      <c r="F2579" s="175">
        <f t="shared" si="119"/>
        <v>-8850</v>
      </c>
      <c r="I2579" s="22"/>
      <c r="J2579" s="22"/>
      <c r="K2579" s="90"/>
      <c r="L2579" s="21"/>
      <c r="M2579" s="21"/>
      <c r="N2579" s="21"/>
      <c r="O2579" s="21"/>
      <c r="P2579" s="21"/>
      <c r="Q2579" s="21"/>
      <c r="R2579" s="21"/>
      <c r="S2579" s="21"/>
      <c r="T2579" s="21"/>
      <c r="U2579" s="21"/>
    </row>
    <row r="2580" spans="1:21" s="40" customFormat="1" x14ac:dyDescent="0.2">
      <c r="A2580" s="329" t="s">
        <v>391</v>
      </c>
      <c r="B2580" s="337" t="s">
        <v>390</v>
      </c>
      <c r="C2580" s="302">
        <v>-250</v>
      </c>
      <c r="D2580" s="328" t="s">
        <v>33</v>
      </c>
      <c r="E2580" s="241">
        <v>28.32</v>
      </c>
      <c r="F2580" s="175">
        <f t="shared" si="119"/>
        <v>-7080</v>
      </c>
      <c r="I2580" s="22"/>
      <c r="J2580" s="22"/>
      <c r="K2580" s="90"/>
      <c r="L2580" s="21"/>
      <c r="M2580" s="21"/>
      <c r="N2580" s="21"/>
      <c r="O2580" s="21"/>
      <c r="P2580" s="21"/>
      <c r="Q2580" s="21"/>
      <c r="R2580" s="21"/>
      <c r="S2580" s="21"/>
      <c r="T2580" s="21"/>
      <c r="U2580" s="21"/>
    </row>
    <row r="2581" spans="1:21" s="40" customFormat="1" x14ac:dyDescent="0.2">
      <c r="A2581" s="329" t="s">
        <v>389</v>
      </c>
      <c r="B2581" s="337" t="s">
        <v>388</v>
      </c>
      <c r="C2581" s="302">
        <v>-250</v>
      </c>
      <c r="D2581" s="328" t="s">
        <v>33</v>
      </c>
      <c r="E2581" s="241">
        <v>286.36</v>
      </c>
      <c r="F2581" s="175">
        <f t="shared" si="119"/>
        <v>-71590</v>
      </c>
      <c r="I2581" s="22"/>
      <c r="J2581" s="22"/>
      <c r="K2581" s="90"/>
      <c r="L2581" s="21"/>
      <c r="M2581" s="21"/>
      <c r="N2581" s="21"/>
      <c r="O2581" s="21"/>
      <c r="P2581" s="21"/>
      <c r="Q2581" s="21"/>
      <c r="R2581" s="21"/>
      <c r="S2581" s="21"/>
      <c r="T2581" s="21"/>
      <c r="U2581" s="21"/>
    </row>
    <row r="2582" spans="1:21" s="40" customFormat="1" x14ac:dyDescent="0.2">
      <c r="A2582" s="329" t="s">
        <v>387</v>
      </c>
      <c r="B2582" s="337" t="s">
        <v>386</v>
      </c>
      <c r="C2582" s="302">
        <v>-250</v>
      </c>
      <c r="D2582" s="328" t="s">
        <v>33</v>
      </c>
      <c r="E2582" s="241">
        <v>380</v>
      </c>
      <c r="F2582" s="175">
        <f t="shared" si="119"/>
        <v>-95000</v>
      </c>
      <c r="I2582" s="22"/>
      <c r="J2582" s="22"/>
      <c r="K2582" s="90"/>
      <c r="L2582" s="21"/>
      <c r="M2582" s="21"/>
      <c r="N2582" s="21"/>
      <c r="O2582" s="21"/>
      <c r="P2582" s="21"/>
      <c r="Q2582" s="21"/>
      <c r="R2582" s="21"/>
      <c r="S2582" s="21"/>
      <c r="T2582" s="21"/>
      <c r="U2582" s="21"/>
    </row>
    <row r="2583" spans="1:21" s="40" customFormat="1" x14ac:dyDescent="0.2">
      <c r="A2583" s="329" t="s">
        <v>385</v>
      </c>
      <c r="B2583" s="337" t="s">
        <v>239</v>
      </c>
      <c r="C2583" s="302">
        <v>-250</v>
      </c>
      <c r="D2583" s="328" t="s">
        <v>33</v>
      </c>
      <c r="E2583" s="241">
        <v>21.67</v>
      </c>
      <c r="F2583" s="175">
        <f t="shared" si="119"/>
        <v>-5417.5</v>
      </c>
      <c r="I2583" s="22"/>
      <c r="J2583" s="22"/>
      <c r="K2583" s="90"/>
      <c r="L2583" s="21"/>
      <c r="M2583" s="21"/>
      <c r="N2583" s="21"/>
      <c r="O2583" s="21"/>
      <c r="P2583" s="21"/>
      <c r="Q2583" s="21"/>
      <c r="R2583" s="21"/>
      <c r="S2583" s="21"/>
      <c r="T2583" s="21"/>
      <c r="U2583" s="21"/>
    </row>
    <row r="2584" spans="1:21" s="40" customFormat="1" x14ac:dyDescent="0.2">
      <c r="A2584" s="329" t="s">
        <v>384</v>
      </c>
      <c r="B2584" s="337" t="s">
        <v>383</v>
      </c>
      <c r="C2584" s="302">
        <v>-250</v>
      </c>
      <c r="D2584" s="328" t="s">
        <v>33</v>
      </c>
      <c r="E2584" s="241">
        <v>350</v>
      </c>
      <c r="F2584" s="175">
        <f t="shared" si="119"/>
        <v>-87500</v>
      </c>
      <c r="I2584" s="22"/>
      <c r="J2584" s="22"/>
      <c r="K2584" s="90"/>
      <c r="L2584" s="21"/>
      <c r="M2584" s="21"/>
      <c r="N2584" s="21"/>
      <c r="O2584" s="21"/>
      <c r="P2584" s="21"/>
      <c r="Q2584" s="21"/>
      <c r="R2584" s="21"/>
      <c r="S2584" s="21"/>
      <c r="T2584" s="21"/>
      <c r="U2584" s="21"/>
    </row>
    <row r="2585" spans="1:21" s="40" customFormat="1" x14ac:dyDescent="0.2">
      <c r="A2585" s="329" t="s">
        <v>382</v>
      </c>
      <c r="B2585" s="337" t="s">
        <v>381</v>
      </c>
      <c r="C2585" s="302">
        <v>-495</v>
      </c>
      <c r="D2585" s="331" t="s">
        <v>41</v>
      </c>
      <c r="E2585" s="241">
        <v>699.05</v>
      </c>
      <c r="F2585" s="175">
        <f t="shared" si="119"/>
        <v>-346029.75</v>
      </c>
      <c r="I2585" s="22"/>
      <c r="J2585" s="22"/>
      <c r="K2585" s="90"/>
      <c r="L2585" s="21"/>
      <c r="M2585" s="21"/>
      <c r="N2585" s="21"/>
      <c r="O2585" s="21"/>
      <c r="P2585" s="21"/>
      <c r="Q2585" s="21"/>
      <c r="R2585" s="21"/>
      <c r="S2585" s="21"/>
      <c r="T2585" s="21"/>
      <c r="U2585" s="21"/>
    </row>
    <row r="2586" spans="1:21" s="40" customFormat="1" x14ac:dyDescent="0.2">
      <c r="A2586" s="329" t="s">
        <v>380</v>
      </c>
      <c r="B2586" s="337" t="s">
        <v>59</v>
      </c>
      <c r="C2586" s="302">
        <v>-250</v>
      </c>
      <c r="D2586" s="328" t="s">
        <v>33</v>
      </c>
      <c r="E2586" s="241">
        <v>450</v>
      </c>
      <c r="F2586" s="175">
        <f t="shared" si="119"/>
        <v>-112500</v>
      </c>
      <c r="I2586" s="22"/>
      <c r="J2586" s="22"/>
      <c r="K2586" s="90"/>
      <c r="L2586" s="21"/>
      <c r="M2586" s="21"/>
      <c r="N2586" s="21"/>
      <c r="O2586" s="21"/>
      <c r="P2586" s="21"/>
      <c r="Q2586" s="21"/>
      <c r="R2586" s="21"/>
      <c r="S2586" s="21"/>
      <c r="T2586" s="21"/>
      <c r="U2586" s="21"/>
    </row>
    <row r="2587" spans="1:21" s="40" customFormat="1" x14ac:dyDescent="0.2">
      <c r="A2587" s="260"/>
      <c r="B2587" s="261"/>
      <c r="C2587" s="302"/>
      <c r="D2587" s="240"/>
      <c r="E2587" s="241"/>
      <c r="F2587" s="175"/>
      <c r="I2587" s="22"/>
      <c r="J2587" s="22"/>
      <c r="K2587" s="90"/>
      <c r="L2587" s="21"/>
      <c r="M2587" s="21"/>
      <c r="N2587" s="21"/>
      <c r="O2587" s="21"/>
      <c r="P2587" s="21"/>
      <c r="Q2587" s="21"/>
      <c r="R2587" s="21"/>
      <c r="S2587" s="21"/>
      <c r="T2587" s="21"/>
      <c r="U2587" s="21"/>
    </row>
    <row r="2588" spans="1:21" s="40" customFormat="1" x14ac:dyDescent="0.2">
      <c r="A2588" s="256">
        <v>10</v>
      </c>
      <c r="B2588" s="317" t="s">
        <v>379</v>
      </c>
      <c r="C2588" s="302"/>
      <c r="D2588" s="240"/>
      <c r="E2588" s="241"/>
      <c r="F2588" s="175"/>
      <c r="I2588" s="22"/>
      <c r="J2588" s="22"/>
      <c r="K2588" s="90"/>
      <c r="L2588" s="21"/>
      <c r="M2588" s="21"/>
      <c r="N2588" s="21"/>
      <c r="O2588" s="21"/>
      <c r="P2588" s="21"/>
      <c r="Q2588" s="21"/>
      <c r="R2588" s="21"/>
      <c r="S2588" s="21"/>
      <c r="T2588" s="21"/>
      <c r="U2588" s="21"/>
    </row>
    <row r="2589" spans="1:21" s="40" customFormat="1" ht="12.75" customHeight="1" x14ac:dyDescent="0.2">
      <c r="A2589" s="260">
        <v>10.1</v>
      </c>
      <c r="B2589" s="245" t="s">
        <v>378</v>
      </c>
      <c r="C2589" s="302">
        <v>-7</v>
      </c>
      <c r="D2589" s="324" t="s">
        <v>33</v>
      </c>
      <c r="E2589" s="241">
        <v>12382.68</v>
      </c>
      <c r="F2589" s="175">
        <f>ROUND(C2589*E2589,2)</f>
        <v>-86678.76</v>
      </c>
      <c r="I2589" s="22"/>
      <c r="J2589" s="22"/>
      <c r="K2589" s="90"/>
      <c r="L2589" s="21"/>
      <c r="M2589" s="21"/>
      <c r="N2589" s="21"/>
      <c r="O2589" s="21"/>
      <c r="P2589" s="21"/>
      <c r="Q2589" s="21"/>
      <c r="R2589" s="21"/>
      <c r="S2589" s="21"/>
      <c r="T2589" s="21"/>
      <c r="U2589" s="21"/>
    </row>
    <row r="2590" spans="1:21" s="40" customFormat="1" x14ac:dyDescent="0.2">
      <c r="A2590" s="260">
        <v>10.199999999999999</v>
      </c>
      <c r="B2590" s="245" t="s">
        <v>377</v>
      </c>
      <c r="C2590" s="302">
        <v>-7</v>
      </c>
      <c r="D2590" s="324" t="s">
        <v>33</v>
      </c>
      <c r="E2590" s="241">
        <v>7304.14</v>
      </c>
      <c r="F2590" s="175">
        <f>ROUND(C2590*E2590,2)</f>
        <v>-51128.98</v>
      </c>
      <c r="I2590" s="22"/>
      <c r="J2590" s="22"/>
      <c r="K2590" s="90"/>
      <c r="L2590" s="21"/>
      <c r="M2590" s="21"/>
      <c r="N2590" s="21"/>
      <c r="O2590" s="21"/>
      <c r="P2590" s="21"/>
      <c r="Q2590" s="21"/>
      <c r="R2590" s="21"/>
      <c r="S2590" s="21"/>
      <c r="T2590" s="21"/>
      <c r="U2590" s="21"/>
    </row>
    <row r="2591" spans="1:21" s="40" customFormat="1" x14ac:dyDescent="0.2">
      <c r="A2591" s="260"/>
      <c r="B2591" s="261"/>
      <c r="C2591" s="302"/>
      <c r="D2591" s="240"/>
      <c r="E2591" s="241"/>
      <c r="F2591" s="175"/>
      <c r="I2591" s="22"/>
      <c r="J2591" s="22"/>
      <c r="K2591" s="90"/>
      <c r="L2591" s="21"/>
      <c r="M2591" s="21"/>
      <c r="N2591" s="21"/>
      <c r="O2591" s="21"/>
      <c r="P2591" s="21"/>
      <c r="Q2591" s="21"/>
      <c r="R2591" s="21"/>
      <c r="S2591" s="21"/>
      <c r="T2591" s="21"/>
      <c r="U2591" s="21"/>
    </row>
    <row r="2592" spans="1:21" s="40" customFormat="1" ht="42" customHeight="1" x14ac:dyDescent="0.2">
      <c r="A2592" s="349">
        <v>13</v>
      </c>
      <c r="B2592" s="344" t="s">
        <v>376</v>
      </c>
      <c r="C2592" s="302">
        <v>-6414.15</v>
      </c>
      <c r="D2592" s="324" t="s">
        <v>57</v>
      </c>
      <c r="E2592" s="241">
        <v>25</v>
      </c>
      <c r="F2592" s="175">
        <f>ROUND(C2592*E2592,2)</f>
        <v>-160353.75</v>
      </c>
      <c r="I2592" s="22"/>
      <c r="J2592" s="22"/>
      <c r="K2592" s="90"/>
      <c r="L2592" s="21"/>
      <c r="M2592" s="21"/>
      <c r="N2592" s="21"/>
      <c r="O2592" s="21"/>
      <c r="P2592" s="21"/>
      <c r="Q2592" s="21"/>
      <c r="R2592" s="21"/>
      <c r="S2592" s="21"/>
      <c r="T2592" s="21"/>
      <c r="U2592" s="21"/>
    </row>
    <row r="2593" spans="1:21" s="40" customFormat="1" ht="56.25" customHeight="1" x14ac:dyDescent="0.2">
      <c r="A2593" s="349">
        <v>14</v>
      </c>
      <c r="B2593" s="344" t="s">
        <v>375</v>
      </c>
      <c r="C2593" s="130">
        <v>-6414.15</v>
      </c>
      <c r="D2593" s="324" t="s">
        <v>57</v>
      </c>
      <c r="E2593" s="241">
        <v>46.15</v>
      </c>
      <c r="F2593" s="175">
        <f>ROUND(C2593*E2593,2)</f>
        <v>-296013.02</v>
      </c>
      <c r="I2593" s="22"/>
      <c r="J2593" s="22"/>
      <c r="K2593" s="90"/>
      <c r="L2593" s="21"/>
      <c r="M2593" s="21"/>
      <c r="N2593" s="21"/>
      <c r="O2593" s="21"/>
      <c r="P2593" s="21"/>
      <c r="Q2593" s="21"/>
      <c r="R2593" s="21"/>
      <c r="S2593" s="21"/>
      <c r="T2593" s="21"/>
      <c r="U2593" s="21"/>
    </row>
    <row r="2594" spans="1:21" s="40" customFormat="1" ht="25.5" x14ac:dyDescent="0.2">
      <c r="A2594" s="350">
        <v>15</v>
      </c>
      <c r="B2594" s="346" t="s">
        <v>374</v>
      </c>
      <c r="C2594" s="130">
        <v>-6414.15</v>
      </c>
      <c r="D2594" s="324" t="s">
        <v>57</v>
      </c>
      <c r="E2594" s="241">
        <v>11.93</v>
      </c>
      <c r="F2594" s="175">
        <f>ROUND(C2594*E2594,2)</f>
        <v>-76520.81</v>
      </c>
      <c r="I2594" s="22"/>
      <c r="J2594" s="22"/>
      <c r="K2594" s="90"/>
      <c r="L2594" s="21"/>
      <c r="M2594" s="21"/>
      <c r="N2594" s="21"/>
      <c r="O2594" s="21"/>
      <c r="P2594" s="21"/>
      <c r="Q2594" s="21"/>
      <c r="R2594" s="21"/>
      <c r="S2594" s="21"/>
      <c r="T2594" s="21"/>
      <c r="U2594" s="21"/>
    </row>
    <row r="2595" spans="1:21" s="40" customFormat="1" x14ac:dyDescent="0.2">
      <c r="A2595" s="260"/>
      <c r="B2595" s="261"/>
      <c r="C2595" s="302"/>
      <c r="D2595" s="240"/>
      <c r="E2595" s="241"/>
      <c r="F2595" s="175"/>
      <c r="I2595" s="22"/>
      <c r="J2595" s="22"/>
      <c r="K2595" s="90"/>
      <c r="L2595" s="21"/>
      <c r="M2595" s="21"/>
      <c r="N2595" s="21"/>
      <c r="O2595" s="21"/>
      <c r="P2595" s="21"/>
      <c r="Q2595" s="21"/>
      <c r="R2595" s="21"/>
      <c r="S2595" s="21"/>
      <c r="T2595" s="21"/>
      <c r="U2595" s="21"/>
    </row>
    <row r="2596" spans="1:21" s="40" customFormat="1" ht="15" customHeight="1" x14ac:dyDescent="0.2">
      <c r="A2596" s="187" t="s">
        <v>84</v>
      </c>
      <c r="B2596" s="188" t="s">
        <v>507</v>
      </c>
      <c r="C2596" s="302"/>
      <c r="D2596" s="190"/>
      <c r="E2596" s="241"/>
      <c r="F2596" s="175"/>
      <c r="I2596" s="22"/>
      <c r="J2596" s="22"/>
      <c r="K2596" s="90"/>
      <c r="L2596" s="21"/>
      <c r="M2596" s="21"/>
      <c r="N2596" s="21"/>
      <c r="O2596" s="21"/>
      <c r="P2596" s="21"/>
      <c r="Q2596" s="21"/>
      <c r="R2596" s="21"/>
      <c r="S2596" s="21"/>
      <c r="T2596" s="21"/>
      <c r="U2596" s="21"/>
    </row>
    <row r="2597" spans="1:21" s="40" customFormat="1" x14ac:dyDescent="0.2">
      <c r="A2597" s="316"/>
      <c r="B2597" s="317"/>
      <c r="C2597" s="302"/>
      <c r="D2597" s="190"/>
      <c r="E2597" s="241"/>
      <c r="F2597" s="175"/>
      <c r="I2597" s="22"/>
      <c r="J2597" s="22"/>
      <c r="K2597" s="90"/>
      <c r="L2597" s="21"/>
      <c r="M2597" s="21"/>
      <c r="N2597" s="21"/>
      <c r="O2597" s="21"/>
      <c r="P2597" s="21"/>
      <c r="Q2597" s="21"/>
      <c r="R2597" s="21"/>
      <c r="S2597" s="21"/>
      <c r="T2597" s="21"/>
      <c r="U2597" s="21"/>
    </row>
    <row r="2598" spans="1:21" s="40" customFormat="1" x14ac:dyDescent="0.2">
      <c r="A2598" s="351">
        <v>1</v>
      </c>
      <c r="B2598" s="188" t="s">
        <v>506</v>
      </c>
      <c r="C2598" s="302"/>
      <c r="D2598" s="240"/>
      <c r="E2598" s="241"/>
      <c r="F2598" s="175"/>
      <c r="I2598" s="22"/>
      <c r="J2598" s="22"/>
      <c r="K2598" s="90"/>
      <c r="L2598" s="21"/>
      <c r="M2598" s="21"/>
      <c r="N2598" s="21"/>
      <c r="O2598" s="21"/>
      <c r="P2598" s="21"/>
      <c r="Q2598" s="21"/>
      <c r="R2598" s="21"/>
      <c r="S2598" s="21"/>
      <c r="T2598" s="21"/>
      <c r="U2598" s="21"/>
    </row>
    <row r="2599" spans="1:21" s="40" customFormat="1" x14ac:dyDescent="0.2">
      <c r="A2599" s="260">
        <v>1.1000000000000001</v>
      </c>
      <c r="B2599" s="333" t="s">
        <v>494</v>
      </c>
      <c r="C2599" s="302">
        <v>-563.34</v>
      </c>
      <c r="D2599" s="240" t="s">
        <v>57</v>
      </c>
      <c r="E2599" s="241">
        <v>54.26</v>
      </c>
      <c r="F2599" s="175">
        <f>ROUND(C2599*E2599,2)</f>
        <v>-30566.83</v>
      </c>
      <c r="I2599" s="22"/>
      <c r="J2599" s="22"/>
      <c r="K2599" s="90"/>
      <c r="L2599" s="21"/>
      <c r="M2599" s="21"/>
      <c r="N2599" s="21"/>
      <c r="O2599" s="21"/>
      <c r="P2599" s="21"/>
      <c r="Q2599" s="21"/>
      <c r="R2599" s="21"/>
      <c r="S2599" s="21"/>
      <c r="T2599" s="21"/>
      <c r="U2599" s="21"/>
    </row>
    <row r="2600" spans="1:21" s="40" customFormat="1" x14ac:dyDescent="0.2">
      <c r="A2600" s="315">
        <v>1.2</v>
      </c>
      <c r="B2600" s="261" t="s">
        <v>493</v>
      </c>
      <c r="C2600" s="302">
        <v>-338</v>
      </c>
      <c r="D2600" s="240" t="s">
        <v>45</v>
      </c>
      <c r="E2600" s="241">
        <v>28.85</v>
      </c>
      <c r="F2600" s="175">
        <f>ROUND(C2600*E2600,2)</f>
        <v>-9751.2999999999993</v>
      </c>
      <c r="I2600" s="22"/>
      <c r="J2600" s="22"/>
      <c r="K2600" s="90"/>
      <c r="L2600" s="21"/>
      <c r="M2600" s="21"/>
      <c r="N2600" s="21"/>
      <c r="O2600" s="21"/>
      <c r="P2600" s="21"/>
      <c r="Q2600" s="21"/>
      <c r="R2600" s="21"/>
      <c r="S2600" s="21"/>
      <c r="T2600" s="21"/>
      <c r="U2600" s="21"/>
    </row>
    <row r="2601" spans="1:21" s="40" customFormat="1" ht="24.75" customHeight="1" x14ac:dyDescent="0.2">
      <c r="A2601" s="315">
        <v>1.3</v>
      </c>
      <c r="B2601" s="245" t="s">
        <v>492</v>
      </c>
      <c r="C2601" s="302">
        <v>-23.66</v>
      </c>
      <c r="D2601" s="240" t="s">
        <v>41</v>
      </c>
      <c r="E2601" s="241">
        <v>181.58</v>
      </c>
      <c r="F2601" s="175">
        <f>ROUND(C2601*E2601,2)</f>
        <v>-4296.18</v>
      </c>
      <c r="I2601" s="22"/>
      <c r="J2601" s="22"/>
      <c r="K2601" s="90"/>
      <c r="L2601" s="21"/>
      <c r="M2601" s="21"/>
      <c r="N2601" s="21"/>
      <c r="O2601" s="21"/>
      <c r="P2601" s="21"/>
      <c r="Q2601" s="21"/>
      <c r="R2601" s="21"/>
      <c r="S2601" s="21"/>
      <c r="T2601" s="21"/>
      <c r="U2601" s="21"/>
    </row>
    <row r="2602" spans="1:21" s="40" customFormat="1" x14ac:dyDescent="0.2">
      <c r="A2602" s="316"/>
      <c r="B2602" s="317"/>
      <c r="C2602" s="302"/>
      <c r="D2602" s="190"/>
      <c r="E2602" s="241"/>
      <c r="F2602" s="175"/>
      <c r="I2602" s="22"/>
      <c r="J2602" s="22"/>
      <c r="K2602" s="90"/>
      <c r="L2602" s="21"/>
      <c r="M2602" s="21"/>
      <c r="N2602" s="21"/>
      <c r="O2602" s="21"/>
      <c r="P2602" s="21"/>
      <c r="Q2602" s="21"/>
      <c r="R2602" s="21"/>
      <c r="S2602" s="21"/>
      <c r="T2602" s="21"/>
      <c r="U2602" s="21"/>
    </row>
    <row r="2603" spans="1:21" s="40" customFormat="1" x14ac:dyDescent="0.2">
      <c r="A2603" s="256">
        <v>2</v>
      </c>
      <c r="B2603" s="352" t="s">
        <v>97</v>
      </c>
      <c r="C2603" s="302">
        <v>-896.27</v>
      </c>
      <c r="D2603" s="240" t="s">
        <v>57</v>
      </c>
      <c r="E2603" s="241">
        <v>15.17</v>
      </c>
      <c r="F2603" s="175">
        <f>ROUND(C2603*E2603,2)</f>
        <v>-13596.42</v>
      </c>
      <c r="I2603" s="22"/>
      <c r="J2603" s="22"/>
      <c r="K2603" s="90"/>
      <c r="L2603" s="21"/>
      <c r="M2603" s="21"/>
      <c r="N2603" s="21"/>
      <c r="O2603" s="21"/>
      <c r="P2603" s="21"/>
      <c r="Q2603" s="21"/>
      <c r="R2603" s="21"/>
      <c r="S2603" s="21"/>
      <c r="T2603" s="21"/>
      <c r="U2603" s="21"/>
    </row>
    <row r="2604" spans="1:21" s="40" customFormat="1" x14ac:dyDescent="0.2">
      <c r="A2604" s="260"/>
      <c r="B2604" s="333"/>
      <c r="C2604" s="302"/>
      <c r="D2604" s="240"/>
      <c r="E2604" s="241"/>
      <c r="F2604" s="175"/>
      <c r="I2604" s="22"/>
      <c r="J2604" s="22"/>
      <c r="K2604" s="90"/>
      <c r="L2604" s="21"/>
      <c r="M2604" s="21"/>
      <c r="N2604" s="21"/>
      <c r="O2604" s="21"/>
      <c r="P2604" s="21"/>
      <c r="Q2604" s="21"/>
      <c r="R2604" s="21"/>
      <c r="S2604" s="21"/>
      <c r="T2604" s="21"/>
      <c r="U2604" s="21"/>
    </row>
    <row r="2605" spans="1:21" s="40" customFormat="1" x14ac:dyDescent="0.2">
      <c r="A2605" s="256">
        <v>3</v>
      </c>
      <c r="B2605" s="317" t="s">
        <v>82</v>
      </c>
      <c r="C2605" s="302"/>
      <c r="D2605" s="240"/>
      <c r="E2605" s="241"/>
      <c r="F2605" s="175"/>
      <c r="I2605" s="22"/>
      <c r="J2605" s="22"/>
      <c r="K2605" s="90"/>
      <c r="L2605" s="21"/>
      <c r="M2605" s="21"/>
      <c r="N2605" s="21"/>
      <c r="O2605" s="21"/>
      <c r="P2605" s="21"/>
      <c r="Q2605" s="21"/>
      <c r="R2605" s="21"/>
      <c r="S2605" s="21"/>
      <c r="T2605" s="21"/>
      <c r="U2605" s="21"/>
    </row>
    <row r="2606" spans="1:21" s="40" customFormat="1" x14ac:dyDescent="0.2">
      <c r="A2606" s="315">
        <v>3.1</v>
      </c>
      <c r="B2606" s="261" t="s">
        <v>417</v>
      </c>
      <c r="C2606" s="302">
        <v>-582.58000000000004</v>
      </c>
      <c r="D2606" s="240" t="s">
        <v>41</v>
      </c>
      <c r="E2606" s="241">
        <v>121.8</v>
      </c>
      <c r="F2606" s="175">
        <f>ROUND(C2606*E2606,2)</f>
        <v>-70958.240000000005</v>
      </c>
      <c r="I2606" s="22"/>
      <c r="J2606" s="22"/>
      <c r="K2606" s="90"/>
      <c r="L2606" s="21"/>
      <c r="M2606" s="21"/>
      <c r="N2606" s="21"/>
      <c r="O2606" s="21"/>
      <c r="P2606" s="21"/>
      <c r="Q2606" s="21"/>
      <c r="R2606" s="21"/>
      <c r="S2606" s="21"/>
      <c r="T2606" s="21"/>
      <c r="U2606" s="21"/>
    </row>
    <row r="2607" spans="1:21" s="40" customFormat="1" x14ac:dyDescent="0.2">
      <c r="A2607" s="315">
        <f>+A2606+0.1</f>
        <v>3.2</v>
      </c>
      <c r="B2607" s="245" t="s">
        <v>416</v>
      </c>
      <c r="C2607" s="302">
        <v>-537.76</v>
      </c>
      <c r="D2607" s="240" t="s">
        <v>45</v>
      </c>
      <c r="E2607" s="241">
        <v>44.31</v>
      </c>
      <c r="F2607" s="175">
        <f>ROUND(C2607*E2607,2)</f>
        <v>-23828.15</v>
      </c>
      <c r="I2607" s="22"/>
      <c r="J2607" s="22"/>
      <c r="K2607" s="90"/>
      <c r="L2607" s="21"/>
      <c r="M2607" s="21"/>
      <c r="N2607" s="21"/>
      <c r="O2607" s="21"/>
      <c r="P2607" s="21"/>
      <c r="Q2607" s="21"/>
      <c r="R2607" s="21"/>
      <c r="S2607" s="21"/>
      <c r="T2607" s="21"/>
      <c r="U2607" s="21"/>
    </row>
    <row r="2608" spans="1:21" s="40" customFormat="1" x14ac:dyDescent="0.2">
      <c r="A2608" s="315">
        <f>+A2607+0.1</f>
        <v>3.3000000000000003</v>
      </c>
      <c r="B2608" s="245" t="s">
        <v>415</v>
      </c>
      <c r="C2608" s="302">
        <v>-53.78</v>
      </c>
      <c r="D2608" s="240" t="s">
        <v>41</v>
      </c>
      <c r="E2608" s="241">
        <v>1411.8</v>
      </c>
      <c r="F2608" s="175">
        <f>ROUND(C2608*E2608,2)</f>
        <v>-75926.600000000006</v>
      </c>
      <c r="I2608" s="22"/>
      <c r="J2608" s="22"/>
      <c r="K2608" s="90"/>
      <c r="L2608" s="21"/>
      <c r="M2608" s="21"/>
      <c r="N2608" s="21"/>
      <c r="O2608" s="21"/>
      <c r="P2608" s="21"/>
      <c r="Q2608" s="21"/>
      <c r="R2608" s="21"/>
      <c r="S2608" s="21"/>
      <c r="T2608" s="21"/>
      <c r="U2608" s="21"/>
    </row>
    <row r="2609" spans="1:21" s="40" customFormat="1" ht="25.5" x14ac:dyDescent="0.2">
      <c r="A2609" s="315">
        <f>+A2608+0.1</f>
        <v>3.4000000000000004</v>
      </c>
      <c r="B2609" s="245" t="s">
        <v>407</v>
      </c>
      <c r="C2609" s="302">
        <v>-498.27</v>
      </c>
      <c r="D2609" s="240" t="s">
        <v>41</v>
      </c>
      <c r="E2609" s="241">
        <v>172.55</v>
      </c>
      <c r="F2609" s="175">
        <f>ROUND(C2609*E2609,2)</f>
        <v>-85976.49</v>
      </c>
      <c r="I2609" s="22"/>
      <c r="J2609" s="22"/>
      <c r="K2609" s="90"/>
      <c r="L2609" s="21"/>
      <c r="M2609" s="21"/>
      <c r="N2609" s="21"/>
      <c r="O2609" s="21"/>
      <c r="P2609" s="21"/>
      <c r="Q2609" s="21"/>
      <c r="R2609" s="21"/>
      <c r="S2609" s="21"/>
      <c r="T2609" s="21"/>
      <c r="U2609" s="21"/>
    </row>
    <row r="2610" spans="1:21" s="40" customFormat="1" ht="25.5" x14ac:dyDescent="0.2">
      <c r="A2610" s="315">
        <f>+A2609+0.1</f>
        <v>3.5000000000000004</v>
      </c>
      <c r="B2610" s="245" t="s">
        <v>406</v>
      </c>
      <c r="C2610" s="302">
        <v>-105.38</v>
      </c>
      <c r="D2610" s="240" t="s">
        <v>41</v>
      </c>
      <c r="E2610" s="241">
        <v>190.02</v>
      </c>
      <c r="F2610" s="175">
        <f>ROUND(C2610*E2610,2)</f>
        <v>-20024.310000000001</v>
      </c>
      <c r="I2610" s="22"/>
      <c r="J2610" s="22"/>
      <c r="K2610" s="90"/>
      <c r="L2610" s="21"/>
      <c r="M2610" s="21"/>
      <c r="N2610" s="21"/>
      <c r="O2610" s="21"/>
      <c r="P2610" s="21"/>
      <c r="Q2610" s="21"/>
      <c r="R2610" s="21"/>
      <c r="S2610" s="21"/>
      <c r="T2610" s="21"/>
      <c r="U2610" s="21"/>
    </row>
    <row r="2611" spans="1:21" s="40" customFormat="1" x14ac:dyDescent="0.2">
      <c r="A2611" s="260"/>
      <c r="B2611" s="261"/>
      <c r="C2611" s="302"/>
      <c r="D2611" s="240"/>
      <c r="E2611" s="241"/>
      <c r="F2611" s="175"/>
      <c r="I2611" s="22"/>
      <c r="J2611" s="22"/>
      <c r="K2611" s="90"/>
      <c r="L2611" s="21"/>
      <c r="M2611" s="21"/>
      <c r="N2611" s="21"/>
      <c r="O2611" s="21"/>
      <c r="P2611" s="21"/>
      <c r="Q2611" s="21"/>
      <c r="R2611" s="21"/>
      <c r="S2611" s="21"/>
      <c r="T2611" s="21"/>
      <c r="U2611" s="21"/>
    </row>
    <row r="2612" spans="1:21" s="40" customFormat="1" x14ac:dyDescent="0.2">
      <c r="A2612" s="256">
        <v>4</v>
      </c>
      <c r="B2612" s="317" t="s">
        <v>108</v>
      </c>
      <c r="C2612" s="302"/>
      <c r="D2612" s="240"/>
      <c r="E2612" s="241"/>
      <c r="F2612" s="175"/>
      <c r="I2612" s="22"/>
      <c r="J2612" s="22"/>
      <c r="K2612" s="90"/>
      <c r="L2612" s="21"/>
      <c r="M2612" s="21"/>
      <c r="N2612" s="21"/>
      <c r="O2612" s="21"/>
      <c r="P2612" s="21"/>
      <c r="Q2612" s="21"/>
      <c r="R2612" s="21"/>
      <c r="S2612" s="21"/>
      <c r="T2612" s="21"/>
      <c r="U2612" s="21"/>
    </row>
    <row r="2613" spans="1:21" s="40" customFormat="1" x14ac:dyDescent="0.2">
      <c r="A2613" s="315">
        <f>+A2612+0.1</f>
        <v>4.0999999999999996</v>
      </c>
      <c r="B2613" s="261" t="s">
        <v>448</v>
      </c>
      <c r="C2613" s="302">
        <v>-914.82</v>
      </c>
      <c r="D2613" s="240" t="s">
        <v>57</v>
      </c>
      <c r="E2613" s="241">
        <v>242.88</v>
      </c>
      <c r="F2613" s="175">
        <f>ROUND(C2613*E2613,2)</f>
        <v>-222191.48</v>
      </c>
      <c r="I2613" s="22"/>
      <c r="J2613" s="22"/>
      <c r="K2613" s="90"/>
      <c r="L2613" s="21"/>
      <c r="M2613" s="21"/>
      <c r="N2613" s="21"/>
      <c r="O2613" s="21"/>
      <c r="P2613" s="21"/>
      <c r="Q2613" s="21"/>
      <c r="R2613" s="21"/>
      <c r="S2613" s="21"/>
      <c r="T2613" s="21"/>
      <c r="U2613" s="21"/>
    </row>
    <row r="2614" spans="1:21" s="40" customFormat="1" x14ac:dyDescent="0.2">
      <c r="A2614" s="260"/>
      <c r="B2614" s="261"/>
      <c r="C2614" s="302"/>
      <c r="D2614" s="240"/>
      <c r="E2614" s="241"/>
      <c r="F2614" s="175"/>
      <c r="I2614" s="22"/>
      <c r="J2614" s="22"/>
      <c r="K2614" s="90"/>
      <c r="L2614" s="21"/>
      <c r="M2614" s="21"/>
      <c r="N2614" s="21"/>
      <c r="O2614" s="21"/>
      <c r="P2614" s="21"/>
      <c r="Q2614" s="21"/>
      <c r="R2614" s="21"/>
      <c r="S2614" s="21"/>
      <c r="T2614" s="21"/>
      <c r="U2614" s="21"/>
    </row>
    <row r="2615" spans="1:21" s="40" customFormat="1" x14ac:dyDescent="0.2">
      <c r="A2615" s="318">
        <v>5</v>
      </c>
      <c r="B2615" s="319" t="s">
        <v>76</v>
      </c>
      <c r="C2615" s="302"/>
      <c r="D2615" s="240"/>
      <c r="E2615" s="241"/>
      <c r="F2615" s="175"/>
      <c r="I2615" s="22"/>
      <c r="J2615" s="22"/>
      <c r="K2615" s="90"/>
      <c r="L2615" s="21"/>
      <c r="M2615" s="21"/>
      <c r="N2615" s="21"/>
      <c r="O2615" s="21"/>
      <c r="P2615" s="21"/>
      <c r="Q2615" s="21"/>
      <c r="R2615" s="21"/>
      <c r="S2615" s="21"/>
      <c r="T2615" s="21"/>
      <c r="U2615" s="21"/>
    </row>
    <row r="2616" spans="1:21" s="40" customFormat="1" x14ac:dyDescent="0.2">
      <c r="A2616" s="315">
        <f>+A2615+0.1</f>
        <v>5.0999999999999996</v>
      </c>
      <c r="B2616" s="261" t="s">
        <v>448</v>
      </c>
      <c r="C2616" s="302">
        <v>-896.27</v>
      </c>
      <c r="D2616" s="240" t="s">
        <v>57</v>
      </c>
      <c r="E2616" s="241">
        <v>96.85</v>
      </c>
      <c r="F2616" s="175">
        <f>ROUND(C2616*E2616,2)</f>
        <v>-86803.75</v>
      </c>
      <c r="I2616" s="22"/>
      <c r="J2616" s="22"/>
      <c r="K2616" s="90"/>
      <c r="L2616" s="21"/>
      <c r="M2616" s="21"/>
      <c r="N2616" s="21"/>
      <c r="O2616" s="21"/>
      <c r="P2616" s="21"/>
      <c r="Q2616" s="21"/>
      <c r="R2616" s="21"/>
      <c r="S2616" s="21"/>
      <c r="T2616" s="21"/>
      <c r="U2616" s="21"/>
    </row>
    <row r="2617" spans="1:21" s="40" customFormat="1" x14ac:dyDescent="0.2">
      <c r="A2617" s="320"/>
      <c r="B2617" s="321"/>
      <c r="C2617" s="302"/>
      <c r="D2617" s="240"/>
      <c r="E2617" s="241"/>
      <c r="F2617" s="175"/>
      <c r="I2617" s="22"/>
      <c r="J2617" s="22"/>
      <c r="K2617" s="90"/>
      <c r="L2617" s="21"/>
      <c r="M2617" s="21"/>
      <c r="N2617" s="21"/>
      <c r="O2617" s="21"/>
      <c r="P2617" s="21"/>
      <c r="Q2617" s="21"/>
      <c r="R2617" s="21"/>
      <c r="S2617" s="21"/>
      <c r="T2617" s="21"/>
      <c r="U2617" s="21"/>
    </row>
    <row r="2618" spans="1:21" s="40" customFormat="1" x14ac:dyDescent="0.2">
      <c r="A2618" s="256">
        <v>7</v>
      </c>
      <c r="B2618" s="188" t="s">
        <v>447</v>
      </c>
      <c r="C2618" s="302"/>
      <c r="D2618" s="240"/>
      <c r="E2618" s="241"/>
      <c r="F2618" s="175"/>
      <c r="I2618" s="22"/>
      <c r="J2618" s="22"/>
      <c r="K2618" s="90"/>
      <c r="L2618" s="21"/>
      <c r="M2618" s="21"/>
      <c r="N2618" s="21"/>
      <c r="O2618" s="21"/>
      <c r="P2618" s="21"/>
      <c r="Q2618" s="21"/>
      <c r="R2618" s="21"/>
      <c r="S2618" s="21"/>
      <c r="T2618" s="21"/>
      <c r="U2618" s="21"/>
    </row>
    <row r="2619" spans="1:21" s="40" customFormat="1" ht="13.5" customHeight="1" x14ac:dyDescent="0.2">
      <c r="A2619" s="315">
        <f>+A2618+0.1</f>
        <v>7.1</v>
      </c>
      <c r="B2619" s="245" t="s">
        <v>444</v>
      </c>
      <c r="C2619" s="302">
        <v>-1</v>
      </c>
      <c r="D2619" s="324" t="s">
        <v>33</v>
      </c>
      <c r="E2619" s="241">
        <v>3831.02</v>
      </c>
      <c r="F2619" s="175">
        <f>ROUND(C2619*E2619,2)</f>
        <v>-3831.02</v>
      </c>
      <c r="I2619" s="22"/>
      <c r="J2619" s="22"/>
      <c r="K2619" s="90"/>
      <c r="L2619" s="21"/>
      <c r="M2619" s="21"/>
      <c r="N2619" s="21"/>
      <c r="O2619" s="21"/>
      <c r="P2619" s="21"/>
      <c r="Q2619" s="21"/>
      <c r="R2619" s="21"/>
      <c r="S2619" s="21"/>
      <c r="T2619" s="21"/>
      <c r="U2619" s="21"/>
    </row>
    <row r="2620" spans="1:21" s="40" customFormat="1" ht="12.75" customHeight="1" x14ac:dyDescent="0.2">
      <c r="A2620" s="315">
        <f>+A2619+0.1</f>
        <v>7.1999999999999993</v>
      </c>
      <c r="B2620" s="245" t="s">
        <v>411</v>
      </c>
      <c r="C2620" s="302">
        <v>-2</v>
      </c>
      <c r="D2620" s="324" t="s">
        <v>33</v>
      </c>
      <c r="E2620" s="241">
        <v>3230.75</v>
      </c>
      <c r="F2620" s="175">
        <f>ROUND(C2620*E2620,2)</f>
        <v>-6461.5</v>
      </c>
      <c r="I2620" s="22"/>
      <c r="J2620" s="22"/>
      <c r="K2620" s="90"/>
      <c r="L2620" s="21"/>
      <c r="M2620" s="21"/>
      <c r="N2620" s="21"/>
      <c r="O2620" s="21"/>
      <c r="P2620" s="21"/>
      <c r="Q2620" s="21"/>
      <c r="R2620" s="21"/>
      <c r="S2620" s="21"/>
      <c r="T2620" s="21"/>
      <c r="U2620" s="21"/>
    </row>
    <row r="2621" spans="1:21" s="40" customFormat="1" ht="12.75" customHeight="1" x14ac:dyDescent="0.2">
      <c r="A2621" s="315">
        <f>+A2620+0.1</f>
        <v>7.2999999999999989</v>
      </c>
      <c r="B2621" s="245" t="s">
        <v>435</v>
      </c>
      <c r="C2621" s="302">
        <v>-1</v>
      </c>
      <c r="D2621" s="324" t="s">
        <v>33</v>
      </c>
      <c r="E2621" s="241">
        <v>4741.8999999999996</v>
      </c>
      <c r="F2621" s="175">
        <f>ROUND(C2621*E2621,2)</f>
        <v>-4741.8999999999996</v>
      </c>
      <c r="I2621" s="22"/>
      <c r="J2621" s="22"/>
      <c r="K2621" s="90"/>
      <c r="L2621" s="21"/>
      <c r="M2621" s="21"/>
      <c r="N2621" s="21"/>
      <c r="O2621" s="21"/>
      <c r="P2621" s="21"/>
      <c r="Q2621" s="21"/>
      <c r="R2621" s="21"/>
      <c r="S2621" s="21"/>
      <c r="T2621" s="21"/>
      <c r="U2621" s="21"/>
    </row>
    <row r="2622" spans="1:21" s="40" customFormat="1" ht="25.5" x14ac:dyDescent="0.2">
      <c r="A2622" s="315">
        <f>+A2621+0.1</f>
        <v>7.3999999999999986</v>
      </c>
      <c r="B2622" s="245" t="s">
        <v>429</v>
      </c>
      <c r="C2622" s="302">
        <v>-1</v>
      </c>
      <c r="D2622" s="324" t="s">
        <v>33</v>
      </c>
      <c r="E2622" s="241">
        <v>1067.19</v>
      </c>
      <c r="F2622" s="175">
        <f>ROUND(C2622*E2622,2)</f>
        <v>-1067.19</v>
      </c>
      <c r="I2622" s="22"/>
      <c r="J2622" s="22"/>
      <c r="K2622" s="90"/>
      <c r="L2622" s="21"/>
      <c r="M2622" s="21"/>
      <c r="N2622" s="21"/>
      <c r="O2622" s="21"/>
      <c r="P2622" s="21"/>
      <c r="Q2622" s="21"/>
      <c r="R2622" s="21"/>
      <c r="S2622" s="21"/>
      <c r="T2622" s="21"/>
      <c r="U2622" s="21"/>
    </row>
    <row r="2623" spans="1:21" s="40" customFormat="1" x14ac:dyDescent="0.2">
      <c r="A2623" s="315">
        <f>+A2622+0.1</f>
        <v>7.4999999999999982</v>
      </c>
      <c r="B2623" s="245" t="s">
        <v>472</v>
      </c>
      <c r="C2623" s="302">
        <v>-5</v>
      </c>
      <c r="D2623" s="324" t="s">
        <v>33</v>
      </c>
      <c r="E2623" s="241">
        <v>750</v>
      </c>
      <c r="F2623" s="175">
        <f>ROUND(C2623*E2623,2)</f>
        <v>-3750</v>
      </c>
      <c r="I2623" s="22"/>
      <c r="J2623" s="22"/>
      <c r="K2623" s="90"/>
      <c r="L2623" s="21"/>
      <c r="M2623" s="21"/>
      <c r="N2623" s="21"/>
      <c r="O2623" s="21"/>
      <c r="P2623" s="21"/>
      <c r="Q2623" s="21"/>
      <c r="R2623" s="21"/>
      <c r="S2623" s="21"/>
      <c r="T2623" s="21"/>
      <c r="U2623" s="21"/>
    </row>
    <row r="2624" spans="1:21" s="40" customFormat="1" x14ac:dyDescent="0.2">
      <c r="A2624" s="260"/>
      <c r="B2624" s="261" t="s">
        <v>427</v>
      </c>
      <c r="C2624" s="302"/>
      <c r="D2624" s="240"/>
      <c r="E2624" s="241"/>
      <c r="F2624" s="175"/>
      <c r="I2624" s="22"/>
      <c r="J2624" s="22"/>
      <c r="K2624" s="90"/>
      <c r="L2624" s="21"/>
      <c r="M2624" s="21"/>
      <c r="N2624" s="21"/>
      <c r="O2624" s="21"/>
      <c r="P2624" s="21"/>
      <c r="Q2624" s="21"/>
      <c r="R2624" s="21"/>
      <c r="S2624" s="21"/>
      <c r="T2624" s="21"/>
      <c r="U2624" s="21"/>
    </row>
    <row r="2625" spans="1:21" s="40" customFormat="1" x14ac:dyDescent="0.2">
      <c r="A2625" s="256">
        <v>8</v>
      </c>
      <c r="B2625" s="188" t="s">
        <v>426</v>
      </c>
      <c r="C2625" s="302"/>
      <c r="D2625" s="240"/>
      <c r="E2625" s="241"/>
      <c r="F2625" s="175"/>
      <c r="I2625" s="22"/>
      <c r="J2625" s="22"/>
      <c r="K2625" s="90"/>
      <c r="L2625" s="21"/>
      <c r="M2625" s="21"/>
      <c r="N2625" s="21"/>
      <c r="O2625" s="21"/>
      <c r="P2625" s="21"/>
      <c r="Q2625" s="21"/>
      <c r="R2625" s="21"/>
      <c r="S2625" s="21"/>
      <c r="T2625" s="21"/>
      <c r="U2625" s="21"/>
    </row>
    <row r="2626" spans="1:21" s="40" customFormat="1" x14ac:dyDescent="0.2">
      <c r="A2626" s="315">
        <f>+A2625+0.1</f>
        <v>8.1</v>
      </c>
      <c r="B2626" s="261" t="s">
        <v>423</v>
      </c>
      <c r="C2626" s="302">
        <v>-9</v>
      </c>
      <c r="D2626" s="324" t="s">
        <v>33</v>
      </c>
      <c r="E2626" s="241">
        <v>1565.4</v>
      </c>
      <c r="F2626" s="175">
        <f>ROUND(C2626*E2626,2)</f>
        <v>-14088.6</v>
      </c>
      <c r="I2626" s="22"/>
      <c r="J2626" s="22"/>
      <c r="K2626" s="90"/>
      <c r="L2626" s="21"/>
      <c r="M2626" s="21"/>
      <c r="N2626" s="21"/>
      <c r="O2626" s="21"/>
      <c r="P2626" s="21"/>
      <c r="Q2626" s="21"/>
      <c r="R2626" s="21"/>
      <c r="S2626" s="21"/>
      <c r="T2626" s="21"/>
      <c r="U2626" s="21"/>
    </row>
    <row r="2627" spans="1:21" s="40" customFormat="1" x14ac:dyDescent="0.2">
      <c r="A2627" s="260"/>
      <c r="B2627" s="261"/>
      <c r="C2627" s="302"/>
      <c r="D2627" s="240"/>
      <c r="E2627" s="241"/>
      <c r="F2627" s="175"/>
      <c r="I2627" s="22"/>
      <c r="J2627" s="22"/>
      <c r="K2627" s="90"/>
      <c r="L2627" s="21"/>
      <c r="M2627" s="21"/>
      <c r="N2627" s="21"/>
      <c r="O2627" s="21"/>
      <c r="P2627" s="21"/>
      <c r="Q2627" s="21"/>
      <c r="R2627" s="21"/>
      <c r="S2627" s="21"/>
      <c r="T2627" s="21"/>
      <c r="U2627" s="21"/>
    </row>
    <row r="2628" spans="1:21" s="40" customFormat="1" x14ac:dyDescent="0.2">
      <c r="A2628" s="256">
        <v>9</v>
      </c>
      <c r="B2628" s="188" t="s">
        <v>422</v>
      </c>
      <c r="C2628" s="302"/>
      <c r="D2628" s="240"/>
      <c r="E2628" s="241"/>
      <c r="F2628" s="175"/>
      <c r="I2628" s="22"/>
      <c r="J2628" s="22"/>
      <c r="K2628" s="90"/>
      <c r="L2628" s="21"/>
      <c r="M2628" s="21"/>
      <c r="N2628" s="21"/>
      <c r="O2628" s="21"/>
      <c r="P2628" s="21"/>
      <c r="Q2628" s="21"/>
      <c r="R2628" s="21"/>
      <c r="S2628" s="21"/>
      <c r="T2628" s="21"/>
      <c r="U2628" s="21"/>
    </row>
    <row r="2629" spans="1:21" s="40" customFormat="1" x14ac:dyDescent="0.2">
      <c r="A2629" s="260"/>
      <c r="B2629" s="261"/>
      <c r="C2629" s="302"/>
      <c r="D2629" s="240"/>
      <c r="E2629" s="241"/>
      <c r="F2629" s="175"/>
      <c r="I2629" s="22"/>
      <c r="J2629" s="22"/>
      <c r="K2629" s="90"/>
      <c r="L2629" s="21"/>
      <c r="M2629" s="21"/>
      <c r="N2629" s="21"/>
      <c r="O2629" s="21"/>
      <c r="P2629" s="21"/>
      <c r="Q2629" s="21"/>
      <c r="R2629" s="21"/>
      <c r="S2629" s="21"/>
      <c r="T2629" s="21"/>
      <c r="U2629" s="21"/>
    </row>
    <row r="2630" spans="1:21" s="40" customFormat="1" x14ac:dyDescent="0.2">
      <c r="A2630" s="326">
        <v>9.1</v>
      </c>
      <c r="B2630" s="327" t="s">
        <v>505</v>
      </c>
      <c r="C2630" s="302"/>
      <c r="D2630" s="328"/>
      <c r="E2630" s="241"/>
      <c r="F2630" s="175"/>
      <c r="I2630" s="22"/>
      <c r="J2630" s="22"/>
      <c r="K2630" s="90"/>
      <c r="L2630" s="21"/>
      <c r="M2630" s="21"/>
      <c r="N2630" s="21"/>
      <c r="O2630" s="21"/>
      <c r="P2630" s="21"/>
      <c r="Q2630" s="21"/>
      <c r="R2630" s="21"/>
      <c r="S2630" s="21"/>
      <c r="T2630" s="21"/>
      <c r="U2630" s="21"/>
    </row>
    <row r="2631" spans="1:21" s="40" customFormat="1" x14ac:dyDescent="0.2">
      <c r="A2631" s="329" t="s">
        <v>403</v>
      </c>
      <c r="B2631" s="330" t="s">
        <v>97</v>
      </c>
      <c r="C2631" s="302">
        <v>-1</v>
      </c>
      <c r="D2631" s="328" t="s">
        <v>33</v>
      </c>
      <c r="E2631" s="241">
        <v>291.64999999999998</v>
      </c>
      <c r="F2631" s="175">
        <f t="shared" ref="F2631:F2639" si="120">ROUND(E2631*C2631,2)</f>
        <v>-291.64999999999998</v>
      </c>
      <c r="I2631" s="22"/>
      <c r="J2631" s="22"/>
      <c r="K2631" s="90"/>
      <c r="L2631" s="21"/>
      <c r="M2631" s="21"/>
      <c r="N2631" s="21"/>
      <c r="O2631" s="21"/>
      <c r="P2631" s="21"/>
      <c r="Q2631" s="21"/>
      <c r="R2631" s="21"/>
      <c r="S2631" s="21"/>
      <c r="T2631" s="21"/>
      <c r="U2631" s="21"/>
    </row>
    <row r="2632" spans="1:21" s="40" customFormat="1" ht="25.5" x14ac:dyDescent="0.2">
      <c r="A2632" s="329" t="s">
        <v>401</v>
      </c>
      <c r="B2632" s="245" t="s">
        <v>412</v>
      </c>
      <c r="C2632" s="130">
        <v>-6</v>
      </c>
      <c r="D2632" s="331" t="s">
        <v>57</v>
      </c>
      <c r="E2632" s="241">
        <v>1410.47</v>
      </c>
      <c r="F2632" s="175">
        <f t="shared" si="120"/>
        <v>-8462.82</v>
      </c>
      <c r="I2632" s="22"/>
      <c r="J2632" s="22"/>
      <c r="K2632" s="90"/>
      <c r="L2632" s="21"/>
      <c r="M2632" s="21"/>
      <c r="N2632" s="21"/>
      <c r="O2632" s="21"/>
      <c r="P2632" s="21"/>
      <c r="Q2632" s="21"/>
      <c r="R2632" s="21"/>
      <c r="S2632" s="21"/>
      <c r="T2632" s="21"/>
      <c r="U2632" s="21"/>
    </row>
    <row r="2633" spans="1:21" s="40" customFormat="1" ht="13.5" customHeight="1" x14ac:dyDescent="0.2">
      <c r="A2633" s="329" t="s">
        <v>399</v>
      </c>
      <c r="B2633" s="245" t="s">
        <v>411</v>
      </c>
      <c r="C2633" s="302">
        <v>-4</v>
      </c>
      <c r="D2633" s="331" t="s">
        <v>33</v>
      </c>
      <c r="E2633" s="241">
        <v>2767.21</v>
      </c>
      <c r="F2633" s="175">
        <f t="shared" si="120"/>
        <v>-11068.84</v>
      </c>
      <c r="I2633" s="22"/>
      <c r="J2633" s="22"/>
      <c r="K2633" s="90"/>
      <c r="L2633" s="21"/>
      <c r="M2633" s="21"/>
      <c r="N2633" s="21"/>
      <c r="O2633" s="21"/>
      <c r="P2633" s="21"/>
      <c r="Q2633" s="21"/>
      <c r="R2633" s="21"/>
      <c r="S2633" s="21"/>
      <c r="T2633" s="21"/>
      <c r="U2633" s="21"/>
    </row>
    <row r="2634" spans="1:21" s="40" customFormat="1" x14ac:dyDescent="0.2">
      <c r="A2634" s="329" t="s">
        <v>397</v>
      </c>
      <c r="B2634" s="332" t="s">
        <v>410</v>
      </c>
      <c r="C2634" s="302">
        <v>-2</v>
      </c>
      <c r="D2634" s="331" t="s">
        <v>33</v>
      </c>
      <c r="E2634" s="241">
        <v>1565.4</v>
      </c>
      <c r="F2634" s="175">
        <f t="shared" si="120"/>
        <v>-3130.8</v>
      </c>
      <c r="I2634" s="22"/>
      <c r="J2634" s="22"/>
      <c r="K2634" s="90"/>
      <c r="L2634" s="21"/>
      <c r="M2634" s="21"/>
      <c r="N2634" s="21"/>
      <c r="O2634" s="21"/>
      <c r="P2634" s="21"/>
      <c r="Q2634" s="21"/>
      <c r="R2634" s="21"/>
      <c r="S2634" s="21"/>
      <c r="T2634" s="21"/>
      <c r="U2634" s="21"/>
    </row>
    <row r="2635" spans="1:21" s="40" customFormat="1" x14ac:dyDescent="0.2">
      <c r="A2635" s="329" t="s">
        <v>395</v>
      </c>
      <c r="B2635" s="332" t="s">
        <v>409</v>
      </c>
      <c r="C2635" s="302">
        <v>-2</v>
      </c>
      <c r="D2635" s="331" t="s">
        <v>33</v>
      </c>
      <c r="E2635" s="241">
        <v>750</v>
      </c>
      <c r="F2635" s="175">
        <f t="shared" si="120"/>
        <v>-1500</v>
      </c>
      <c r="I2635" s="22"/>
      <c r="J2635" s="22"/>
      <c r="K2635" s="90"/>
      <c r="L2635" s="21"/>
      <c r="M2635" s="21"/>
      <c r="N2635" s="21"/>
      <c r="O2635" s="21"/>
      <c r="P2635" s="21"/>
      <c r="Q2635" s="21"/>
      <c r="R2635" s="21"/>
      <c r="S2635" s="21"/>
      <c r="T2635" s="21"/>
      <c r="U2635" s="21"/>
    </row>
    <row r="2636" spans="1:21" s="40" customFormat="1" x14ac:dyDescent="0.2">
      <c r="A2636" s="329" t="s">
        <v>393</v>
      </c>
      <c r="B2636" s="332" t="s">
        <v>408</v>
      </c>
      <c r="C2636" s="302">
        <v>-3.96</v>
      </c>
      <c r="D2636" s="331" t="s">
        <v>41</v>
      </c>
      <c r="E2636" s="241">
        <v>130.81</v>
      </c>
      <c r="F2636" s="175">
        <f t="shared" si="120"/>
        <v>-518.01</v>
      </c>
      <c r="I2636" s="22"/>
      <c r="J2636" s="22"/>
      <c r="K2636" s="90"/>
      <c r="L2636" s="21"/>
      <c r="M2636" s="21"/>
      <c r="N2636" s="21"/>
      <c r="O2636" s="21"/>
      <c r="P2636" s="21"/>
      <c r="Q2636" s="21"/>
      <c r="R2636" s="21"/>
      <c r="S2636" s="21"/>
      <c r="T2636" s="21"/>
      <c r="U2636" s="21"/>
    </row>
    <row r="2637" spans="1:21" s="40" customFormat="1" ht="24.75" customHeight="1" x14ac:dyDescent="0.2">
      <c r="A2637" s="329" t="s">
        <v>391</v>
      </c>
      <c r="B2637" s="245" t="s">
        <v>407</v>
      </c>
      <c r="C2637" s="302">
        <v>-3.76</v>
      </c>
      <c r="D2637" s="331" t="s">
        <v>41</v>
      </c>
      <c r="E2637" s="241">
        <v>172.55</v>
      </c>
      <c r="F2637" s="175">
        <f t="shared" si="120"/>
        <v>-648.79</v>
      </c>
      <c r="I2637" s="22"/>
      <c r="J2637" s="22"/>
      <c r="K2637" s="90"/>
      <c r="L2637" s="21"/>
      <c r="M2637" s="21"/>
      <c r="N2637" s="21"/>
      <c r="O2637" s="21"/>
      <c r="P2637" s="21"/>
      <c r="Q2637" s="21"/>
      <c r="R2637" s="21"/>
      <c r="S2637" s="21"/>
      <c r="T2637" s="21"/>
      <c r="U2637" s="21"/>
    </row>
    <row r="2638" spans="1:21" s="40" customFormat="1" ht="25.5" x14ac:dyDescent="0.2">
      <c r="A2638" s="329" t="s">
        <v>389</v>
      </c>
      <c r="B2638" s="245" t="s">
        <v>406</v>
      </c>
      <c r="C2638" s="130">
        <v>-1</v>
      </c>
      <c r="D2638" s="331" t="s">
        <v>33</v>
      </c>
      <c r="E2638" s="241">
        <v>204.64</v>
      </c>
      <c r="F2638" s="175">
        <f t="shared" si="120"/>
        <v>-204.64</v>
      </c>
      <c r="I2638" s="22"/>
      <c r="J2638" s="22"/>
      <c r="K2638" s="90"/>
      <c r="L2638" s="21"/>
      <c r="M2638" s="21"/>
      <c r="N2638" s="21"/>
      <c r="O2638" s="21"/>
      <c r="P2638" s="21"/>
      <c r="Q2638" s="21"/>
      <c r="R2638" s="21"/>
      <c r="S2638" s="21"/>
      <c r="T2638" s="21"/>
      <c r="U2638" s="21"/>
    </row>
    <row r="2639" spans="1:21" s="40" customFormat="1" x14ac:dyDescent="0.2">
      <c r="A2639" s="329" t="s">
        <v>387</v>
      </c>
      <c r="B2639" s="332" t="s">
        <v>177</v>
      </c>
      <c r="C2639" s="302">
        <v>-1</v>
      </c>
      <c r="D2639" s="331" t="s">
        <v>33</v>
      </c>
      <c r="E2639" s="241">
        <v>8500</v>
      </c>
      <c r="F2639" s="175">
        <f t="shared" si="120"/>
        <v>-8500</v>
      </c>
      <c r="I2639" s="22"/>
      <c r="J2639" s="22"/>
      <c r="K2639" s="90"/>
      <c r="L2639" s="21"/>
      <c r="M2639" s="21"/>
      <c r="N2639" s="21"/>
      <c r="O2639" s="21"/>
      <c r="P2639" s="21"/>
      <c r="Q2639" s="21"/>
      <c r="R2639" s="21"/>
      <c r="S2639" s="21"/>
      <c r="T2639" s="21"/>
      <c r="U2639" s="21"/>
    </row>
    <row r="2640" spans="1:21" s="40" customFormat="1" x14ac:dyDescent="0.2">
      <c r="A2640" s="260"/>
      <c r="B2640" s="261"/>
      <c r="C2640" s="302"/>
      <c r="D2640" s="240"/>
      <c r="E2640" s="241"/>
      <c r="F2640" s="175"/>
      <c r="I2640" s="22"/>
      <c r="J2640" s="22"/>
      <c r="K2640" s="90"/>
      <c r="L2640" s="21"/>
      <c r="M2640" s="21"/>
      <c r="N2640" s="21"/>
      <c r="O2640" s="21"/>
      <c r="P2640" s="21"/>
      <c r="Q2640" s="21"/>
      <c r="R2640" s="21"/>
      <c r="S2640" s="21"/>
      <c r="T2640" s="21"/>
      <c r="U2640" s="21"/>
    </row>
    <row r="2641" spans="1:21" s="40" customFormat="1" x14ac:dyDescent="0.2">
      <c r="A2641" s="334">
        <v>10</v>
      </c>
      <c r="B2641" s="188" t="s">
        <v>405</v>
      </c>
      <c r="C2641" s="302"/>
      <c r="D2641" s="240"/>
      <c r="E2641" s="241"/>
      <c r="F2641" s="175"/>
      <c r="I2641" s="22"/>
      <c r="J2641" s="22"/>
      <c r="K2641" s="90"/>
      <c r="L2641" s="21"/>
      <c r="M2641" s="21"/>
      <c r="N2641" s="21"/>
      <c r="O2641" s="21"/>
      <c r="P2641" s="21"/>
      <c r="Q2641" s="21"/>
      <c r="R2641" s="21"/>
      <c r="S2641" s="21"/>
      <c r="T2641" s="21"/>
      <c r="U2641" s="21"/>
    </row>
    <row r="2642" spans="1:21" s="40" customFormat="1" x14ac:dyDescent="0.2">
      <c r="A2642" s="260"/>
      <c r="B2642" s="261"/>
      <c r="C2642" s="302"/>
      <c r="D2642" s="240"/>
      <c r="E2642" s="241"/>
      <c r="F2642" s="175"/>
      <c r="I2642" s="22"/>
      <c r="J2642" s="22"/>
      <c r="K2642" s="90"/>
      <c r="L2642" s="21"/>
      <c r="M2642" s="21"/>
      <c r="N2642" s="21"/>
      <c r="O2642" s="21"/>
      <c r="P2642" s="21"/>
      <c r="Q2642" s="21"/>
      <c r="R2642" s="21"/>
      <c r="S2642" s="21"/>
      <c r="T2642" s="21"/>
      <c r="U2642" s="21"/>
    </row>
    <row r="2643" spans="1:21" s="40" customFormat="1" x14ac:dyDescent="0.2">
      <c r="A2643" s="335">
        <v>10.1</v>
      </c>
      <c r="B2643" s="188" t="s">
        <v>504</v>
      </c>
      <c r="C2643" s="302"/>
      <c r="D2643" s="240"/>
      <c r="E2643" s="241"/>
      <c r="F2643" s="175"/>
      <c r="I2643" s="22"/>
      <c r="J2643" s="22"/>
      <c r="K2643" s="90"/>
      <c r="L2643" s="21"/>
      <c r="M2643" s="21"/>
      <c r="N2643" s="21"/>
      <c r="O2643" s="21"/>
      <c r="P2643" s="21"/>
      <c r="Q2643" s="21"/>
      <c r="R2643" s="21"/>
      <c r="S2643" s="21"/>
      <c r="T2643" s="21"/>
      <c r="U2643" s="21"/>
    </row>
    <row r="2644" spans="1:21" s="40" customFormat="1" x14ac:dyDescent="0.2">
      <c r="A2644" s="329" t="s">
        <v>466</v>
      </c>
      <c r="B2644" s="336" t="s">
        <v>402</v>
      </c>
      <c r="C2644" s="302">
        <v>-8</v>
      </c>
      <c r="D2644" s="328" t="s">
        <v>33</v>
      </c>
      <c r="E2644" s="241">
        <v>80</v>
      </c>
      <c r="F2644" s="175">
        <f t="shared" ref="F2644:F2656" si="121">ROUND((C2644*E2644),2)</f>
        <v>-640</v>
      </c>
      <c r="I2644" s="22"/>
      <c r="J2644" s="22"/>
      <c r="K2644" s="90"/>
      <c r="L2644" s="21"/>
      <c r="M2644" s="21"/>
      <c r="N2644" s="21"/>
      <c r="O2644" s="21"/>
      <c r="P2644" s="21"/>
      <c r="Q2644" s="21"/>
      <c r="R2644" s="21"/>
      <c r="S2644" s="21"/>
      <c r="T2644" s="21"/>
      <c r="U2644" s="21"/>
    </row>
    <row r="2645" spans="1:21" s="40" customFormat="1" ht="25.5" x14ac:dyDescent="0.2">
      <c r="A2645" s="329" t="s">
        <v>465</v>
      </c>
      <c r="B2645" s="337" t="s">
        <v>400</v>
      </c>
      <c r="C2645" s="302">
        <v>-96</v>
      </c>
      <c r="D2645" s="328" t="s">
        <v>57</v>
      </c>
      <c r="E2645" s="241">
        <v>14.23</v>
      </c>
      <c r="F2645" s="175">
        <f t="shared" si="121"/>
        <v>-1366.08</v>
      </c>
      <c r="I2645" s="22"/>
      <c r="J2645" s="22"/>
      <c r="K2645" s="90"/>
      <c r="L2645" s="21"/>
      <c r="M2645" s="21"/>
      <c r="N2645" s="21"/>
      <c r="O2645" s="21"/>
      <c r="P2645" s="21"/>
      <c r="Q2645" s="21"/>
      <c r="R2645" s="21"/>
      <c r="S2645" s="21"/>
      <c r="T2645" s="21"/>
      <c r="U2645" s="21"/>
    </row>
    <row r="2646" spans="1:21" s="40" customFormat="1" x14ac:dyDescent="0.2">
      <c r="A2646" s="329" t="s">
        <v>464</v>
      </c>
      <c r="B2646" s="337" t="s">
        <v>398</v>
      </c>
      <c r="C2646" s="302">
        <v>-16</v>
      </c>
      <c r="D2646" s="328" t="s">
        <v>33</v>
      </c>
      <c r="E2646" s="241">
        <v>84.42</v>
      </c>
      <c r="F2646" s="175">
        <f t="shared" si="121"/>
        <v>-1350.72</v>
      </c>
      <c r="I2646" s="22"/>
      <c r="J2646" s="22"/>
      <c r="K2646" s="90"/>
      <c r="L2646" s="21"/>
      <c r="M2646" s="21"/>
      <c r="N2646" s="21"/>
      <c r="O2646" s="21"/>
      <c r="P2646" s="21"/>
      <c r="Q2646" s="21"/>
      <c r="R2646" s="21"/>
      <c r="S2646" s="21"/>
      <c r="T2646" s="21"/>
      <c r="U2646" s="21"/>
    </row>
    <row r="2647" spans="1:21" s="40" customFormat="1" x14ac:dyDescent="0.2">
      <c r="A2647" s="329" t="s">
        <v>463</v>
      </c>
      <c r="B2647" s="337" t="s">
        <v>396</v>
      </c>
      <c r="C2647" s="302">
        <v>-16</v>
      </c>
      <c r="D2647" s="328" t="s">
        <v>33</v>
      </c>
      <c r="E2647" s="241">
        <v>26.5</v>
      </c>
      <c r="F2647" s="175">
        <f t="shared" si="121"/>
        <v>-424</v>
      </c>
      <c r="I2647" s="22"/>
      <c r="J2647" s="22"/>
      <c r="K2647" s="90"/>
      <c r="L2647" s="21"/>
      <c r="M2647" s="21"/>
      <c r="N2647" s="21"/>
      <c r="O2647" s="21"/>
      <c r="P2647" s="21"/>
      <c r="Q2647" s="21"/>
      <c r="R2647" s="21"/>
      <c r="S2647" s="21"/>
      <c r="T2647" s="21"/>
      <c r="U2647" s="21"/>
    </row>
    <row r="2648" spans="1:21" s="40" customFormat="1" x14ac:dyDescent="0.2">
      <c r="A2648" s="329" t="s">
        <v>462</v>
      </c>
      <c r="B2648" s="337" t="s">
        <v>394</v>
      </c>
      <c r="C2648" s="302">
        <v>-12</v>
      </c>
      <c r="D2648" s="328" t="s">
        <v>57</v>
      </c>
      <c r="E2648" s="241">
        <v>292.05</v>
      </c>
      <c r="F2648" s="175">
        <f t="shared" si="121"/>
        <v>-3504.6</v>
      </c>
      <c r="I2648" s="22"/>
      <c r="J2648" s="22"/>
      <c r="K2648" s="90"/>
      <c r="L2648" s="21"/>
      <c r="M2648" s="21"/>
      <c r="N2648" s="21"/>
      <c r="O2648" s="21"/>
      <c r="P2648" s="21"/>
      <c r="Q2648" s="21"/>
      <c r="R2648" s="21"/>
      <c r="S2648" s="21"/>
      <c r="T2648" s="21"/>
      <c r="U2648" s="21"/>
    </row>
    <row r="2649" spans="1:21" s="40" customFormat="1" x14ac:dyDescent="0.2">
      <c r="A2649" s="329" t="s">
        <v>461</v>
      </c>
      <c r="B2649" s="337" t="s">
        <v>392</v>
      </c>
      <c r="C2649" s="302">
        <v>-8</v>
      </c>
      <c r="D2649" s="328" t="s">
        <v>33</v>
      </c>
      <c r="E2649" s="241">
        <v>35.4</v>
      </c>
      <c r="F2649" s="175">
        <f t="shared" si="121"/>
        <v>-283.2</v>
      </c>
      <c r="I2649" s="22"/>
      <c r="J2649" s="22"/>
      <c r="K2649" s="90"/>
      <c r="L2649" s="21"/>
      <c r="M2649" s="21"/>
      <c r="N2649" s="21"/>
      <c r="O2649" s="21"/>
      <c r="P2649" s="21"/>
      <c r="Q2649" s="21"/>
      <c r="R2649" s="21"/>
      <c r="S2649" s="21"/>
      <c r="T2649" s="21"/>
      <c r="U2649" s="21"/>
    </row>
    <row r="2650" spans="1:21" s="40" customFormat="1" x14ac:dyDescent="0.2">
      <c r="A2650" s="329" t="s">
        <v>460</v>
      </c>
      <c r="B2650" s="337" t="s">
        <v>390</v>
      </c>
      <c r="C2650" s="302">
        <v>-8</v>
      </c>
      <c r="D2650" s="328" t="s">
        <v>33</v>
      </c>
      <c r="E2650" s="241">
        <v>28.32</v>
      </c>
      <c r="F2650" s="175">
        <f t="shared" si="121"/>
        <v>-226.56</v>
      </c>
      <c r="I2650" s="22"/>
      <c r="J2650" s="22"/>
      <c r="K2650" s="90"/>
      <c r="L2650" s="21"/>
      <c r="M2650" s="21"/>
      <c r="N2650" s="21"/>
      <c r="O2650" s="21"/>
      <c r="P2650" s="21"/>
      <c r="Q2650" s="21"/>
      <c r="R2650" s="21"/>
      <c r="S2650" s="21"/>
      <c r="T2650" s="21"/>
      <c r="U2650" s="21"/>
    </row>
    <row r="2651" spans="1:21" s="40" customFormat="1" x14ac:dyDescent="0.2">
      <c r="A2651" s="329" t="s">
        <v>459</v>
      </c>
      <c r="B2651" s="337" t="s">
        <v>388</v>
      </c>
      <c r="C2651" s="302">
        <v>-8</v>
      </c>
      <c r="D2651" s="328" t="s">
        <v>33</v>
      </c>
      <c r="E2651" s="241">
        <v>286.36</v>
      </c>
      <c r="F2651" s="175">
        <f t="shared" si="121"/>
        <v>-2290.88</v>
      </c>
      <c r="I2651" s="22"/>
      <c r="J2651" s="22"/>
      <c r="K2651" s="90"/>
      <c r="L2651" s="21"/>
      <c r="M2651" s="21"/>
      <c r="N2651" s="21"/>
      <c r="O2651" s="21"/>
      <c r="P2651" s="21"/>
      <c r="Q2651" s="21"/>
      <c r="R2651" s="21"/>
      <c r="S2651" s="21"/>
      <c r="T2651" s="21"/>
      <c r="U2651" s="21"/>
    </row>
    <row r="2652" spans="1:21" s="40" customFormat="1" x14ac:dyDescent="0.2">
      <c r="A2652" s="329" t="s">
        <v>458</v>
      </c>
      <c r="B2652" s="337" t="s">
        <v>386</v>
      </c>
      <c r="C2652" s="302">
        <v>-8</v>
      </c>
      <c r="D2652" s="328" t="s">
        <v>33</v>
      </c>
      <c r="E2652" s="241">
        <v>380</v>
      </c>
      <c r="F2652" s="175">
        <f t="shared" si="121"/>
        <v>-3040</v>
      </c>
      <c r="I2652" s="22"/>
      <c r="J2652" s="22"/>
      <c r="K2652" s="90"/>
      <c r="L2652" s="21"/>
      <c r="M2652" s="21"/>
      <c r="N2652" s="21"/>
      <c r="O2652" s="21"/>
      <c r="P2652" s="21"/>
      <c r="Q2652" s="21"/>
      <c r="R2652" s="21"/>
      <c r="S2652" s="21"/>
      <c r="T2652" s="21"/>
      <c r="U2652" s="21"/>
    </row>
    <row r="2653" spans="1:21" s="40" customFormat="1" x14ac:dyDescent="0.2">
      <c r="A2653" s="329" t="s">
        <v>503</v>
      </c>
      <c r="B2653" s="337" t="s">
        <v>239</v>
      </c>
      <c r="C2653" s="302">
        <v>-8</v>
      </c>
      <c r="D2653" s="328" t="s">
        <v>33</v>
      </c>
      <c r="E2653" s="241">
        <v>21.67</v>
      </c>
      <c r="F2653" s="175">
        <f t="shared" si="121"/>
        <v>-173.36</v>
      </c>
      <c r="I2653" s="22"/>
      <c r="J2653" s="22"/>
      <c r="K2653" s="90"/>
      <c r="L2653" s="21"/>
      <c r="M2653" s="21"/>
      <c r="N2653" s="21"/>
      <c r="O2653" s="21"/>
      <c r="P2653" s="21"/>
      <c r="Q2653" s="21"/>
      <c r="R2653" s="21"/>
      <c r="S2653" s="21"/>
      <c r="T2653" s="21"/>
      <c r="U2653" s="21"/>
    </row>
    <row r="2654" spans="1:21" s="40" customFormat="1" x14ac:dyDescent="0.2">
      <c r="A2654" s="329" t="s">
        <v>502</v>
      </c>
      <c r="B2654" s="337" t="s">
        <v>383</v>
      </c>
      <c r="C2654" s="302">
        <v>-8</v>
      </c>
      <c r="D2654" s="328" t="s">
        <v>33</v>
      </c>
      <c r="E2654" s="241">
        <v>350</v>
      </c>
      <c r="F2654" s="175">
        <f t="shared" si="121"/>
        <v>-2800</v>
      </c>
      <c r="I2654" s="22"/>
      <c r="J2654" s="22"/>
      <c r="K2654" s="90"/>
      <c r="L2654" s="21"/>
      <c r="M2654" s="21"/>
      <c r="N2654" s="21"/>
      <c r="O2654" s="21"/>
      <c r="P2654" s="21"/>
      <c r="Q2654" s="21"/>
      <c r="R2654" s="21"/>
      <c r="S2654" s="21"/>
      <c r="T2654" s="21"/>
      <c r="U2654" s="21"/>
    </row>
    <row r="2655" spans="1:21" s="40" customFormat="1" x14ac:dyDescent="0.2">
      <c r="A2655" s="329" t="s">
        <v>501</v>
      </c>
      <c r="B2655" s="337" t="s">
        <v>381</v>
      </c>
      <c r="C2655" s="302">
        <v>-15.84</v>
      </c>
      <c r="D2655" s="331" t="s">
        <v>41</v>
      </c>
      <c r="E2655" s="241">
        <v>699.05</v>
      </c>
      <c r="F2655" s="175">
        <f t="shared" si="121"/>
        <v>-11072.95</v>
      </c>
      <c r="I2655" s="22"/>
      <c r="J2655" s="22"/>
      <c r="K2655" s="90"/>
      <c r="L2655" s="21"/>
      <c r="M2655" s="21"/>
      <c r="N2655" s="21"/>
      <c r="O2655" s="21"/>
      <c r="P2655" s="21"/>
      <c r="Q2655" s="21"/>
      <c r="R2655" s="21"/>
      <c r="S2655" s="21"/>
      <c r="T2655" s="21"/>
      <c r="U2655" s="21"/>
    </row>
    <row r="2656" spans="1:21" s="40" customFormat="1" x14ac:dyDescent="0.2">
      <c r="A2656" s="329" t="s">
        <v>500</v>
      </c>
      <c r="B2656" s="337" t="s">
        <v>59</v>
      </c>
      <c r="C2656" s="302">
        <v>-8</v>
      </c>
      <c r="D2656" s="328" t="s">
        <v>33</v>
      </c>
      <c r="E2656" s="241">
        <v>450</v>
      </c>
      <c r="F2656" s="175">
        <f t="shared" si="121"/>
        <v>-3600</v>
      </c>
      <c r="I2656" s="22"/>
      <c r="J2656" s="22"/>
      <c r="K2656" s="90"/>
      <c r="L2656" s="21"/>
      <c r="M2656" s="21"/>
      <c r="N2656" s="21"/>
      <c r="O2656" s="21"/>
      <c r="P2656" s="21"/>
      <c r="Q2656" s="21"/>
      <c r="R2656" s="21"/>
      <c r="S2656" s="21"/>
      <c r="T2656" s="21"/>
      <c r="U2656" s="21"/>
    </row>
    <row r="2657" spans="1:21" s="40" customFormat="1" x14ac:dyDescent="0.2">
      <c r="A2657" s="260"/>
      <c r="B2657" s="261"/>
      <c r="C2657" s="302"/>
      <c r="D2657" s="240"/>
      <c r="E2657" s="241"/>
      <c r="F2657" s="175"/>
      <c r="I2657" s="22"/>
      <c r="J2657" s="22"/>
      <c r="K2657" s="90"/>
      <c r="L2657" s="21"/>
      <c r="M2657" s="21"/>
      <c r="N2657" s="21"/>
      <c r="O2657" s="21"/>
      <c r="P2657" s="21"/>
      <c r="Q2657" s="21"/>
      <c r="R2657" s="21"/>
      <c r="S2657" s="21"/>
      <c r="T2657" s="21"/>
      <c r="U2657" s="21"/>
    </row>
    <row r="2658" spans="1:21" s="40" customFormat="1" x14ac:dyDescent="0.2">
      <c r="A2658" s="256">
        <v>11</v>
      </c>
      <c r="B2658" s="317" t="s">
        <v>379</v>
      </c>
      <c r="C2658" s="302"/>
      <c r="D2658" s="240"/>
      <c r="E2658" s="241"/>
      <c r="F2658" s="175"/>
      <c r="I2658" s="22"/>
      <c r="J2658" s="22"/>
      <c r="K2658" s="90"/>
      <c r="L2658" s="21"/>
      <c r="M2658" s="21"/>
      <c r="N2658" s="21"/>
      <c r="O2658" s="21"/>
      <c r="P2658" s="21"/>
      <c r="Q2658" s="21"/>
      <c r="R2658" s="21"/>
      <c r="S2658" s="21"/>
      <c r="T2658" s="21"/>
      <c r="U2658" s="21"/>
    </row>
    <row r="2659" spans="1:21" s="40" customFormat="1" ht="12.75" customHeight="1" x14ac:dyDescent="0.2">
      <c r="A2659" s="260">
        <v>11.1</v>
      </c>
      <c r="B2659" s="245" t="s">
        <v>378</v>
      </c>
      <c r="C2659" s="302">
        <v>-2</v>
      </c>
      <c r="D2659" s="324" t="s">
        <v>33</v>
      </c>
      <c r="E2659" s="241">
        <v>12382.68</v>
      </c>
      <c r="F2659" s="175">
        <f>ROUND(C2659*E2659,2)</f>
        <v>-24765.360000000001</v>
      </c>
      <c r="I2659" s="22"/>
      <c r="J2659" s="22"/>
      <c r="K2659" s="90"/>
      <c r="L2659" s="21"/>
      <c r="M2659" s="21"/>
      <c r="N2659" s="21"/>
      <c r="O2659" s="21"/>
      <c r="P2659" s="21"/>
      <c r="Q2659" s="21"/>
      <c r="R2659" s="21"/>
      <c r="S2659" s="21"/>
      <c r="T2659" s="21"/>
      <c r="U2659" s="21"/>
    </row>
    <row r="2660" spans="1:21" s="40" customFormat="1" x14ac:dyDescent="0.2">
      <c r="A2660" s="260">
        <v>11.2</v>
      </c>
      <c r="B2660" s="245" t="s">
        <v>377</v>
      </c>
      <c r="C2660" s="302">
        <v>-2</v>
      </c>
      <c r="D2660" s="324" t="s">
        <v>33</v>
      </c>
      <c r="E2660" s="241">
        <v>7304.14</v>
      </c>
      <c r="F2660" s="175">
        <f>ROUND(C2660*E2660,2)</f>
        <v>-14608.28</v>
      </c>
      <c r="I2660" s="22"/>
      <c r="J2660" s="22"/>
      <c r="K2660" s="90"/>
      <c r="L2660" s="21"/>
      <c r="M2660" s="21"/>
      <c r="N2660" s="21"/>
      <c r="O2660" s="21"/>
      <c r="P2660" s="21"/>
      <c r="Q2660" s="21"/>
      <c r="R2660" s="21"/>
      <c r="S2660" s="21"/>
      <c r="T2660" s="21"/>
      <c r="U2660" s="21"/>
    </row>
    <row r="2661" spans="1:21" s="40" customFormat="1" x14ac:dyDescent="0.2">
      <c r="A2661" s="260"/>
      <c r="B2661" s="261"/>
      <c r="C2661" s="302"/>
      <c r="D2661" s="240"/>
      <c r="E2661" s="241"/>
      <c r="F2661" s="175"/>
      <c r="I2661" s="22"/>
      <c r="J2661" s="22"/>
      <c r="K2661" s="90"/>
      <c r="L2661" s="21"/>
      <c r="M2661" s="21"/>
      <c r="N2661" s="21"/>
      <c r="O2661" s="21"/>
      <c r="P2661" s="21"/>
      <c r="Q2661" s="21"/>
      <c r="R2661" s="21"/>
      <c r="S2661" s="21"/>
      <c r="T2661" s="21"/>
      <c r="U2661" s="21"/>
    </row>
    <row r="2662" spans="1:21" s="40" customFormat="1" x14ac:dyDescent="0.2">
      <c r="A2662" s="256">
        <v>12</v>
      </c>
      <c r="B2662" s="188" t="s">
        <v>488</v>
      </c>
      <c r="C2662" s="302"/>
      <c r="D2662" s="240"/>
      <c r="E2662" s="241"/>
      <c r="F2662" s="175"/>
      <c r="I2662" s="22"/>
      <c r="J2662" s="22"/>
      <c r="K2662" s="90"/>
      <c r="L2662" s="21"/>
      <c r="M2662" s="21"/>
      <c r="N2662" s="21"/>
      <c r="O2662" s="21"/>
      <c r="P2662" s="21"/>
      <c r="Q2662" s="21"/>
      <c r="R2662" s="21"/>
      <c r="S2662" s="21"/>
      <c r="T2662" s="21"/>
      <c r="U2662" s="21"/>
    </row>
    <row r="2663" spans="1:21" s="40" customFormat="1" x14ac:dyDescent="0.2">
      <c r="A2663" s="338"/>
      <c r="B2663" s="339"/>
      <c r="C2663" s="302"/>
      <c r="D2663" s="240"/>
      <c r="E2663" s="241"/>
      <c r="F2663" s="175"/>
      <c r="I2663" s="22"/>
      <c r="J2663" s="22"/>
      <c r="K2663" s="90"/>
      <c r="L2663" s="21"/>
      <c r="M2663" s="21"/>
      <c r="N2663" s="21"/>
      <c r="O2663" s="21"/>
      <c r="P2663" s="21"/>
      <c r="Q2663" s="21"/>
      <c r="R2663" s="21"/>
      <c r="S2663" s="21"/>
      <c r="T2663" s="21"/>
      <c r="U2663" s="21"/>
    </row>
    <row r="2664" spans="1:21" s="40" customFormat="1" x14ac:dyDescent="0.2">
      <c r="A2664" s="256">
        <v>12.1</v>
      </c>
      <c r="B2664" s="188" t="s">
        <v>499</v>
      </c>
      <c r="C2664" s="302"/>
      <c r="D2664" s="240"/>
      <c r="E2664" s="241"/>
      <c r="F2664" s="175"/>
      <c r="I2664" s="22"/>
      <c r="J2664" s="22"/>
      <c r="K2664" s="90"/>
      <c r="L2664" s="21"/>
      <c r="M2664" s="21"/>
      <c r="N2664" s="21"/>
      <c r="O2664" s="21"/>
      <c r="P2664" s="21"/>
      <c r="Q2664" s="21"/>
      <c r="R2664" s="21"/>
      <c r="S2664" s="21"/>
      <c r="T2664" s="21"/>
      <c r="U2664" s="21"/>
    </row>
    <row r="2665" spans="1:21" s="40" customFormat="1" x14ac:dyDescent="0.2">
      <c r="A2665" s="259" t="s">
        <v>498</v>
      </c>
      <c r="B2665" s="239" t="s">
        <v>485</v>
      </c>
      <c r="C2665" s="302">
        <f>(563.34*0.6*0.2)*-1</f>
        <v>-67.600800000000007</v>
      </c>
      <c r="D2665" s="240" t="s">
        <v>41</v>
      </c>
      <c r="E2665" s="241">
        <v>121.8</v>
      </c>
      <c r="F2665" s="175">
        <f>E2665*C2665</f>
        <v>-8233.7774399999998</v>
      </c>
      <c r="I2665" s="22"/>
      <c r="J2665" s="22"/>
      <c r="K2665" s="90"/>
      <c r="L2665" s="21"/>
      <c r="M2665" s="21"/>
      <c r="N2665" s="21"/>
      <c r="O2665" s="21"/>
      <c r="P2665" s="21"/>
      <c r="Q2665" s="21"/>
      <c r="R2665" s="21"/>
      <c r="S2665" s="21"/>
      <c r="T2665" s="21"/>
      <c r="U2665" s="21"/>
    </row>
    <row r="2666" spans="1:21" s="40" customFormat="1" ht="25.5" x14ac:dyDescent="0.2">
      <c r="A2666" s="259" t="s">
        <v>497</v>
      </c>
      <c r="B2666" s="245" t="s">
        <v>406</v>
      </c>
      <c r="C2666" s="353">
        <v>-84.501000000000005</v>
      </c>
      <c r="D2666" s="240" t="s">
        <v>41</v>
      </c>
      <c r="E2666" s="241">
        <v>190.02</v>
      </c>
      <c r="F2666" s="175">
        <f>ROUND(C2666*E2666,2)</f>
        <v>-16056.88</v>
      </c>
      <c r="I2666" s="22"/>
      <c r="J2666" s="22"/>
      <c r="K2666" s="90"/>
      <c r="L2666" s="21"/>
      <c r="M2666" s="21"/>
      <c r="N2666" s="21"/>
      <c r="O2666" s="21"/>
      <c r="P2666" s="21"/>
      <c r="Q2666" s="21"/>
      <c r="R2666" s="21"/>
      <c r="S2666" s="21"/>
      <c r="T2666" s="21"/>
      <c r="U2666" s="21"/>
    </row>
    <row r="2667" spans="1:21" s="40" customFormat="1" x14ac:dyDescent="0.2">
      <c r="A2667" s="259"/>
      <c r="B2667" s="239"/>
      <c r="C2667" s="302"/>
      <c r="D2667" s="240"/>
      <c r="E2667" s="241"/>
      <c r="F2667" s="175"/>
      <c r="I2667" s="22"/>
      <c r="J2667" s="22"/>
      <c r="K2667" s="90"/>
      <c r="L2667" s="21"/>
      <c r="M2667" s="21"/>
      <c r="N2667" s="21"/>
      <c r="O2667" s="21"/>
      <c r="P2667" s="21"/>
      <c r="Q2667" s="21"/>
      <c r="R2667" s="21"/>
      <c r="S2667" s="21"/>
      <c r="T2667" s="21"/>
      <c r="U2667" s="21"/>
    </row>
    <row r="2668" spans="1:21" s="40" customFormat="1" ht="13.5" customHeight="1" x14ac:dyDescent="0.2">
      <c r="A2668" s="259">
        <v>12.2</v>
      </c>
      <c r="B2668" s="239" t="s">
        <v>483</v>
      </c>
      <c r="C2668" s="302">
        <v>-84.5</v>
      </c>
      <c r="D2668" s="240" t="s">
        <v>41</v>
      </c>
      <c r="E2668" s="241">
        <v>1583.87</v>
      </c>
      <c r="F2668" s="175">
        <f>ROUND(C2668*E2668,2)</f>
        <v>-133837.01999999999</v>
      </c>
      <c r="I2668" s="22"/>
      <c r="J2668" s="22"/>
      <c r="K2668" s="90"/>
      <c r="L2668" s="21"/>
      <c r="M2668" s="21"/>
      <c r="N2668" s="21"/>
      <c r="O2668" s="21"/>
      <c r="P2668" s="21"/>
      <c r="Q2668" s="21"/>
      <c r="R2668" s="21"/>
      <c r="S2668" s="21"/>
      <c r="T2668" s="21"/>
      <c r="U2668" s="21"/>
    </row>
    <row r="2669" spans="1:21" s="40" customFormat="1" ht="28.5" customHeight="1" x14ac:dyDescent="0.2">
      <c r="A2669" s="259">
        <v>12.3</v>
      </c>
      <c r="B2669" s="245" t="s">
        <v>407</v>
      </c>
      <c r="C2669" s="353">
        <v>-84.5</v>
      </c>
      <c r="D2669" s="240" t="s">
        <v>41</v>
      </c>
      <c r="E2669" s="241">
        <v>172.55</v>
      </c>
      <c r="F2669" s="175">
        <f>ROUND(C2669*E2669,2)</f>
        <v>-14580.48</v>
      </c>
      <c r="I2669" s="22"/>
      <c r="J2669" s="22"/>
      <c r="K2669" s="90"/>
      <c r="L2669" s="21"/>
      <c r="M2669" s="21"/>
      <c r="N2669" s="21"/>
      <c r="O2669" s="21"/>
      <c r="P2669" s="21"/>
      <c r="Q2669" s="21"/>
      <c r="R2669" s="21"/>
      <c r="S2669" s="21"/>
      <c r="T2669" s="21"/>
      <c r="U2669" s="21"/>
    </row>
    <row r="2670" spans="1:21" s="40" customFormat="1" ht="25.5" x14ac:dyDescent="0.2">
      <c r="A2670" s="259">
        <v>12.4</v>
      </c>
      <c r="B2670" s="239" t="s">
        <v>482</v>
      </c>
      <c r="C2670" s="302">
        <v>-338</v>
      </c>
      <c r="D2670" s="240" t="s">
        <v>45</v>
      </c>
      <c r="E2670" s="241">
        <v>1162.26</v>
      </c>
      <c r="F2670" s="175">
        <f>ROUND(C2670*E2670,2)</f>
        <v>-392843.88</v>
      </c>
      <c r="I2670" s="22"/>
      <c r="J2670" s="22"/>
      <c r="K2670" s="90"/>
      <c r="L2670" s="21"/>
      <c r="M2670" s="21"/>
      <c r="N2670" s="21"/>
      <c r="O2670" s="21"/>
      <c r="P2670" s="21"/>
      <c r="Q2670" s="21"/>
      <c r="R2670" s="21"/>
      <c r="S2670" s="21"/>
      <c r="T2670" s="21"/>
      <c r="U2670" s="21"/>
    </row>
    <row r="2671" spans="1:21" s="95" customFormat="1" x14ac:dyDescent="0.2">
      <c r="A2671" s="136">
        <f>+A2670+0.1</f>
        <v>12.5</v>
      </c>
      <c r="B2671" s="125" t="s">
        <v>44</v>
      </c>
      <c r="C2671" s="302">
        <v>-338</v>
      </c>
      <c r="D2671" s="122" t="s">
        <v>43</v>
      </c>
      <c r="E2671" s="241">
        <v>49.34</v>
      </c>
      <c r="F2671" s="175">
        <f>ROUND(C2671*E2671,2)</f>
        <v>-16676.919999999998</v>
      </c>
    </row>
    <row r="2672" spans="1:21" s="40" customFormat="1" x14ac:dyDescent="0.2">
      <c r="A2672" s="260"/>
      <c r="B2672" s="261"/>
      <c r="C2672" s="302"/>
      <c r="D2672" s="240"/>
      <c r="E2672" s="241"/>
      <c r="F2672" s="175"/>
      <c r="I2672" s="22"/>
      <c r="J2672" s="22"/>
      <c r="K2672" s="90"/>
      <c r="L2672" s="21"/>
      <c r="M2672" s="21"/>
      <c r="N2672" s="21"/>
      <c r="O2672" s="21"/>
      <c r="P2672" s="21"/>
      <c r="Q2672" s="21"/>
      <c r="R2672" s="21"/>
      <c r="S2672" s="21"/>
      <c r="T2672" s="21"/>
      <c r="U2672" s="21"/>
    </row>
    <row r="2673" spans="1:21" s="40" customFormat="1" ht="41.25" customHeight="1" x14ac:dyDescent="0.2">
      <c r="A2673" s="343">
        <v>14</v>
      </c>
      <c r="B2673" s="344" t="s">
        <v>376</v>
      </c>
      <c r="C2673" s="302">
        <v>-896.27</v>
      </c>
      <c r="D2673" s="354" t="s">
        <v>57</v>
      </c>
      <c r="E2673" s="355">
        <v>25</v>
      </c>
      <c r="F2673" s="311">
        <f>ROUND(C2673*E2673,2)</f>
        <v>-22406.75</v>
      </c>
      <c r="I2673" s="22"/>
      <c r="J2673" s="22"/>
      <c r="K2673" s="90"/>
      <c r="L2673" s="21"/>
      <c r="M2673" s="21"/>
      <c r="N2673" s="21"/>
      <c r="O2673" s="21"/>
      <c r="P2673" s="21"/>
      <c r="Q2673" s="21"/>
      <c r="R2673" s="21"/>
      <c r="S2673" s="21"/>
      <c r="T2673" s="21"/>
      <c r="U2673" s="21"/>
    </row>
    <row r="2674" spans="1:21" s="40" customFormat="1" ht="56.25" customHeight="1" x14ac:dyDescent="0.2">
      <c r="A2674" s="343">
        <v>15</v>
      </c>
      <c r="B2674" s="239" t="s">
        <v>375</v>
      </c>
      <c r="C2674" s="130">
        <v>-896.27</v>
      </c>
      <c r="D2674" s="240" t="s">
        <v>57</v>
      </c>
      <c r="E2674" s="241">
        <v>46.15</v>
      </c>
      <c r="F2674" s="175">
        <f>ROUND(C2674*E2674,2)</f>
        <v>-41362.86</v>
      </c>
      <c r="I2674" s="22"/>
      <c r="J2674" s="22"/>
      <c r="K2674" s="90"/>
      <c r="L2674" s="21"/>
      <c r="M2674" s="21"/>
      <c r="N2674" s="21"/>
      <c r="O2674" s="21"/>
      <c r="P2674" s="21"/>
      <c r="Q2674" s="21"/>
      <c r="R2674" s="21"/>
      <c r="S2674" s="21"/>
      <c r="T2674" s="21"/>
      <c r="U2674" s="21"/>
    </row>
    <row r="2675" spans="1:21" s="40" customFormat="1" ht="25.5" x14ac:dyDescent="0.2">
      <c r="A2675" s="343">
        <v>16</v>
      </c>
      <c r="B2675" s="344" t="s">
        <v>374</v>
      </c>
      <c r="C2675" s="130">
        <v>-896.27</v>
      </c>
      <c r="D2675" s="324" t="s">
        <v>57</v>
      </c>
      <c r="E2675" s="241">
        <v>11.93</v>
      </c>
      <c r="F2675" s="175">
        <f>ROUND(C2675*E2675,2)</f>
        <v>-10692.5</v>
      </c>
      <c r="I2675" s="22"/>
      <c r="J2675" s="22"/>
      <c r="K2675" s="90"/>
      <c r="L2675" s="21"/>
      <c r="M2675" s="21"/>
      <c r="N2675" s="21"/>
      <c r="O2675" s="21"/>
      <c r="P2675" s="21"/>
      <c r="Q2675" s="21"/>
      <c r="R2675" s="21"/>
      <c r="S2675" s="21"/>
      <c r="T2675" s="21"/>
      <c r="U2675" s="21"/>
    </row>
    <row r="2676" spans="1:21" ht="10.5" customHeight="1" x14ac:dyDescent="0.2">
      <c r="A2676" s="298"/>
      <c r="B2676" s="299"/>
      <c r="C2676" s="300"/>
      <c r="D2676" s="300"/>
      <c r="E2676" s="300"/>
      <c r="F2676" s="301"/>
    </row>
    <row r="2677" spans="1:21" s="40" customFormat="1" ht="25.5" x14ac:dyDescent="0.2">
      <c r="A2677" s="187" t="s">
        <v>40</v>
      </c>
      <c r="B2677" s="188" t="s">
        <v>496</v>
      </c>
      <c r="C2677" s="189"/>
      <c r="D2677" s="190"/>
      <c r="E2677" s="241"/>
      <c r="F2677" s="191"/>
      <c r="I2677" s="22"/>
      <c r="J2677" s="22"/>
      <c r="K2677" s="90"/>
      <c r="L2677" s="21"/>
      <c r="M2677" s="21"/>
      <c r="N2677" s="21"/>
      <c r="O2677" s="21"/>
      <c r="P2677" s="21"/>
      <c r="Q2677" s="21"/>
      <c r="R2677" s="21"/>
      <c r="S2677" s="21"/>
      <c r="T2677" s="21"/>
      <c r="U2677" s="21"/>
    </row>
    <row r="2678" spans="1:21" s="40" customFormat="1" x14ac:dyDescent="0.2">
      <c r="A2678" s="316"/>
      <c r="B2678" s="317"/>
      <c r="C2678" s="189"/>
      <c r="D2678" s="190"/>
      <c r="E2678" s="241"/>
      <c r="F2678" s="191"/>
      <c r="I2678" s="22"/>
      <c r="J2678" s="22"/>
      <c r="K2678" s="90"/>
      <c r="L2678" s="21"/>
      <c r="M2678" s="21"/>
      <c r="N2678" s="21"/>
      <c r="O2678" s="21"/>
      <c r="P2678" s="21"/>
      <c r="Q2678" s="21"/>
      <c r="R2678" s="21"/>
      <c r="S2678" s="21"/>
      <c r="T2678" s="21"/>
      <c r="U2678" s="21"/>
    </row>
    <row r="2679" spans="1:21" s="40" customFormat="1" x14ac:dyDescent="0.2">
      <c r="A2679" s="351">
        <v>1</v>
      </c>
      <c r="B2679" s="188" t="s">
        <v>495</v>
      </c>
      <c r="C2679" s="356"/>
      <c r="D2679" s="240"/>
      <c r="E2679" s="241"/>
      <c r="F2679" s="357"/>
      <c r="I2679" s="22"/>
      <c r="J2679" s="22"/>
      <c r="K2679" s="90"/>
      <c r="L2679" s="21"/>
      <c r="M2679" s="21"/>
      <c r="N2679" s="21"/>
      <c r="O2679" s="21"/>
      <c r="P2679" s="21"/>
      <c r="Q2679" s="21"/>
      <c r="R2679" s="21"/>
      <c r="S2679" s="21"/>
      <c r="T2679" s="21"/>
      <c r="U2679" s="21"/>
    </row>
    <row r="2680" spans="1:21" s="40" customFormat="1" x14ac:dyDescent="0.2">
      <c r="A2680" s="315">
        <v>1.1000000000000001</v>
      </c>
      <c r="B2680" s="261" t="s">
        <v>494</v>
      </c>
      <c r="C2680" s="302">
        <v>-653.52</v>
      </c>
      <c r="D2680" s="240" t="s">
        <v>57</v>
      </c>
      <c r="E2680" s="241">
        <v>63.33</v>
      </c>
      <c r="F2680" s="175">
        <f>ROUND(C2680*E2680,2)</f>
        <v>-41387.42</v>
      </c>
      <c r="I2680" s="22"/>
      <c r="J2680" s="22"/>
      <c r="K2680" s="90"/>
      <c r="L2680" s="21"/>
      <c r="M2680" s="21"/>
      <c r="N2680" s="21"/>
      <c r="O2680" s="21"/>
      <c r="P2680" s="21"/>
      <c r="Q2680" s="21"/>
      <c r="R2680" s="21"/>
      <c r="S2680" s="21"/>
      <c r="T2680" s="21"/>
      <c r="U2680" s="21"/>
    </row>
    <row r="2681" spans="1:21" s="40" customFormat="1" x14ac:dyDescent="0.2">
      <c r="A2681" s="315">
        <v>1.2</v>
      </c>
      <c r="B2681" s="261" t="s">
        <v>493</v>
      </c>
      <c r="C2681" s="302">
        <v>-392.11</v>
      </c>
      <c r="D2681" s="240" t="s">
        <v>45</v>
      </c>
      <c r="E2681" s="241">
        <v>33.69</v>
      </c>
      <c r="F2681" s="175">
        <f>ROUND(C2681*E2681,2)</f>
        <v>-13210.19</v>
      </c>
      <c r="I2681" s="22"/>
      <c r="J2681" s="22"/>
      <c r="K2681" s="90"/>
      <c r="L2681" s="21"/>
      <c r="M2681" s="21"/>
      <c r="N2681" s="21"/>
      <c r="O2681" s="21"/>
      <c r="P2681" s="21"/>
      <c r="Q2681" s="21"/>
      <c r="R2681" s="21"/>
      <c r="S2681" s="21"/>
      <c r="T2681" s="21"/>
      <c r="U2681" s="21"/>
    </row>
    <row r="2682" spans="1:21" s="40" customFormat="1" ht="25.5" customHeight="1" x14ac:dyDescent="0.2">
      <c r="A2682" s="315">
        <v>1.3</v>
      </c>
      <c r="B2682" s="245" t="s">
        <v>492</v>
      </c>
      <c r="C2682" s="302">
        <v>-27.45</v>
      </c>
      <c r="D2682" s="240" t="s">
        <v>41</v>
      </c>
      <c r="E2682" s="241">
        <v>211.95</v>
      </c>
      <c r="F2682" s="175">
        <f>ROUND(C2682*E2682,2)</f>
        <v>-5818.03</v>
      </c>
      <c r="I2682" s="22"/>
      <c r="J2682" s="22"/>
      <c r="K2682" s="90"/>
      <c r="L2682" s="21"/>
      <c r="M2682" s="21"/>
      <c r="N2682" s="21"/>
      <c r="O2682" s="21"/>
      <c r="P2682" s="21"/>
      <c r="Q2682" s="21"/>
      <c r="R2682" s="21"/>
      <c r="S2682" s="21"/>
      <c r="T2682" s="21"/>
      <c r="U2682" s="21"/>
    </row>
    <row r="2683" spans="1:21" s="40" customFormat="1" x14ac:dyDescent="0.2">
      <c r="A2683" s="316"/>
      <c r="B2683" s="317"/>
      <c r="C2683" s="302"/>
      <c r="D2683" s="190"/>
      <c r="E2683" s="241"/>
      <c r="F2683" s="175"/>
      <c r="I2683" s="22"/>
      <c r="J2683" s="22"/>
      <c r="K2683" s="90"/>
      <c r="L2683" s="21"/>
      <c r="M2683" s="21"/>
      <c r="N2683" s="21"/>
      <c r="O2683" s="21"/>
      <c r="P2683" s="21"/>
      <c r="Q2683" s="21"/>
      <c r="R2683" s="21"/>
      <c r="S2683" s="21"/>
      <c r="T2683" s="21"/>
      <c r="U2683" s="21"/>
    </row>
    <row r="2684" spans="1:21" s="40" customFormat="1" x14ac:dyDescent="0.2">
      <c r="A2684" s="256">
        <v>2</v>
      </c>
      <c r="B2684" s="352" t="s">
        <v>97</v>
      </c>
      <c r="C2684" s="302">
        <v>-2078.75</v>
      </c>
      <c r="D2684" s="240" t="s">
        <v>57</v>
      </c>
      <c r="E2684" s="241">
        <v>15.17</v>
      </c>
      <c r="F2684" s="175">
        <f>ROUND(C2684*E2684,2)</f>
        <v>-31534.639999999999</v>
      </c>
      <c r="I2684" s="22"/>
      <c r="J2684" s="22"/>
      <c r="K2684" s="90"/>
      <c r="L2684" s="21"/>
      <c r="M2684" s="21"/>
      <c r="N2684" s="21"/>
      <c r="O2684" s="21"/>
      <c r="P2684" s="21"/>
      <c r="Q2684" s="21"/>
      <c r="R2684" s="21"/>
      <c r="S2684" s="21"/>
      <c r="T2684" s="21"/>
      <c r="U2684" s="21"/>
    </row>
    <row r="2685" spans="1:21" s="40" customFormat="1" x14ac:dyDescent="0.2">
      <c r="A2685" s="260"/>
      <c r="B2685" s="333"/>
      <c r="C2685" s="302"/>
      <c r="D2685" s="240"/>
      <c r="E2685" s="241"/>
      <c r="F2685" s="175"/>
      <c r="I2685" s="22"/>
      <c r="J2685" s="22"/>
      <c r="K2685" s="90"/>
      <c r="L2685" s="21"/>
      <c r="M2685" s="21"/>
      <c r="N2685" s="21"/>
      <c r="O2685" s="21"/>
      <c r="P2685" s="21"/>
      <c r="Q2685" s="21"/>
      <c r="R2685" s="21"/>
      <c r="S2685" s="21"/>
      <c r="T2685" s="21"/>
      <c r="U2685" s="21"/>
    </row>
    <row r="2686" spans="1:21" s="40" customFormat="1" x14ac:dyDescent="0.2">
      <c r="A2686" s="256">
        <v>3</v>
      </c>
      <c r="B2686" s="317" t="s">
        <v>82</v>
      </c>
      <c r="C2686" s="302"/>
      <c r="D2686" s="240"/>
      <c r="E2686" s="241"/>
      <c r="F2686" s="175"/>
      <c r="I2686" s="22"/>
      <c r="J2686" s="22"/>
      <c r="K2686" s="90"/>
      <c r="L2686" s="21"/>
      <c r="M2686" s="21"/>
      <c r="N2686" s="21"/>
      <c r="O2686" s="21"/>
      <c r="P2686" s="21"/>
      <c r="Q2686" s="21"/>
      <c r="R2686" s="21"/>
      <c r="S2686" s="21"/>
      <c r="T2686" s="21"/>
      <c r="U2686" s="21"/>
    </row>
    <row r="2687" spans="1:21" s="40" customFormat="1" x14ac:dyDescent="0.2">
      <c r="A2687" s="315">
        <v>3.1</v>
      </c>
      <c r="B2687" s="261" t="s">
        <v>417</v>
      </c>
      <c r="C2687" s="302">
        <v>-1351.19</v>
      </c>
      <c r="D2687" s="240" t="s">
        <v>41</v>
      </c>
      <c r="E2687" s="241">
        <v>121.8</v>
      </c>
      <c r="F2687" s="175">
        <f>ROUND(C2687*E2687,2)</f>
        <v>-164574.94</v>
      </c>
      <c r="I2687" s="22"/>
      <c r="J2687" s="22"/>
      <c r="K2687" s="90"/>
      <c r="L2687" s="21"/>
      <c r="M2687" s="21"/>
      <c r="N2687" s="21"/>
      <c r="O2687" s="21"/>
      <c r="P2687" s="21"/>
      <c r="Q2687" s="21"/>
      <c r="R2687" s="21"/>
      <c r="S2687" s="21"/>
      <c r="T2687" s="21"/>
      <c r="U2687" s="21"/>
    </row>
    <row r="2688" spans="1:21" s="40" customFormat="1" x14ac:dyDescent="0.2">
      <c r="A2688" s="315">
        <f>+A2687+0.1</f>
        <v>3.2</v>
      </c>
      <c r="B2688" s="245" t="s">
        <v>416</v>
      </c>
      <c r="C2688" s="302">
        <v>-1247.25</v>
      </c>
      <c r="D2688" s="240" t="s">
        <v>45</v>
      </c>
      <c r="E2688" s="241">
        <v>44.31</v>
      </c>
      <c r="F2688" s="175">
        <f>ROUND(C2688*E2688,2)</f>
        <v>-55265.65</v>
      </c>
      <c r="I2688" s="22"/>
      <c r="J2688" s="22"/>
      <c r="K2688" s="90"/>
      <c r="L2688" s="21"/>
      <c r="M2688" s="21"/>
      <c r="N2688" s="21"/>
      <c r="O2688" s="21"/>
      <c r="P2688" s="21"/>
      <c r="Q2688" s="21"/>
      <c r="R2688" s="21"/>
      <c r="S2688" s="21"/>
      <c r="T2688" s="21"/>
      <c r="U2688" s="21"/>
    </row>
    <row r="2689" spans="1:21" s="40" customFormat="1" x14ac:dyDescent="0.2">
      <c r="A2689" s="315">
        <f>+A2688+0.1</f>
        <v>3.3000000000000003</v>
      </c>
      <c r="B2689" s="245" t="s">
        <v>415</v>
      </c>
      <c r="C2689" s="302">
        <v>-124.73</v>
      </c>
      <c r="D2689" s="240" t="s">
        <v>41</v>
      </c>
      <c r="E2689" s="241">
        <v>1411.8</v>
      </c>
      <c r="F2689" s="175">
        <f>ROUND(C2689*E2689,2)</f>
        <v>-176093.81</v>
      </c>
      <c r="I2689" s="22"/>
      <c r="J2689" s="22"/>
      <c r="K2689" s="90"/>
      <c r="L2689" s="21"/>
      <c r="M2689" s="21"/>
      <c r="N2689" s="21"/>
      <c r="O2689" s="21"/>
      <c r="P2689" s="21"/>
      <c r="Q2689" s="21"/>
      <c r="R2689" s="21"/>
      <c r="S2689" s="21"/>
      <c r="T2689" s="21"/>
      <c r="U2689" s="21"/>
    </row>
    <row r="2690" spans="1:21" s="40" customFormat="1" ht="25.5" x14ac:dyDescent="0.2">
      <c r="A2690" s="315">
        <f>+A2689+0.1</f>
        <v>3.4000000000000004</v>
      </c>
      <c r="B2690" s="245" t="s">
        <v>407</v>
      </c>
      <c r="C2690" s="302">
        <v>-1155.6600000000001</v>
      </c>
      <c r="D2690" s="240" t="s">
        <v>41</v>
      </c>
      <c r="E2690" s="241">
        <v>172.55</v>
      </c>
      <c r="F2690" s="175">
        <f>ROUND(C2690*E2690,2)</f>
        <v>-199409.13</v>
      </c>
      <c r="I2690" s="22"/>
      <c r="J2690" s="22"/>
      <c r="K2690" s="90"/>
      <c r="L2690" s="21"/>
      <c r="M2690" s="21"/>
      <c r="N2690" s="21"/>
      <c r="O2690" s="21"/>
      <c r="P2690" s="21"/>
      <c r="Q2690" s="21"/>
      <c r="R2690" s="21"/>
      <c r="S2690" s="21"/>
      <c r="T2690" s="21"/>
      <c r="U2690" s="21"/>
    </row>
    <row r="2691" spans="1:21" s="40" customFormat="1" ht="25.5" x14ac:dyDescent="0.2">
      <c r="A2691" s="315">
        <f>+A2690+0.1</f>
        <v>3.5000000000000004</v>
      </c>
      <c r="B2691" s="245" t="s">
        <v>406</v>
      </c>
      <c r="C2691" s="302">
        <v>-244.41</v>
      </c>
      <c r="D2691" s="240" t="s">
        <v>41</v>
      </c>
      <c r="E2691" s="241">
        <v>190.02</v>
      </c>
      <c r="F2691" s="175">
        <f>ROUND(C2691*E2691,2)</f>
        <v>-46442.79</v>
      </c>
      <c r="I2691" s="22"/>
      <c r="J2691" s="22"/>
      <c r="K2691" s="90"/>
      <c r="L2691" s="21"/>
      <c r="M2691" s="21"/>
      <c r="N2691" s="21"/>
      <c r="O2691" s="21"/>
      <c r="P2691" s="21"/>
      <c r="Q2691" s="21"/>
      <c r="R2691" s="21"/>
      <c r="S2691" s="21"/>
      <c r="T2691" s="21"/>
      <c r="U2691" s="21"/>
    </row>
    <row r="2692" spans="1:21" s="40" customFormat="1" x14ac:dyDescent="0.2">
      <c r="A2692" s="260"/>
      <c r="B2692" s="261"/>
      <c r="C2692" s="302"/>
      <c r="D2692" s="240"/>
      <c r="E2692" s="241"/>
      <c r="F2692" s="175"/>
      <c r="I2692" s="22"/>
      <c r="J2692" s="22"/>
      <c r="K2692" s="90"/>
      <c r="L2692" s="21"/>
      <c r="M2692" s="21"/>
      <c r="N2692" s="21"/>
      <c r="O2692" s="21"/>
      <c r="P2692" s="21"/>
      <c r="Q2692" s="21"/>
      <c r="R2692" s="21"/>
      <c r="S2692" s="21"/>
      <c r="T2692" s="21"/>
      <c r="U2692" s="21"/>
    </row>
    <row r="2693" spans="1:21" s="40" customFormat="1" x14ac:dyDescent="0.2">
      <c r="A2693" s="256">
        <v>4</v>
      </c>
      <c r="B2693" s="317" t="s">
        <v>108</v>
      </c>
      <c r="C2693" s="302"/>
      <c r="D2693" s="240"/>
      <c r="E2693" s="241"/>
      <c r="F2693" s="175"/>
      <c r="I2693" s="22"/>
      <c r="J2693" s="22"/>
      <c r="K2693" s="90"/>
      <c r="L2693" s="21"/>
      <c r="M2693" s="21"/>
      <c r="N2693" s="21"/>
      <c r="O2693" s="21"/>
      <c r="P2693" s="21"/>
      <c r="Q2693" s="21"/>
      <c r="R2693" s="21"/>
      <c r="S2693" s="21"/>
      <c r="T2693" s="21"/>
      <c r="U2693" s="21"/>
    </row>
    <row r="2694" spans="1:21" s="40" customFormat="1" x14ac:dyDescent="0.2">
      <c r="A2694" s="315">
        <f>+A2693+0.1</f>
        <v>4.0999999999999996</v>
      </c>
      <c r="B2694" s="261" t="s">
        <v>448</v>
      </c>
      <c r="C2694" s="302">
        <v>-2124.9299999999998</v>
      </c>
      <c r="D2694" s="240" t="s">
        <v>57</v>
      </c>
      <c r="E2694" s="241">
        <v>242.88</v>
      </c>
      <c r="F2694" s="175">
        <f>ROUND(C2694*E2694,2)</f>
        <v>-516103</v>
      </c>
      <c r="I2694" s="22"/>
      <c r="J2694" s="22"/>
      <c r="K2694" s="90"/>
      <c r="L2694" s="21"/>
      <c r="M2694" s="21"/>
      <c r="N2694" s="21"/>
      <c r="O2694" s="21"/>
      <c r="P2694" s="21"/>
      <c r="Q2694" s="21"/>
      <c r="R2694" s="21"/>
      <c r="S2694" s="21"/>
      <c r="T2694" s="21"/>
      <c r="U2694" s="21"/>
    </row>
    <row r="2695" spans="1:21" s="40" customFormat="1" x14ac:dyDescent="0.2">
      <c r="A2695" s="260"/>
      <c r="B2695" s="261"/>
      <c r="C2695" s="302"/>
      <c r="D2695" s="240"/>
      <c r="E2695" s="241"/>
      <c r="F2695" s="175"/>
      <c r="I2695" s="22"/>
      <c r="J2695" s="22"/>
      <c r="K2695" s="90"/>
      <c r="L2695" s="21"/>
      <c r="M2695" s="21"/>
      <c r="N2695" s="21"/>
      <c r="O2695" s="21"/>
      <c r="P2695" s="21"/>
      <c r="Q2695" s="21"/>
      <c r="R2695" s="21"/>
      <c r="S2695" s="21"/>
      <c r="T2695" s="21"/>
      <c r="U2695" s="21"/>
    </row>
    <row r="2696" spans="1:21" s="40" customFormat="1" x14ac:dyDescent="0.2">
      <c r="A2696" s="318">
        <v>5</v>
      </c>
      <c r="B2696" s="319" t="s">
        <v>76</v>
      </c>
      <c r="C2696" s="302"/>
      <c r="D2696" s="240"/>
      <c r="E2696" s="241"/>
      <c r="F2696" s="175"/>
      <c r="I2696" s="22"/>
      <c r="J2696" s="22"/>
      <c r="K2696" s="90"/>
      <c r="L2696" s="21"/>
      <c r="M2696" s="21"/>
      <c r="N2696" s="21"/>
      <c r="O2696" s="21"/>
      <c r="P2696" s="21"/>
      <c r="Q2696" s="21"/>
      <c r="R2696" s="21"/>
      <c r="S2696" s="21"/>
      <c r="T2696" s="21"/>
      <c r="U2696" s="21"/>
    </row>
    <row r="2697" spans="1:21" s="40" customFormat="1" x14ac:dyDescent="0.2">
      <c r="A2697" s="315">
        <f>+A2696+0.1</f>
        <v>5.0999999999999996</v>
      </c>
      <c r="B2697" s="261" t="s">
        <v>448</v>
      </c>
      <c r="C2697" s="302">
        <v>-2078.75</v>
      </c>
      <c r="D2697" s="240" t="s">
        <v>57</v>
      </c>
      <c r="E2697" s="241">
        <v>96.85</v>
      </c>
      <c r="F2697" s="175">
        <f>ROUND(C2697*E2697,2)</f>
        <v>-201326.94</v>
      </c>
      <c r="I2697" s="22"/>
      <c r="J2697" s="22"/>
      <c r="K2697" s="90"/>
      <c r="L2697" s="21"/>
      <c r="M2697" s="21"/>
      <c r="N2697" s="21"/>
      <c r="O2697" s="21"/>
      <c r="P2697" s="21"/>
      <c r="Q2697" s="21"/>
      <c r="R2697" s="21"/>
      <c r="S2697" s="21"/>
      <c r="T2697" s="21"/>
      <c r="U2697" s="21"/>
    </row>
    <row r="2698" spans="1:21" s="40" customFormat="1" x14ac:dyDescent="0.2">
      <c r="A2698" s="320"/>
      <c r="B2698" s="321"/>
      <c r="C2698" s="302"/>
      <c r="D2698" s="240"/>
      <c r="E2698" s="241"/>
      <c r="F2698" s="175"/>
      <c r="I2698" s="22"/>
      <c r="J2698" s="22"/>
      <c r="K2698" s="90"/>
      <c r="L2698" s="21"/>
      <c r="M2698" s="21"/>
      <c r="N2698" s="21"/>
      <c r="O2698" s="21"/>
      <c r="P2698" s="21"/>
      <c r="Q2698" s="21"/>
      <c r="R2698" s="21"/>
      <c r="S2698" s="21"/>
      <c r="T2698" s="21"/>
      <c r="U2698" s="21"/>
    </row>
    <row r="2699" spans="1:21" s="40" customFormat="1" x14ac:dyDescent="0.2">
      <c r="A2699" s="256">
        <v>7</v>
      </c>
      <c r="B2699" s="188" t="s">
        <v>447</v>
      </c>
      <c r="C2699" s="302"/>
      <c r="D2699" s="240"/>
      <c r="E2699" s="241"/>
      <c r="F2699" s="175"/>
      <c r="I2699" s="22"/>
      <c r="J2699" s="22"/>
      <c r="K2699" s="90"/>
      <c r="L2699" s="21"/>
      <c r="M2699" s="21"/>
      <c r="N2699" s="21"/>
      <c r="O2699" s="21"/>
      <c r="P2699" s="21"/>
      <c r="Q2699" s="21"/>
      <c r="R2699" s="21"/>
      <c r="S2699" s="21"/>
      <c r="T2699" s="21"/>
      <c r="U2699" s="21"/>
    </row>
    <row r="2700" spans="1:21" s="40" customFormat="1" ht="12.75" customHeight="1" x14ac:dyDescent="0.2">
      <c r="A2700" s="315">
        <f t="shared" ref="A2700:A2705" si="122">+A2699+0.1</f>
        <v>7.1</v>
      </c>
      <c r="B2700" s="245" t="s">
        <v>444</v>
      </c>
      <c r="C2700" s="302">
        <v>-8</v>
      </c>
      <c r="D2700" s="324" t="s">
        <v>33</v>
      </c>
      <c r="E2700" s="241">
        <v>3831.02</v>
      </c>
      <c r="F2700" s="175">
        <f t="shared" ref="F2700:F2705" si="123">ROUND(C2700*E2700,2)</f>
        <v>-30648.16</v>
      </c>
      <c r="I2700" s="22"/>
      <c r="J2700" s="22"/>
      <c r="K2700" s="90"/>
      <c r="L2700" s="21"/>
      <c r="M2700" s="21"/>
      <c r="N2700" s="21"/>
      <c r="O2700" s="21"/>
      <c r="P2700" s="21"/>
      <c r="Q2700" s="21"/>
      <c r="R2700" s="21"/>
      <c r="S2700" s="21"/>
      <c r="T2700" s="21"/>
      <c r="U2700" s="21"/>
    </row>
    <row r="2701" spans="1:21" s="40" customFormat="1" ht="12.75" customHeight="1" x14ac:dyDescent="0.2">
      <c r="A2701" s="315">
        <f t="shared" si="122"/>
        <v>7.1999999999999993</v>
      </c>
      <c r="B2701" s="245" t="s">
        <v>411</v>
      </c>
      <c r="C2701" s="302">
        <v>-1</v>
      </c>
      <c r="D2701" s="324" t="s">
        <v>33</v>
      </c>
      <c r="E2701" s="241">
        <v>3230.75</v>
      </c>
      <c r="F2701" s="175">
        <f t="shared" si="123"/>
        <v>-3230.75</v>
      </c>
      <c r="I2701" s="22"/>
      <c r="J2701" s="22"/>
      <c r="K2701" s="90"/>
      <c r="L2701" s="21"/>
      <c r="M2701" s="21"/>
      <c r="N2701" s="21"/>
      <c r="O2701" s="21"/>
      <c r="P2701" s="21"/>
      <c r="Q2701" s="21"/>
      <c r="R2701" s="21"/>
      <c r="S2701" s="21"/>
      <c r="T2701" s="21"/>
      <c r="U2701" s="21"/>
    </row>
    <row r="2702" spans="1:21" s="40" customFormat="1" ht="12.75" customHeight="1" x14ac:dyDescent="0.2">
      <c r="A2702" s="315">
        <f t="shared" si="122"/>
        <v>7.2999999999999989</v>
      </c>
      <c r="B2702" s="245" t="s">
        <v>435</v>
      </c>
      <c r="C2702" s="302">
        <v>-11</v>
      </c>
      <c r="D2702" s="324" t="s">
        <v>33</v>
      </c>
      <c r="E2702" s="241">
        <v>4741.8999999999996</v>
      </c>
      <c r="F2702" s="175">
        <f t="shared" si="123"/>
        <v>-52160.9</v>
      </c>
      <c r="I2702" s="22"/>
      <c r="J2702" s="22"/>
      <c r="K2702" s="90"/>
      <c r="L2702" s="21"/>
      <c r="M2702" s="21"/>
      <c r="N2702" s="21"/>
      <c r="O2702" s="21"/>
      <c r="P2702" s="21"/>
      <c r="Q2702" s="21"/>
      <c r="R2702" s="21"/>
      <c r="S2702" s="21"/>
      <c r="T2702" s="21"/>
      <c r="U2702" s="21"/>
    </row>
    <row r="2703" spans="1:21" s="40" customFormat="1" ht="25.5" x14ac:dyDescent="0.2">
      <c r="A2703" s="315">
        <f t="shared" si="122"/>
        <v>7.3999999999999986</v>
      </c>
      <c r="B2703" s="245" t="s">
        <v>491</v>
      </c>
      <c r="C2703" s="302">
        <v>-1</v>
      </c>
      <c r="D2703" s="324" t="s">
        <v>33</v>
      </c>
      <c r="E2703" s="241">
        <v>10150.799999999999</v>
      </c>
      <c r="F2703" s="175">
        <f t="shared" si="123"/>
        <v>-10150.799999999999</v>
      </c>
      <c r="I2703" s="22"/>
      <c r="J2703" s="22"/>
      <c r="K2703" s="90"/>
      <c r="L2703" s="21"/>
      <c r="M2703" s="21"/>
      <c r="N2703" s="21"/>
      <c r="O2703" s="21"/>
      <c r="P2703" s="21"/>
      <c r="Q2703" s="21"/>
      <c r="R2703" s="21"/>
      <c r="S2703" s="21"/>
      <c r="T2703" s="21"/>
      <c r="U2703" s="21"/>
    </row>
    <row r="2704" spans="1:21" s="40" customFormat="1" ht="25.5" x14ac:dyDescent="0.2">
      <c r="A2704" s="315">
        <f t="shared" si="122"/>
        <v>7.4999999999999982</v>
      </c>
      <c r="B2704" s="245" t="s">
        <v>478</v>
      </c>
      <c r="C2704" s="302">
        <v>-1</v>
      </c>
      <c r="D2704" s="324" t="s">
        <v>33</v>
      </c>
      <c r="E2704" s="241">
        <v>8326.9</v>
      </c>
      <c r="F2704" s="175">
        <f t="shared" si="123"/>
        <v>-8326.9</v>
      </c>
      <c r="I2704" s="22"/>
      <c r="J2704" s="22"/>
      <c r="K2704" s="90"/>
      <c r="L2704" s="21"/>
      <c r="M2704" s="21"/>
      <c r="N2704" s="21"/>
      <c r="O2704" s="21"/>
      <c r="P2704" s="21"/>
      <c r="Q2704" s="21"/>
      <c r="R2704" s="21"/>
      <c r="S2704" s="21"/>
      <c r="T2704" s="21"/>
      <c r="U2704" s="21"/>
    </row>
    <row r="2705" spans="1:21" s="40" customFormat="1" ht="25.5" x14ac:dyDescent="0.2">
      <c r="A2705" s="315">
        <f t="shared" si="122"/>
        <v>7.5999999999999979</v>
      </c>
      <c r="B2705" s="245" t="s">
        <v>429</v>
      </c>
      <c r="C2705" s="302">
        <v>-3</v>
      </c>
      <c r="D2705" s="324" t="s">
        <v>33</v>
      </c>
      <c r="E2705" s="241">
        <v>1067.19</v>
      </c>
      <c r="F2705" s="175">
        <f t="shared" si="123"/>
        <v>-3201.57</v>
      </c>
      <c r="I2705" s="22"/>
      <c r="J2705" s="22"/>
      <c r="K2705" s="90"/>
      <c r="L2705" s="21"/>
      <c r="M2705" s="21"/>
      <c r="N2705" s="21"/>
      <c r="O2705" s="21"/>
      <c r="P2705" s="21"/>
      <c r="Q2705" s="21"/>
      <c r="R2705" s="21"/>
      <c r="S2705" s="21"/>
      <c r="T2705" s="21"/>
      <c r="U2705" s="21"/>
    </row>
    <row r="2706" spans="1:21" s="40" customFormat="1" x14ac:dyDescent="0.2">
      <c r="A2706" s="260"/>
      <c r="B2706" s="261" t="s">
        <v>427</v>
      </c>
      <c r="C2706" s="302"/>
      <c r="D2706" s="240"/>
      <c r="E2706" s="241"/>
      <c r="F2706" s="175"/>
      <c r="I2706" s="22"/>
      <c r="J2706" s="22"/>
      <c r="K2706" s="90"/>
      <c r="L2706" s="21"/>
      <c r="M2706" s="21"/>
      <c r="N2706" s="21"/>
      <c r="O2706" s="21"/>
      <c r="P2706" s="21"/>
      <c r="Q2706" s="21"/>
      <c r="R2706" s="21"/>
      <c r="S2706" s="21"/>
      <c r="T2706" s="21"/>
      <c r="U2706" s="21"/>
    </row>
    <row r="2707" spans="1:21" s="40" customFormat="1" x14ac:dyDescent="0.2">
      <c r="A2707" s="256">
        <v>8</v>
      </c>
      <c r="B2707" s="188" t="s">
        <v>426</v>
      </c>
      <c r="C2707" s="302"/>
      <c r="D2707" s="240"/>
      <c r="E2707" s="241"/>
      <c r="F2707" s="175"/>
      <c r="I2707" s="22"/>
      <c r="J2707" s="22"/>
      <c r="K2707" s="90"/>
      <c r="L2707" s="21"/>
      <c r="M2707" s="21"/>
      <c r="N2707" s="21"/>
      <c r="O2707" s="21"/>
      <c r="P2707" s="21"/>
      <c r="Q2707" s="21"/>
      <c r="R2707" s="21"/>
      <c r="S2707" s="21"/>
      <c r="T2707" s="21"/>
      <c r="U2707" s="21"/>
    </row>
    <row r="2708" spans="1:21" s="40" customFormat="1" x14ac:dyDescent="0.2">
      <c r="A2708" s="315">
        <f>+A2707+0.1</f>
        <v>8.1</v>
      </c>
      <c r="B2708" s="261" t="s">
        <v>490</v>
      </c>
      <c r="C2708" s="302">
        <v>-2</v>
      </c>
      <c r="D2708" s="324" t="s">
        <v>33</v>
      </c>
      <c r="E2708" s="241">
        <v>3400.25</v>
      </c>
      <c r="F2708" s="175">
        <f>ROUND(C2708*E2708,2)</f>
        <v>-6800.5</v>
      </c>
      <c r="I2708" s="22"/>
      <c r="J2708" s="22"/>
      <c r="K2708" s="90"/>
      <c r="L2708" s="21"/>
      <c r="M2708" s="21"/>
      <c r="N2708" s="21"/>
      <c r="O2708" s="21"/>
      <c r="P2708" s="21"/>
      <c r="Q2708" s="21"/>
      <c r="R2708" s="21"/>
      <c r="S2708" s="21"/>
      <c r="T2708" s="21"/>
      <c r="U2708" s="21"/>
    </row>
    <row r="2709" spans="1:21" s="40" customFormat="1" x14ac:dyDescent="0.2">
      <c r="A2709" s="315">
        <f>+A2708+0.1</f>
        <v>8.1999999999999993</v>
      </c>
      <c r="B2709" s="261" t="s">
        <v>423</v>
      </c>
      <c r="C2709" s="302">
        <v>-54</v>
      </c>
      <c r="D2709" s="324" t="s">
        <v>33</v>
      </c>
      <c r="E2709" s="241">
        <v>1565.4</v>
      </c>
      <c r="F2709" s="175">
        <f>ROUND(C2709*E2709,2)</f>
        <v>-84531.6</v>
      </c>
      <c r="I2709" s="22"/>
      <c r="J2709" s="22"/>
      <c r="K2709" s="90"/>
      <c r="L2709" s="21"/>
      <c r="M2709" s="21"/>
      <c r="N2709" s="21"/>
      <c r="O2709" s="21"/>
      <c r="P2709" s="21"/>
      <c r="Q2709" s="21"/>
      <c r="R2709" s="21"/>
      <c r="S2709" s="21"/>
      <c r="T2709" s="21"/>
      <c r="U2709" s="21"/>
    </row>
    <row r="2710" spans="1:21" s="40" customFormat="1" x14ac:dyDescent="0.2">
      <c r="A2710" s="315"/>
      <c r="B2710" s="261"/>
      <c r="C2710" s="302"/>
      <c r="D2710" s="324"/>
      <c r="E2710" s="241"/>
      <c r="F2710" s="175"/>
      <c r="I2710" s="22"/>
      <c r="J2710" s="22"/>
      <c r="K2710" s="90"/>
      <c r="L2710" s="21"/>
      <c r="M2710" s="21"/>
      <c r="N2710" s="21"/>
      <c r="O2710" s="21"/>
      <c r="P2710" s="21"/>
      <c r="Q2710" s="21"/>
      <c r="R2710" s="21"/>
      <c r="S2710" s="21"/>
      <c r="T2710" s="21"/>
      <c r="U2710" s="21"/>
    </row>
    <row r="2711" spans="1:21" s="40" customFormat="1" x14ac:dyDescent="0.2">
      <c r="A2711" s="334">
        <v>9</v>
      </c>
      <c r="B2711" s="188" t="s">
        <v>405</v>
      </c>
      <c r="C2711" s="302"/>
      <c r="D2711" s="240"/>
      <c r="E2711" s="241"/>
      <c r="F2711" s="175"/>
      <c r="I2711" s="22"/>
      <c r="J2711" s="22"/>
      <c r="K2711" s="90"/>
      <c r="L2711" s="21"/>
      <c r="M2711" s="21"/>
      <c r="N2711" s="21"/>
      <c r="O2711" s="21"/>
      <c r="P2711" s="21"/>
      <c r="Q2711" s="21"/>
      <c r="R2711" s="21"/>
      <c r="S2711" s="21"/>
      <c r="T2711" s="21"/>
      <c r="U2711" s="21"/>
    </row>
    <row r="2712" spans="1:21" s="40" customFormat="1" x14ac:dyDescent="0.2">
      <c r="A2712" s="260"/>
      <c r="B2712" s="261"/>
      <c r="C2712" s="302"/>
      <c r="D2712" s="240"/>
      <c r="E2712" s="241"/>
      <c r="F2712" s="175"/>
      <c r="I2712" s="22"/>
      <c r="J2712" s="22"/>
      <c r="K2712" s="90"/>
      <c r="L2712" s="21"/>
      <c r="M2712" s="21"/>
      <c r="N2712" s="21"/>
      <c r="O2712" s="21"/>
      <c r="P2712" s="21"/>
      <c r="Q2712" s="21"/>
      <c r="R2712" s="21"/>
      <c r="S2712" s="21"/>
      <c r="T2712" s="21"/>
      <c r="U2712" s="21"/>
    </row>
    <row r="2713" spans="1:21" s="40" customFormat="1" x14ac:dyDescent="0.2">
      <c r="A2713" s="335">
        <v>9.1</v>
      </c>
      <c r="B2713" s="188" t="s">
        <v>489</v>
      </c>
      <c r="C2713" s="302"/>
      <c r="D2713" s="240"/>
      <c r="E2713" s="241"/>
      <c r="F2713" s="175"/>
      <c r="I2713" s="22"/>
      <c r="J2713" s="22"/>
      <c r="K2713" s="90"/>
      <c r="L2713" s="21"/>
      <c r="M2713" s="21"/>
      <c r="N2713" s="21"/>
      <c r="O2713" s="21"/>
      <c r="P2713" s="21"/>
      <c r="Q2713" s="21"/>
      <c r="R2713" s="21"/>
      <c r="S2713" s="21"/>
      <c r="T2713" s="21"/>
      <c r="U2713" s="21"/>
    </row>
    <row r="2714" spans="1:21" s="40" customFormat="1" x14ac:dyDescent="0.2">
      <c r="A2714" s="329" t="s">
        <v>403</v>
      </c>
      <c r="B2714" s="336" t="s">
        <v>402</v>
      </c>
      <c r="C2714" s="302">
        <v>-58</v>
      </c>
      <c r="D2714" s="328" t="s">
        <v>33</v>
      </c>
      <c r="E2714" s="241">
        <v>80</v>
      </c>
      <c r="F2714" s="175">
        <f t="shared" ref="F2714:F2726" si="124">ROUND((C2714*E2714),2)</f>
        <v>-4640</v>
      </c>
      <c r="I2714" s="22"/>
      <c r="J2714" s="22"/>
      <c r="K2714" s="90"/>
      <c r="L2714" s="21"/>
      <c r="M2714" s="21"/>
      <c r="N2714" s="21"/>
      <c r="O2714" s="21"/>
      <c r="P2714" s="21"/>
      <c r="Q2714" s="21"/>
      <c r="R2714" s="21"/>
      <c r="S2714" s="21"/>
      <c r="T2714" s="21"/>
      <c r="U2714" s="21"/>
    </row>
    <row r="2715" spans="1:21" s="40" customFormat="1" ht="25.5" x14ac:dyDescent="0.2">
      <c r="A2715" s="329" t="s">
        <v>401</v>
      </c>
      <c r="B2715" s="337" t="s">
        <v>400</v>
      </c>
      <c r="C2715" s="302">
        <v>-696</v>
      </c>
      <c r="D2715" s="328" t="s">
        <v>57</v>
      </c>
      <c r="E2715" s="241">
        <v>14.23</v>
      </c>
      <c r="F2715" s="175">
        <f t="shared" si="124"/>
        <v>-9904.08</v>
      </c>
      <c r="I2715" s="22"/>
      <c r="J2715" s="22"/>
      <c r="K2715" s="90"/>
      <c r="L2715" s="21"/>
      <c r="M2715" s="21"/>
      <c r="N2715" s="21"/>
      <c r="O2715" s="21"/>
      <c r="P2715" s="21"/>
      <c r="Q2715" s="21"/>
      <c r="R2715" s="21"/>
      <c r="S2715" s="21"/>
      <c r="T2715" s="21"/>
      <c r="U2715" s="21"/>
    </row>
    <row r="2716" spans="1:21" s="40" customFormat="1" x14ac:dyDescent="0.2">
      <c r="A2716" s="329" t="s">
        <v>399</v>
      </c>
      <c r="B2716" s="337" t="s">
        <v>398</v>
      </c>
      <c r="C2716" s="302">
        <v>-116</v>
      </c>
      <c r="D2716" s="328" t="s">
        <v>33</v>
      </c>
      <c r="E2716" s="241">
        <v>84.42</v>
      </c>
      <c r="F2716" s="175">
        <f t="shared" si="124"/>
        <v>-9792.7199999999993</v>
      </c>
      <c r="I2716" s="22"/>
      <c r="J2716" s="22"/>
      <c r="K2716" s="90"/>
      <c r="L2716" s="21"/>
      <c r="M2716" s="21"/>
      <c r="N2716" s="21"/>
      <c r="O2716" s="21"/>
      <c r="P2716" s="21"/>
      <c r="Q2716" s="21"/>
      <c r="R2716" s="21"/>
      <c r="S2716" s="21"/>
      <c r="T2716" s="21"/>
      <c r="U2716" s="21"/>
    </row>
    <row r="2717" spans="1:21" s="40" customFormat="1" x14ac:dyDescent="0.2">
      <c r="A2717" s="329" t="s">
        <v>397</v>
      </c>
      <c r="B2717" s="337" t="s">
        <v>396</v>
      </c>
      <c r="C2717" s="302">
        <v>-116</v>
      </c>
      <c r="D2717" s="328" t="s">
        <v>33</v>
      </c>
      <c r="E2717" s="241">
        <v>26.5</v>
      </c>
      <c r="F2717" s="175">
        <f t="shared" si="124"/>
        <v>-3074</v>
      </c>
      <c r="I2717" s="22"/>
      <c r="J2717" s="22"/>
      <c r="K2717" s="90"/>
      <c r="L2717" s="21"/>
      <c r="M2717" s="21"/>
      <c r="N2717" s="21"/>
      <c r="O2717" s="21"/>
      <c r="P2717" s="21"/>
      <c r="Q2717" s="21"/>
      <c r="R2717" s="21"/>
      <c r="S2717" s="21"/>
      <c r="T2717" s="21"/>
      <c r="U2717" s="21"/>
    </row>
    <row r="2718" spans="1:21" s="40" customFormat="1" x14ac:dyDescent="0.2">
      <c r="A2718" s="329" t="s">
        <v>395</v>
      </c>
      <c r="B2718" s="337" t="s">
        <v>394</v>
      </c>
      <c r="C2718" s="302">
        <v>-87</v>
      </c>
      <c r="D2718" s="328" t="s">
        <v>57</v>
      </c>
      <c r="E2718" s="241">
        <v>292.05</v>
      </c>
      <c r="F2718" s="175">
        <f t="shared" si="124"/>
        <v>-25408.35</v>
      </c>
      <c r="I2718" s="22"/>
      <c r="J2718" s="22"/>
      <c r="K2718" s="90"/>
      <c r="L2718" s="21"/>
      <c r="M2718" s="21"/>
      <c r="N2718" s="21"/>
      <c r="O2718" s="21"/>
      <c r="P2718" s="21"/>
      <c r="Q2718" s="21"/>
      <c r="R2718" s="21"/>
      <c r="S2718" s="21"/>
      <c r="T2718" s="21"/>
      <c r="U2718" s="21"/>
    </row>
    <row r="2719" spans="1:21" s="40" customFormat="1" x14ac:dyDescent="0.2">
      <c r="A2719" s="329" t="s">
        <v>393</v>
      </c>
      <c r="B2719" s="337" t="s">
        <v>392</v>
      </c>
      <c r="C2719" s="302">
        <v>-58</v>
      </c>
      <c r="D2719" s="328" t="s">
        <v>33</v>
      </c>
      <c r="E2719" s="241">
        <v>35.4</v>
      </c>
      <c r="F2719" s="175">
        <f t="shared" si="124"/>
        <v>-2053.1999999999998</v>
      </c>
      <c r="I2719" s="22"/>
      <c r="J2719" s="22"/>
      <c r="K2719" s="90"/>
      <c r="L2719" s="21"/>
      <c r="M2719" s="21"/>
      <c r="N2719" s="21"/>
      <c r="O2719" s="21"/>
      <c r="P2719" s="21"/>
      <c r="Q2719" s="21"/>
      <c r="R2719" s="21"/>
      <c r="S2719" s="21"/>
      <c r="T2719" s="21"/>
      <c r="U2719" s="21"/>
    </row>
    <row r="2720" spans="1:21" s="40" customFormat="1" x14ac:dyDescent="0.2">
      <c r="A2720" s="329" t="s">
        <v>391</v>
      </c>
      <c r="B2720" s="337" t="s">
        <v>390</v>
      </c>
      <c r="C2720" s="302">
        <v>-58</v>
      </c>
      <c r="D2720" s="328" t="s">
        <v>33</v>
      </c>
      <c r="E2720" s="241">
        <v>28.32</v>
      </c>
      <c r="F2720" s="175">
        <f t="shared" si="124"/>
        <v>-1642.56</v>
      </c>
      <c r="I2720" s="22"/>
      <c r="J2720" s="22"/>
      <c r="K2720" s="90"/>
      <c r="L2720" s="21"/>
      <c r="M2720" s="21"/>
      <c r="N2720" s="21"/>
      <c r="O2720" s="21"/>
      <c r="P2720" s="21"/>
      <c r="Q2720" s="21"/>
      <c r="R2720" s="21"/>
      <c r="S2720" s="21"/>
      <c r="T2720" s="21"/>
      <c r="U2720" s="21"/>
    </row>
    <row r="2721" spans="1:21" s="40" customFormat="1" x14ac:dyDescent="0.2">
      <c r="A2721" s="329" t="s">
        <v>389</v>
      </c>
      <c r="B2721" s="337" t="s">
        <v>388</v>
      </c>
      <c r="C2721" s="302">
        <v>-58</v>
      </c>
      <c r="D2721" s="328" t="s">
        <v>33</v>
      </c>
      <c r="E2721" s="241">
        <v>286.36</v>
      </c>
      <c r="F2721" s="175">
        <f t="shared" si="124"/>
        <v>-16608.88</v>
      </c>
      <c r="I2721" s="22"/>
      <c r="J2721" s="22"/>
      <c r="K2721" s="90"/>
      <c r="L2721" s="21"/>
      <c r="M2721" s="21"/>
      <c r="N2721" s="21"/>
      <c r="O2721" s="21"/>
      <c r="P2721" s="21"/>
      <c r="Q2721" s="21"/>
      <c r="R2721" s="21"/>
      <c r="S2721" s="21"/>
      <c r="T2721" s="21"/>
      <c r="U2721" s="21"/>
    </row>
    <row r="2722" spans="1:21" s="40" customFormat="1" x14ac:dyDescent="0.2">
      <c r="A2722" s="329" t="s">
        <v>387</v>
      </c>
      <c r="B2722" s="337" t="s">
        <v>386</v>
      </c>
      <c r="C2722" s="302">
        <v>-58</v>
      </c>
      <c r="D2722" s="328" t="s">
        <v>33</v>
      </c>
      <c r="E2722" s="241">
        <v>380</v>
      </c>
      <c r="F2722" s="175">
        <f t="shared" si="124"/>
        <v>-22040</v>
      </c>
      <c r="I2722" s="22"/>
      <c r="J2722" s="22"/>
      <c r="K2722" s="90"/>
      <c r="L2722" s="21"/>
      <c r="M2722" s="21"/>
      <c r="N2722" s="21"/>
      <c r="O2722" s="21"/>
      <c r="P2722" s="21"/>
      <c r="Q2722" s="21"/>
      <c r="R2722" s="21"/>
      <c r="S2722" s="21"/>
      <c r="T2722" s="21"/>
      <c r="U2722" s="21"/>
    </row>
    <row r="2723" spans="1:21" s="40" customFormat="1" x14ac:dyDescent="0.2">
      <c r="A2723" s="329" t="s">
        <v>385</v>
      </c>
      <c r="B2723" s="337" t="s">
        <v>239</v>
      </c>
      <c r="C2723" s="302">
        <v>-58</v>
      </c>
      <c r="D2723" s="328" t="s">
        <v>33</v>
      </c>
      <c r="E2723" s="241">
        <v>21.67</v>
      </c>
      <c r="F2723" s="175">
        <f t="shared" si="124"/>
        <v>-1256.8599999999999</v>
      </c>
      <c r="I2723" s="22"/>
      <c r="J2723" s="22"/>
      <c r="K2723" s="90"/>
      <c r="L2723" s="21"/>
      <c r="M2723" s="21"/>
      <c r="N2723" s="21"/>
      <c r="O2723" s="21"/>
      <c r="P2723" s="21"/>
      <c r="Q2723" s="21"/>
      <c r="R2723" s="21"/>
      <c r="S2723" s="21"/>
      <c r="T2723" s="21"/>
      <c r="U2723" s="21"/>
    </row>
    <row r="2724" spans="1:21" s="40" customFormat="1" x14ac:dyDescent="0.2">
      <c r="A2724" s="329" t="s">
        <v>384</v>
      </c>
      <c r="B2724" s="337" t="s">
        <v>383</v>
      </c>
      <c r="C2724" s="302">
        <v>-58</v>
      </c>
      <c r="D2724" s="328" t="s">
        <v>33</v>
      </c>
      <c r="E2724" s="241">
        <v>350</v>
      </c>
      <c r="F2724" s="175">
        <f t="shared" si="124"/>
        <v>-20300</v>
      </c>
      <c r="I2724" s="22"/>
      <c r="J2724" s="22"/>
      <c r="K2724" s="90"/>
      <c r="L2724" s="21"/>
      <c r="M2724" s="21"/>
      <c r="N2724" s="21"/>
      <c r="O2724" s="21"/>
      <c r="P2724" s="21"/>
      <c r="Q2724" s="21"/>
      <c r="R2724" s="21"/>
      <c r="S2724" s="21"/>
      <c r="T2724" s="21"/>
      <c r="U2724" s="21"/>
    </row>
    <row r="2725" spans="1:21" s="40" customFormat="1" x14ac:dyDescent="0.2">
      <c r="A2725" s="329" t="s">
        <v>382</v>
      </c>
      <c r="B2725" s="337" t="s">
        <v>381</v>
      </c>
      <c r="C2725" s="302">
        <v>-114.84</v>
      </c>
      <c r="D2725" s="331" t="s">
        <v>41</v>
      </c>
      <c r="E2725" s="241">
        <v>699.05</v>
      </c>
      <c r="F2725" s="175">
        <f t="shared" si="124"/>
        <v>-80278.899999999994</v>
      </c>
      <c r="I2725" s="22"/>
      <c r="J2725" s="22"/>
      <c r="K2725" s="90"/>
      <c r="L2725" s="21"/>
      <c r="M2725" s="21"/>
      <c r="N2725" s="21"/>
      <c r="O2725" s="21"/>
      <c r="P2725" s="21"/>
      <c r="Q2725" s="21"/>
      <c r="R2725" s="21"/>
      <c r="S2725" s="21"/>
      <c r="T2725" s="21"/>
      <c r="U2725" s="21"/>
    </row>
    <row r="2726" spans="1:21" s="40" customFormat="1" x14ac:dyDescent="0.2">
      <c r="A2726" s="329" t="s">
        <v>380</v>
      </c>
      <c r="B2726" s="337" t="s">
        <v>59</v>
      </c>
      <c r="C2726" s="302">
        <v>-58</v>
      </c>
      <c r="D2726" s="328" t="s">
        <v>33</v>
      </c>
      <c r="E2726" s="241">
        <v>450</v>
      </c>
      <c r="F2726" s="175">
        <f t="shared" si="124"/>
        <v>-26100</v>
      </c>
      <c r="I2726" s="22"/>
      <c r="J2726" s="22"/>
      <c r="K2726" s="90"/>
      <c r="L2726" s="21"/>
      <c r="M2726" s="21"/>
      <c r="N2726" s="21"/>
      <c r="O2726" s="21"/>
      <c r="P2726" s="21"/>
      <c r="Q2726" s="21"/>
      <c r="R2726" s="21"/>
      <c r="S2726" s="21"/>
      <c r="T2726" s="21"/>
      <c r="U2726" s="21"/>
    </row>
    <row r="2727" spans="1:21" s="40" customFormat="1" x14ac:dyDescent="0.2">
      <c r="A2727" s="260"/>
      <c r="B2727" s="261"/>
      <c r="C2727" s="302"/>
      <c r="D2727" s="240"/>
      <c r="E2727" s="241"/>
      <c r="F2727" s="175"/>
      <c r="I2727" s="22"/>
      <c r="J2727" s="22"/>
      <c r="K2727" s="90"/>
      <c r="L2727" s="21"/>
      <c r="M2727" s="21"/>
      <c r="N2727" s="21"/>
      <c r="O2727" s="21"/>
      <c r="P2727" s="21"/>
      <c r="Q2727" s="21"/>
      <c r="R2727" s="21"/>
      <c r="S2727" s="21"/>
      <c r="T2727" s="21"/>
      <c r="U2727" s="21"/>
    </row>
    <row r="2728" spans="1:21" s="40" customFormat="1" x14ac:dyDescent="0.2">
      <c r="A2728" s="256">
        <v>10</v>
      </c>
      <c r="B2728" s="317" t="s">
        <v>379</v>
      </c>
      <c r="C2728" s="302"/>
      <c r="D2728" s="240"/>
      <c r="E2728" s="241"/>
      <c r="F2728" s="175"/>
      <c r="I2728" s="22"/>
      <c r="J2728" s="22"/>
      <c r="K2728" s="90"/>
      <c r="L2728" s="21"/>
      <c r="M2728" s="21"/>
      <c r="N2728" s="21"/>
      <c r="O2728" s="21"/>
      <c r="P2728" s="21"/>
      <c r="Q2728" s="21"/>
      <c r="R2728" s="21"/>
      <c r="S2728" s="21"/>
      <c r="T2728" s="21"/>
      <c r="U2728" s="21"/>
    </row>
    <row r="2729" spans="1:21" s="40" customFormat="1" ht="12.75" customHeight="1" x14ac:dyDescent="0.2">
      <c r="A2729" s="260">
        <v>10.1</v>
      </c>
      <c r="B2729" s="245" t="s">
        <v>378</v>
      </c>
      <c r="C2729" s="302">
        <v>-1</v>
      </c>
      <c r="D2729" s="324" t="s">
        <v>33</v>
      </c>
      <c r="E2729" s="241">
        <v>12382.68</v>
      </c>
      <c r="F2729" s="175">
        <f>ROUND(C2729*E2729,2)</f>
        <v>-12382.68</v>
      </c>
      <c r="I2729" s="22"/>
      <c r="J2729" s="22"/>
      <c r="K2729" s="90"/>
      <c r="L2729" s="21"/>
      <c r="M2729" s="21"/>
      <c r="N2729" s="21"/>
      <c r="O2729" s="21"/>
      <c r="P2729" s="21"/>
      <c r="Q2729" s="21"/>
      <c r="R2729" s="21"/>
      <c r="S2729" s="21"/>
      <c r="T2729" s="21"/>
      <c r="U2729" s="21"/>
    </row>
    <row r="2730" spans="1:21" s="40" customFormat="1" x14ac:dyDescent="0.2">
      <c r="A2730" s="260">
        <v>10.199999999999999</v>
      </c>
      <c r="B2730" s="245" t="s">
        <v>377</v>
      </c>
      <c r="C2730" s="302">
        <v>-1</v>
      </c>
      <c r="D2730" s="324" t="s">
        <v>33</v>
      </c>
      <c r="E2730" s="241">
        <v>7304.14</v>
      </c>
      <c r="F2730" s="175">
        <f>ROUND(C2730*E2730,2)</f>
        <v>-7304.14</v>
      </c>
      <c r="I2730" s="22"/>
      <c r="J2730" s="22"/>
      <c r="K2730" s="90"/>
      <c r="L2730" s="21"/>
      <c r="M2730" s="21"/>
      <c r="N2730" s="21"/>
      <c r="O2730" s="21"/>
      <c r="P2730" s="21"/>
      <c r="Q2730" s="21"/>
      <c r="R2730" s="21"/>
      <c r="S2730" s="21"/>
      <c r="T2730" s="21"/>
      <c r="U2730" s="21"/>
    </row>
    <row r="2731" spans="1:21" s="40" customFormat="1" x14ac:dyDescent="0.2">
      <c r="A2731" s="260"/>
      <c r="B2731" s="261"/>
      <c r="C2731" s="302"/>
      <c r="D2731" s="240"/>
      <c r="E2731" s="241"/>
      <c r="F2731" s="175"/>
      <c r="I2731" s="22"/>
      <c r="J2731" s="22"/>
      <c r="K2731" s="90"/>
      <c r="L2731" s="21"/>
      <c r="M2731" s="21"/>
      <c r="N2731" s="21"/>
      <c r="O2731" s="21"/>
      <c r="P2731" s="21"/>
      <c r="Q2731" s="21"/>
      <c r="R2731" s="21"/>
      <c r="S2731" s="21"/>
      <c r="T2731" s="21"/>
      <c r="U2731" s="21"/>
    </row>
    <row r="2732" spans="1:21" s="40" customFormat="1" x14ac:dyDescent="0.2">
      <c r="A2732" s="256">
        <v>11</v>
      </c>
      <c r="B2732" s="188" t="s">
        <v>488</v>
      </c>
      <c r="C2732" s="302"/>
      <c r="D2732" s="240"/>
      <c r="E2732" s="241"/>
      <c r="F2732" s="175"/>
      <c r="I2732" s="22"/>
      <c r="J2732" s="22"/>
      <c r="K2732" s="90"/>
      <c r="L2732" s="21"/>
      <c r="M2732" s="21"/>
      <c r="N2732" s="21"/>
      <c r="O2732" s="21"/>
      <c r="P2732" s="21"/>
      <c r="Q2732" s="21"/>
      <c r="R2732" s="21"/>
      <c r="S2732" s="21"/>
      <c r="T2732" s="21"/>
      <c r="U2732" s="21"/>
    </row>
    <row r="2733" spans="1:21" s="40" customFormat="1" x14ac:dyDescent="0.2">
      <c r="A2733" s="338"/>
      <c r="B2733" s="339"/>
      <c r="C2733" s="302"/>
      <c r="D2733" s="240"/>
      <c r="E2733" s="241"/>
      <c r="F2733" s="175"/>
      <c r="I2733" s="22"/>
      <c r="J2733" s="22"/>
      <c r="K2733" s="90"/>
      <c r="L2733" s="21"/>
      <c r="M2733" s="21"/>
      <c r="N2733" s="21"/>
      <c r="O2733" s="21"/>
      <c r="P2733" s="21"/>
      <c r="Q2733" s="21"/>
      <c r="R2733" s="21"/>
      <c r="S2733" s="21"/>
      <c r="T2733" s="21"/>
      <c r="U2733" s="21"/>
    </row>
    <row r="2734" spans="1:21" s="40" customFormat="1" x14ac:dyDescent="0.2">
      <c r="A2734" s="256">
        <v>11.1</v>
      </c>
      <c r="B2734" s="188" t="s">
        <v>487</v>
      </c>
      <c r="C2734" s="302"/>
      <c r="D2734" s="240"/>
      <c r="E2734" s="241"/>
      <c r="F2734" s="175"/>
      <c r="I2734" s="22"/>
      <c r="J2734" s="22"/>
      <c r="K2734" s="90"/>
      <c r="L2734" s="21"/>
      <c r="M2734" s="21"/>
      <c r="N2734" s="21"/>
      <c r="O2734" s="21"/>
      <c r="P2734" s="21"/>
      <c r="Q2734" s="21"/>
      <c r="R2734" s="21"/>
      <c r="S2734" s="21"/>
      <c r="T2734" s="21"/>
      <c r="U2734" s="21"/>
    </row>
    <row r="2735" spans="1:21" s="40" customFormat="1" x14ac:dyDescent="0.2">
      <c r="A2735" s="259" t="s">
        <v>486</v>
      </c>
      <c r="B2735" s="239" t="s">
        <v>485</v>
      </c>
      <c r="C2735" s="302">
        <v>-78.42</v>
      </c>
      <c r="D2735" s="240" t="s">
        <v>41</v>
      </c>
      <c r="E2735" s="241">
        <v>121.8</v>
      </c>
      <c r="F2735" s="175">
        <f>E2735*C2735</f>
        <v>-9551.5560000000005</v>
      </c>
      <c r="I2735" s="22"/>
      <c r="J2735" s="22"/>
      <c r="K2735" s="90"/>
      <c r="L2735" s="21"/>
      <c r="M2735" s="21"/>
      <c r="N2735" s="21"/>
      <c r="O2735" s="21"/>
      <c r="P2735" s="21"/>
      <c r="Q2735" s="21"/>
      <c r="R2735" s="21"/>
      <c r="S2735" s="21"/>
      <c r="T2735" s="21"/>
      <c r="U2735" s="21"/>
    </row>
    <row r="2736" spans="1:21" s="40" customFormat="1" ht="25.5" x14ac:dyDescent="0.2">
      <c r="A2736" s="259" t="s">
        <v>484</v>
      </c>
      <c r="B2736" s="245" t="s">
        <v>406</v>
      </c>
      <c r="C2736" s="302">
        <v>-98.03</v>
      </c>
      <c r="D2736" s="240" t="s">
        <v>41</v>
      </c>
      <c r="E2736" s="241">
        <v>190.02</v>
      </c>
      <c r="F2736" s="175">
        <f>ROUND(C2736*E2736,2)</f>
        <v>-18627.66</v>
      </c>
      <c r="I2736" s="22"/>
      <c r="J2736" s="22"/>
      <c r="K2736" s="90"/>
      <c r="L2736" s="21"/>
      <c r="M2736" s="21"/>
      <c r="N2736" s="21"/>
      <c r="O2736" s="21"/>
      <c r="P2736" s="21"/>
      <c r="Q2736" s="21"/>
      <c r="R2736" s="21"/>
      <c r="S2736" s="21"/>
      <c r="T2736" s="21"/>
      <c r="U2736" s="21"/>
    </row>
    <row r="2737" spans="1:21" s="40" customFormat="1" x14ac:dyDescent="0.2">
      <c r="A2737" s="259"/>
      <c r="B2737" s="239"/>
      <c r="C2737" s="302"/>
      <c r="D2737" s="240"/>
      <c r="E2737" s="241"/>
      <c r="F2737" s="175"/>
      <c r="I2737" s="22"/>
      <c r="J2737" s="22"/>
      <c r="K2737" s="90"/>
      <c r="L2737" s="21"/>
      <c r="M2737" s="21"/>
      <c r="N2737" s="21"/>
      <c r="O2737" s="21"/>
      <c r="P2737" s="21"/>
      <c r="Q2737" s="21"/>
      <c r="R2737" s="21"/>
      <c r="S2737" s="21"/>
      <c r="T2737" s="21"/>
      <c r="U2737" s="21"/>
    </row>
    <row r="2738" spans="1:21" s="40" customFormat="1" x14ac:dyDescent="0.2">
      <c r="A2738" s="259">
        <v>11.2</v>
      </c>
      <c r="B2738" s="239" t="s">
        <v>483</v>
      </c>
      <c r="C2738" s="302">
        <v>-98.03</v>
      </c>
      <c r="D2738" s="240" t="s">
        <v>41</v>
      </c>
      <c r="E2738" s="241">
        <v>1583.87</v>
      </c>
      <c r="F2738" s="175">
        <f>ROUND(C2738*E2738,2)</f>
        <v>-155266.78</v>
      </c>
      <c r="I2738" s="22"/>
      <c r="J2738" s="22"/>
      <c r="K2738" s="90"/>
      <c r="L2738" s="21"/>
      <c r="M2738" s="21"/>
      <c r="N2738" s="21"/>
      <c r="O2738" s="21"/>
      <c r="P2738" s="21"/>
      <c r="Q2738" s="21"/>
      <c r="R2738" s="21"/>
      <c r="S2738" s="21"/>
      <c r="T2738" s="21"/>
      <c r="U2738" s="21"/>
    </row>
    <row r="2739" spans="1:21" s="40" customFormat="1" ht="29.25" customHeight="1" x14ac:dyDescent="0.2">
      <c r="A2739" s="315">
        <v>11.3</v>
      </c>
      <c r="B2739" s="245" t="s">
        <v>407</v>
      </c>
      <c r="C2739" s="302">
        <v>-98.03</v>
      </c>
      <c r="D2739" s="240" t="s">
        <v>41</v>
      </c>
      <c r="E2739" s="241">
        <v>172.55</v>
      </c>
      <c r="F2739" s="175">
        <f>ROUND(C2739*E2739,2)</f>
        <v>-16915.080000000002</v>
      </c>
      <c r="I2739" s="22"/>
      <c r="J2739" s="22"/>
      <c r="K2739" s="90"/>
      <c r="L2739" s="21"/>
      <c r="M2739" s="21"/>
      <c r="N2739" s="21"/>
      <c r="O2739" s="21"/>
      <c r="P2739" s="21"/>
      <c r="Q2739" s="21"/>
      <c r="R2739" s="21"/>
      <c r="S2739" s="21"/>
      <c r="T2739" s="21"/>
      <c r="U2739" s="21"/>
    </row>
    <row r="2740" spans="1:21" s="40" customFormat="1" ht="33" customHeight="1" x14ac:dyDescent="0.2">
      <c r="A2740" s="259">
        <v>11.4</v>
      </c>
      <c r="B2740" s="239" t="s">
        <v>482</v>
      </c>
      <c r="C2740" s="302">
        <v>-392.11</v>
      </c>
      <c r="D2740" s="240" t="s">
        <v>45</v>
      </c>
      <c r="E2740" s="241">
        <v>1162.26</v>
      </c>
      <c r="F2740" s="175">
        <f>ROUND(C2740*E2740,2)</f>
        <v>-455733.77</v>
      </c>
      <c r="I2740" s="22"/>
      <c r="J2740" s="22"/>
      <c r="K2740" s="90"/>
      <c r="L2740" s="21"/>
      <c r="M2740" s="21"/>
      <c r="N2740" s="21"/>
      <c r="O2740" s="21"/>
      <c r="P2740" s="21"/>
      <c r="Q2740" s="21"/>
      <c r="R2740" s="21"/>
      <c r="S2740" s="21"/>
      <c r="T2740" s="21"/>
      <c r="U2740" s="21"/>
    </row>
    <row r="2741" spans="1:21" s="95" customFormat="1" x14ac:dyDescent="0.2">
      <c r="A2741" s="136">
        <f>+A2740+0.1</f>
        <v>11.5</v>
      </c>
      <c r="B2741" s="125" t="s">
        <v>44</v>
      </c>
      <c r="C2741" s="302">
        <v>-392.11</v>
      </c>
      <c r="D2741" s="122" t="s">
        <v>43</v>
      </c>
      <c r="E2741" s="241">
        <v>49.34</v>
      </c>
      <c r="F2741" s="175">
        <f>ROUND(C2741*E2741,2)</f>
        <v>-19346.71</v>
      </c>
    </row>
    <row r="2742" spans="1:21" s="40" customFormat="1" ht="12" customHeight="1" x14ac:dyDescent="0.2">
      <c r="A2742" s="260"/>
      <c r="B2742" s="261"/>
      <c r="C2742" s="302"/>
      <c r="D2742" s="240"/>
      <c r="E2742" s="241"/>
      <c r="F2742" s="175"/>
      <c r="I2742" s="22"/>
      <c r="J2742" s="22"/>
      <c r="K2742" s="90"/>
      <c r="L2742" s="21"/>
      <c r="M2742" s="21"/>
      <c r="N2742" s="21"/>
      <c r="O2742" s="21"/>
      <c r="P2742" s="21"/>
      <c r="Q2742" s="21"/>
      <c r="R2742" s="21"/>
      <c r="S2742" s="21"/>
      <c r="T2742" s="21"/>
      <c r="U2742" s="21"/>
    </row>
    <row r="2743" spans="1:21" s="40" customFormat="1" ht="43.5" customHeight="1" x14ac:dyDescent="0.2">
      <c r="A2743" s="343">
        <v>13</v>
      </c>
      <c r="B2743" s="344" t="s">
        <v>376</v>
      </c>
      <c r="C2743" s="302">
        <v>-2078.75</v>
      </c>
      <c r="D2743" s="324" t="s">
        <v>57</v>
      </c>
      <c r="E2743" s="241">
        <v>25</v>
      </c>
      <c r="F2743" s="175">
        <f>ROUND(C2743*E2743,2)</f>
        <v>-51968.75</v>
      </c>
      <c r="I2743" s="22"/>
      <c r="J2743" s="22"/>
      <c r="K2743" s="90"/>
      <c r="L2743" s="21"/>
      <c r="M2743" s="21"/>
      <c r="N2743" s="21"/>
      <c r="O2743" s="21"/>
      <c r="P2743" s="21"/>
      <c r="Q2743" s="21"/>
      <c r="R2743" s="21"/>
      <c r="S2743" s="21"/>
      <c r="T2743" s="21"/>
      <c r="U2743" s="21"/>
    </row>
    <row r="2744" spans="1:21" s="40" customFormat="1" ht="57" customHeight="1" x14ac:dyDescent="0.2">
      <c r="A2744" s="343">
        <v>14</v>
      </c>
      <c r="B2744" s="344" t="s">
        <v>375</v>
      </c>
      <c r="C2744" s="302">
        <v>-2078.75</v>
      </c>
      <c r="D2744" s="324" t="s">
        <v>57</v>
      </c>
      <c r="E2744" s="241">
        <v>46.15</v>
      </c>
      <c r="F2744" s="175">
        <f>ROUND(C2744*E2744,2)</f>
        <v>-95934.31</v>
      </c>
      <c r="I2744" s="22"/>
      <c r="J2744" s="22"/>
      <c r="K2744" s="90"/>
      <c r="L2744" s="21"/>
      <c r="M2744" s="21"/>
      <c r="N2744" s="21"/>
      <c r="O2744" s="21"/>
      <c r="P2744" s="21"/>
      <c r="Q2744" s="21"/>
      <c r="R2744" s="21"/>
      <c r="S2744" s="21"/>
      <c r="T2744" s="21"/>
      <c r="U2744" s="21"/>
    </row>
    <row r="2745" spans="1:21" s="40" customFormat="1" ht="25.5" x14ac:dyDescent="0.2">
      <c r="A2745" s="345">
        <v>15</v>
      </c>
      <c r="B2745" s="346" t="s">
        <v>374</v>
      </c>
      <c r="C2745" s="302">
        <v>-2078.75</v>
      </c>
      <c r="D2745" s="324" t="s">
        <v>57</v>
      </c>
      <c r="E2745" s="241">
        <v>11.93</v>
      </c>
      <c r="F2745" s="175">
        <f>ROUND(C2745*E2745,2)</f>
        <v>-24799.49</v>
      </c>
      <c r="I2745" s="22"/>
      <c r="J2745" s="22"/>
      <c r="K2745" s="90"/>
      <c r="L2745" s="21"/>
      <c r="M2745" s="21"/>
      <c r="N2745" s="21"/>
      <c r="O2745" s="21"/>
      <c r="P2745" s="21"/>
      <c r="Q2745" s="21"/>
      <c r="R2745" s="21"/>
      <c r="S2745" s="21"/>
      <c r="T2745" s="21"/>
      <c r="U2745" s="21"/>
    </row>
    <row r="2746" spans="1:21" s="40" customFormat="1" x14ac:dyDescent="0.2">
      <c r="A2746" s="316"/>
      <c r="B2746" s="316"/>
      <c r="C2746" s="302"/>
      <c r="D2746" s="358"/>
      <c r="E2746" s="241"/>
      <c r="F2746" s="175"/>
      <c r="I2746" s="22"/>
      <c r="J2746" s="22"/>
      <c r="K2746" s="90"/>
      <c r="L2746" s="21"/>
      <c r="M2746" s="21"/>
      <c r="N2746" s="21"/>
      <c r="O2746" s="21"/>
      <c r="P2746" s="21"/>
      <c r="Q2746" s="21"/>
      <c r="R2746" s="21"/>
      <c r="S2746" s="21"/>
      <c r="T2746" s="21"/>
      <c r="U2746" s="21"/>
    </row>
    <row r="2747" spans="1:21" s="40" customFormat="1" x14ac:dyDescent="0.2">
      <c r="A2747" s="187" t="s">
        <v>481</v>
      </c>
      <c r="B2747" s="188" t="s">
        <v>480</v>
      </c>
      <c r="C2747" s="302"/>
      <c r="D2747" s="190"/>
      <c r="E2747" s="241"/>
      <c r="F2747" s="175"/>
      <c r="I2747" s="22"/>
      <c r="J2747" s="22"/>
      <c r="K2747" s="90"/>
      <c r="L2747" s="21"/>
      <c r="M2747" s="21"/>
      <c r="N2747" s="21"/>
      <c r="O2747" s="21"/>
      <c r="P2747" s="21"/>
      <c r="Q2747" s="21"/>
      <c r="R2747" s="21"/>
      <c r="S2747" s="21"/>
      <c r="T2747" s="21"/>
      <c r="U2747" s="21"/>
    </row>
    <row r="2748" spans="1:21" s="40" customFormat="1" ht="11.25" customHeight="1" x14ac:dyDescent="0.2">
      <c r="A2748" s="316"/>
      <c r="B2748" s="317"/>
      <c r="C2748" s="302"/>
      <c r="D2748" s="190"/>
      <c r="E2748" s="241"/>
      <c r="F2748" s="175"/>
      <c r="I2748" s="22"/>
      <c r="J2748" s="22"/>
      <c r="K2748" s="90"/>
      <c r="L2748" s="21"/>
      <c r="M2748" s="21"/>
      <c r="N2748" s="21"/>
      <c r="O2748" s="21"/>
      <c r="P2748" s="21"/>
      <c r="Q2748" s="21"/>
      <c r="R2748" s="21"/>
      <c r="S2748" s="21"/>
      <c r="T2748" s="21"/>
      <c r="U2748" s="21"/>
    </row>
    <row r="2749" spans="1:21" s="40" customFormat="1" x14ac:dyDescent="0.2">
      <c r="A2749" s="256">
        <v>1</v>
      </c>
      <c r="B2749" s="352" t="s">
        <v>97</v>
      </c>
      <c r="C2749" s="302">
        <v>-1458.7</v>
      </c>
      <c r="D2749" s="240" t="s">
        <v>57</v>
      </c>
      <c r="E2749" s="241">
        <v>15.17</v>
      </c>
      <c r="F2749" s="175">
        <f>ROUND(C2749*E2749,2)</f>
        <v>-22128.48</v>
      </c>
      <c r="I2749" s="22"/>
      <c r="J2749" s="22"/>
      <c r="K2749" s="90"/>
      <c r="L2749" s="21"/>
      <c r="M2749" s="21"/>
      <c r="N2749" s="21"/>
      <c r="O2749" s="21"/>
      <c r="P2749" s="21"/>
      <c r="Q2749" s="21"/>
      <c r="R2749" s="21"/>
      <c r="S2749" s="21"/>
      <c r="T2749" s="21"/>
      <c r="U2749" s="21"/>
    </row>
    <row r="2750" spans="1:21" s="40" customFormat="1" ht="9.75" customHeight="1" x14ac:dyDescent="0.2">
      <c r="A2750" s="260"/>
      <c r="B2750" s="333"/>
      <c r="C2750" s="302"/>
      <c r="D2750" s="240"/>
      <c r="E2750" s="241"/>
      <c r="F2750" s="175"/>
      <c r="I2750" s="22"/>
      <c r="J2750" s="22"/>
      <c r="K2750" s="90"/>
      <c r="L2750" s="21"/>
      <c r="M2750" s="21"/>
      <c r="N2750" s="21"/>
      <c r="O2750" s="21"/>
      <c r="P2750" s="21"/>
      <c r="Q2750" s="21"/>
      <c r="R2750" s="21"/>
      <c r="S2750" s="21"/>
      <c r="T2750" s="21"/>
      <c r="U2750" s="21"/>
    </row>
    <row r="2751" spans="1:21" s="40" customFormat="1" x14ac:dyDescent="0.2">
      <c r="A2751" s="256">
        <v>2</v>
      </c>
      <c r="B2751" s="317" t="s">
        <v>82</v>
      </c>
      <c r="C2751" s="302"/>
      <c r="D2751" s="240"/>
      <c r="E2751" s="241"/>
      <c r="F2751" s="175"/>
      <c r="I2751" s="22"/>
      <c r="J2751" s="22"/>
      <c r="K2751" s="90"/>
      <c r="L2751" s="21"/>
      <c r="M2751" s="21"/>
      <c r="N2751" s="21"/>
      <c r="O2751" s="21"/>
      <c r="P2751" s="21"/>
      <c r="Q2751" s="21"/>
      <c r="R2751" s="21"/>
      <c r="S2751" s="21"/>
      <c r="T2751" s="21"/>
      <c r="U2751" s="21"/>
    </row>
    <row r="2752" spans="1:21" s="40" customFormat="1" x14ac:dyDescent="0.2">
      <c r="A2752" s="315">
        <v>2.1</v>
      </c>
      <c r="B2752" s="261" t="s">
        <v>417</v>
      </c>
      <c r="C2752" s="302">
        <v>-948.16</v>
      </c>
      <c r="D2752" s="240" t="s">
        <v>41</v>
      </c>
      <c r="E2752" s="241">
        <v>121.8</v>
      </c>
      <c r="F2752" s="175">
        <f>ROUND(C2752*E2752,2)</f>
        <v>-115485.89</v>
      </c>
      <c r="I2752" s="22"/>
      <c r="J2752" s="22"/>
      <c r="K2752" s="90"/>
      <c r="L2752" s="21"/>
      <c r="M2752" s="21"/>
      <c r="N2752" s="21"/>
      <c r="O2752" s="21"/>
      <c r="P2752" s="21"/>
      <c r="Q2752" s="21"/>
      <c r="R2752" s="21"/>
      <c r="S2752" s="21"/>
      <c r="T2752" s="21"/>
      <c r="U2752" s="21"/>
    </row>
    <row r="2753" spans="1:21" s="40" customFormat="1" x14ac:dyDescent="0.2">
      <c r="A2753" s="315">
        <f>+A2752+0.1</f>
        <v>2.2000000000000002</v>
      </c>
      <c r="B2753" s="245" t="s">
        <v>416</v>
      </c>
      <c r="C2753" s="302">
        <v>-875.22</v>
      </c>
      <c r="D2753" s="240" t="s">
        <v>45</v>
      </c>
      <c r="E2753" s="241">
        <v>44.31</v>
      </c>
      <c r="F2753" s="175">
        <f>ROUND(C2753*E2753,2)</f>
        <v>-38781</v>
      </c>
      <c r="I2753" s="22"/>
      <c r="J2753" s="22"/>
      <c r="K2753" s="90"/>
      <c r="L2753" s="21"/>
      <c r="M2753" s="21"/>
      <c r="N2753" s="21"/>
      <c r="O2753" s="21"/>
      <c r="P2753" s="21"/>
      <c r="Q2753" s="21"/>
      <c r="R2753" s="21"/>
      <c r="S2753" s="21"/>
      <c r="T2753" s="21"/>
      <c r="U2753" s="21"/>
    </row>
    <row r="2754" spans="1:21" s="40" customFormat="1" x14ac:dyDescent="0.2">
      <c r="A2754" s="315">
        <f>+A2753+0.1</f>
        <v>2.3000000000000003</v>
      </c>
      <c r="B2754" s="245" t="s">
        <v>415</v>
      </c>
      <c r="C2754" s="302">
        <v>-87.52</v>
      </c>
      <c r="D2754" s="240" t="s">
        <v>41</v>
      </c>
      <c r="E2754" s="241">
        <v>1411.8</v>
      </c>
      <c r="F2754" s="175">
        <f>ROUND(C2754*E2754,2)</f>
        <v>-123560.74</v>
      </c>
      <c r="I2754" s="22"/>
      <c r="J2754" s="22"/>
      <c r="K2754" s="90"/>
      <c r="L2754" s="21"/>
      <c r="M2754" s="21"/>
      <c r="N2754" s="21"/>
      <c r="O2754" s="21"/>
      <c r="P2754" s="21"/>
      <c r="Q2754" s="21"/>
      <c r="R2754" s="21"/>
      <c r="S2754" s="21"/>
      <c r="T2754" s="21"/>
      <c r="U2754" s="21"/>
    </row>
    <row r="2755" spans="1:21" s="40" customFormat="1" ht="25.5" x14ac:dyDescent="0.2">
      <c r="A2755" s="315">
        <f>+A2754+0.1</f>
        <v>2.4000000000000004</v>
      </c>
      <c r="B2755" s="245" t="s">
        <v>407</v>
      </c>
      <c r="C2755" s="302">
        <v>-810.95</v>
      </c>
      <c r="D2755" s="240" t="s">
        <v>41</v>
      </c>
      <c r="E2755" s="241">
        <v>172.55</v>
      </c>
      <c r="F2755" s="175">
        <f>ROUND(C2755*E2755,2)</f>
        <v>-139929.42000000001</v>
      </c>
      <c r="I2755" s="22"/>
      <c r="J2755" s="22"/>
      <c r="K2755" s="90"/>
      <c r="L2755" s="21"/>
      <c r="M2755" s="21"/>
      <c r="N2755" s="21"/>
      <c r="O2755" s="21"/>
      <c r="P2755" s="21"/>
      <c r="Q2755" s="21"/>
      <c r="R2755" s="21"/>
      <c r="S2755" s="21"/>
      <c r="T2755" s="21"/>
      <c r="U2755" s="21"/>
    </row>
    <row r="2756" spans="1:21" s="40" customFormat="1" ht="25.5" x14ac:dyDescent="0.2">
      <c r="A2756" s="315">
        <f>+A2755+0.1</f>
        <v>2.5000000000000004</v>
      </c>
      <c r="B2756" s="245" t="s">
        <v>406</v>
      </c>
      <c r="C2756" s="302">
        <v>-171.51</v>
      </c>
      <c r="D2756" s="240" t="s">
        <v>41</v>
      </c>
      <c r="E2756" s="241">
        <v>190.02</v>
      </c>
      <c r="F2756" s="175">
        <f>ROUND(C2756*E2756,2)</f>
        <v>-32590.33</v>
      </c>
      <c r="I2756" s="22"/>
      <c r="J2756" s="22"/>
      <c r="K2756" s="90"/>
      <c r="L2756" s="21"/>
      <c r="M2756" s="21"/>
      <c r="N2756" s="21"/>
      <c r="O2756" s="21"/>
      <c r="P2756" s="21"/>
      <c r="Q2756" s="21"/>
      <c r="R2756" s="21"/>
      <c r="S2756" s="21"/>
      <c r="T2756" s="21"/>
      <c r="U2756" s="21"/>
    </row>
    <row r="2757" spans="1:21" s="40" customFormat="1" ht="12" customHeight="1" x14ac:dyDescent="0.2">
      <c r="A2757" s="260"/>
      <c r="B2757" s="261"/>
      <c r="C2757" s="302"/>
      <c r="D2757" s="240"/>
      <c r="E2757" s="241"/>
      <c r="F2757" s="175"/>
      <c r="I2757" s="22"/>
      <c r="J2757" s="22"/>
      <c r="K2757" s="90"/>
      <c r="L2757" s="21"/>
      <c r="M2757" s="21"/>
      <c r="N2757" s="21"/>
      <c r="O2757" s="21"/>
      <c r="P2757" s="21"/>
      <c r="Q2757" s="21"/>
      <c r="R2757" s="21"/>
      <c r="S2757" s="21"/>
      <c r="T2757" s="21"/>
      <c r="U2757" s="21"/>
    </row>
    <row r="2758" spans="1:21" s="40" customFormat="1" x14ac:dyDescent="0.2">
      <c r="A2758" s="256">
        <v>3</v>
      </c>
      <c r="B2758" s="317" t="s">
        <v>108</v>
      </c>
      <c r="C2758" s="302"/>
      <c r="D2758" s="240"/>
      <c r="E2758" s="241"/>
      <c r="F2758" s="175"/>
      <c r="I2758" s="22"/>
      <c r="J2758" s="22"/>
      <c r="K2758" s="90"/>
      <c r="L2758" s="21"/>
      <c r="M2758" s="21"/>
      <c r="N2758" s="21"/>
      <c r="O2758" s="21"/>
      <c r="P2758" s="21"/>
      <c r="Q2758" s="21"/>
      <c r="R2758" s="21"/>
      <c r="S2758" s="21"/>
      <c r="T2758" s="21"/>
      <c r="U2758" s="21"/>
    </row>
    <row r="2759" spans="1:21" s="40" customFormat="1" x14ac:dyDescent="0.2">
      <c r="A2759" s="315">
        <f>+A2758+0.1</f>
        <v>3.1</v>
      </c>
      <c r="B2759" s="261" t="s">
        <v>448</v>
      </c>
      <c r="C2759" s="302">
        <v>-1488.3</v>
      </c>
      <c r="D2759" s="240" t="s">
        <v>57</v>
      </c>
      <c r="E2759" s="241">
        <v>242.88</v>
      </c>
      <c r="F2759" s="175">
        <f>ROUND(C2759*E2759,2)</f>
        <v>-361478.3</v>
      </c>
      <c r="I2759" s="22"/>
      <c r="J2759" s="22"/>
      <c r="K2759" s="90"/>
      <c r="L2759" s="21"/>
      <c r="M2759" s="21"/>
      <c r="N2759" s="21"/>
      <c r="O2759" s="21"/>
      <c r="P2759" s="21"/>
      <c r="Q2759" s="21"/>
      <c r="R2759" s="21"/>
      <c r="S2759" s="21"/>
      <c r="T2759" s="21"/>
      <c r="U2759" s="21"/>
    </row>
    <row r="2760" spans="1:21" s="40" customFormat="1" x14ac:dyDescent="0.2">
      <c r="A2760" s="315"/>
      <c r="B2760" s="261"/>
      <c r="C2760" s="302"/>
      <c r="D2760" s="240"/>
      <c r="E2760" s="241"/>
      <c r="F2760" s="175"/>
      <c r="I2760" s="22"/>
      <c r="J2760" s="22"/>
      <c r="K2760" s="90"/>
      <c r="L2760" s="21"/>
      <c r="M2760" s="21"/>
      <c r="N2760" s="21"/>
      <c r="O2760" s="21"/>
      <c r="P2760" s="21"/>
      <c r="Q2760" s="21"/>
      <c r="R2760" s="21"/>
      <c r="S2760" s="21"/>
      <c r="T2760" s="21"/>
      <c r="U2760" s="21"/>
    </row>
    <row r="2761" spans="1:21" s="40" customFormat="1" x14ac:dyDescent="0.2">
      <c r="A2761" s="318">
        <v>4</v>
      </c>
      <c r="B2761" s="319" t="s">
        <v>76</v>
      </c>
      <c r="C2761" s="302"/>
      <c r="D2761" s="240"/>
      <c r="E2761" s="241"/>
      <c r="F2761" s="175"/>
      <c r="I2761" s="22"/>
      <c r="J2761" s="22"/>
      <c r="K2761" s="90"/>
      <c r="L2761" s="21"/>
      <c r="M2761" s="21"/>
      <c r="N2761" s="21"/>
      <c r="O2761" s="21"/>
      <c r="P2761" s="21"/>
      <c r="Q2761" s="21"/>
      <c r="R2761" s="21"/>
      <c r="S2761" s="21"/>
      <c r="T2761" s="21"/>
      <c r="U2761" s="21"/>
    </row>
    <row r="2762" spans="1:21" s="40" customFormat="1" x14ac:dyDescent="0.2">
      <c r="A2762" s="315">
        <f>+A2761+0.1</f>
        <v>4.0999999999999996</v>
      </c>
      <c r="B2762" s="261" t="s">
        <v>448</v>
      </c>
      <c r="C2762" s="302">
        <v>-1458.7</v>
      </c>
      <c r="D2762" s="240" t="s">
        <v>57</v>
      </c>
      <c r="E2762" s="241">
        <v>96.85</v>
      </c>
      <c r="F2762" s="175">
        <f>ROUND(C2762*E2762,2)</f>
        <v>-141275.1</v>
      </c>
      <c r="I2762" s="22"/>
      <c r="J2762" s="22"/>
      <c r="K2762" s="90"/>
      <c r="L2762" s="21"/>
      <c r="M2762" s="21"/>
      <c r="N2762" s="21"/>
      <c r="O2762" s="21"/>
      <c r="P2762" s="21"/>
      <c r="Q2762" s="21"/>
      <c r="R2762" s="21"/>
      <c r="S2762" s="21"/>
      <c r="T2762" s="21"/>
      <c r="U2762" s="21"/>
    </row>
    <row r="2763" spans="1:21" s="40" customFormat="1" x14ac:dyDescent="0.2">
      <c r="A2763" s="320"/>
      <c r="B2763" s="321"/>
      <c r="C2763" s="302"/>
      <c r="D2763" s="240"/>
      <c r="E2763" s="241"/>
      <c r="F2763" s="175"/>
      <c r="I2763" s="22"/>
      <c r="J2763" s="22"/>
      <c r="K2763" s="90"/>
      <c r="L2763" s="21"/>
      <c r="M2763" s="21"/>
      <c r="N2763" s="21"/>
      <c r="O2763" s="21"/>
      <c r="P2763" s="21"/>
      <c r="Q2763" s="21"/>
      <c r="R2763" s="21"/>
      <c r="S2763" s="21"/>
      <c r="T2763" s="21"/>
      <c r="U2763" s="21"/>
    </row>
    <row r="2764" spans="1:21" s="40" customFormat="1" x14ac:dyDescent="0.2">
      <c r="A2764" s="256">
        <v>6</v>
      </c>
      <c r="B2764" s="188" t="s">
        <v>447</v>
      </c>
      <c r="C2764" s="302"/>
      <c r="D2764" s="240"/>
      <c r="E2764" s="241"/>
      <c r="F2764" s="175"/>
      <c r="I2764" s="22"/>
      <c r="J2764" s="22"/>
      <c r="K2764" s="90"/>
      <c r="L2764" s="21"/>
      <c r="M2764" s="21"/>
      <c r="N2764" s="21"/>
      <c r="O2764" s="21"/>
      <c r="P2764" s="21"/>
      <c r="Q2764" s="21"/>
      <c r="R2764" s="21"/>
      <c r="S2764" s="21"/>
      <c r="T2764" s="21"/>
      <c r="U2764" s="21"/>
    </row>
    <row r="2765" spans="1:21" s="40" customFormat="1" ht="12.75" customHeight="1" x14ac:dyDescent="0.2">
      <c r="A2765" s="315">
        <f t="shared" ref="A2765:A2771" si="125">+A2764+0.1</f>
        <v>6.1</v>
      </c>
      <c r="B2765" s="245" t="s">
        <v>444</v>
      </c>
      <c r="C2765" s="302">
        <v>-2</v>
      </c>
      <c r="D2765" s="324" t="s">
        <v>33</v>
      </c>
      <c r="E2765" s="241">
        <v>3831.02</v>
      </c>
      <c r="F2765" s="175">
        <f t="shared" ref="F2765:F2771" si="126">ROUND(C2765*E2765,2)</f>
        <v>-7662.04</v>
      </c>
      <c r="I2765" s="22"/>
      <c r="J2765" s="22"/>
      <c r="K2765" s="90"/>
      <c r="L2765" s="21"/>
      <c r="M2765" s="21"/>
      <c r="N2765" s="21"/>
      <c r="O2765" s="21"/>
      <c r="P2765" s="21"/>
      <c r="Q2765" s="21"/>
      <c r="R2765" s="21"/>
      <c r="S2765" s="21"/>
      <c r="T2765" s="21"/>
      <c r="U2765" s="21"/>
    </row>
    <row r="2766" spans="1:21" s="40" customFormat="1" ht="13.5" customHeight="1" x14ac:dyDescent="0.2">
      <c r="A2766" s="315">
        <f t="shared" si="125"/>
        <v>6.1999999999999993</v>
      </c>
      <c r="B2766" s="245" t="s">
        <v>411</v>
      </c>
      <c r="C2766" s="302">
        <v>-5</v>
      </c>
      <c r="D2766" s="324" t="s">
        <v>33</v>
      </c>
      <c r="E2766" s="241">
        <v>3230.75</v>
      </c>
      <c r="F2766" s="175">
        <f t="shared" si="126"/>
        <v>-16153.75</v>
      </c>
      <c r="I2766" s="22"/>
      <c r="J2766" s="22"/>
      <c r="K2766" s="90"/>
      <c r="L2766" s="21"/>
      <c r="M2766" s="21"/>
      <c r="N2766" s="21"/>
      <c r="O2766" s="21"/>
      <c r="P2766" s="21"/>
      <c r="Q2766" s="21"/>
      <c r="R2766" s="21"/>
      <c r="S2766" s="21"/>
      <c r="T2766" s="21"/>
      <c r="U2766" s="21"/>
    </row>
    <row r="2767" spans="1:21" s="40" customFormat="1" ht="12.75" customHeight="1" x14ac:dyDescent="0.2">
      <c r="A2767" s="315">
        <f t="shared" si="125"/>
        <v>6.2999999999999989</v>
      </c>
      <c r="B2767" s="245" t="s">
        <v>435</v>
      </c>
      <c r="C2767" s="302">
        <v>-6</v>
      </c>
      <c r="D2767" s="324" t="s">
        <v>33</v>
      </c>
      <c r="E2767" s="241">
        <v>4741.8999999999996</v>
      </c>
      <c r="F2767" s="175">
        <f t="shared" si="126"/>
        <v>-28451.4</v>
      </c>
      <c r="I2767" s="22"/>
      <c r="J2767" s="22"/>
      <c r="K2767" s="90"/>
      <c r="L2767" s="21"/>
      <c r="M2767" s="21"/>
      <c r="N2767" s="21"/>
      <c r="O2767" s="21"/>
      <c r="P2767" s="21"/>
      <c r="Q2767" s="21"/>
      <c r="R2767" s="21"/>
      <c r="S2767" s="21"/>
      <c r="T2767" s="21"/>
      <c r="U2767" s="21"/>
    </row>
    <row r="2768" spans="1:21" s="40" customFormat="1" ht="25.5" x14ac:dyDescent="0.2">
      <c r="A2768" s="315">
        <f t="shared" si="125"/>
        <v>6.3999999999999986</v>
      </c>
      <c r="B2768" s="245" t="s">
        <v>479</v>
      </c>
      <c r="C2768" s="302">
        <v>-1</v>
      </c>
      <c r="D2768" s="324" t="s">
        <v>33</v>
      </c>
      <c r="E2768" s="241">
        <v>12939.7</v>
      </c>
      <c r="F2768" s="175">
        <f t="shared" si="126"/>
        <v>-12939.7</v>
      </c>
      <c r="I2768" s="22"/>
      <c r="J2768" s="22"/>
      <c r="K2768" s="90"/>
      <c r="L2768" s="21"/>
      <c r="M2768" s="21"/>
      <c r="N2768" s="21"/>
      <c r="O2768" s="21"/>
      <c r="P2768" s="21"/>
      <c r="Q2768" s="21"/>
      <c r="R2768" s="21"/>
      <c r="S2768" s="21"/>
      <c r="T2768" s="21"/>
      <c r="U2768" s="21"/>
    </row>
    <row r="2769" spans="1:21" s="40" customFormat="1" ht="25.5" x14ac:dyDescent="0.2">
      <c r="A2769" s="315">
        <f t="shared" si="125"/>
        <v>6.4999999999999982</v>
      </c>
      <c r="B2769" s="245" t="s">
        <v>478</v>
      </c>
      <c r="C2769" s="302">
        <v>-1</v>
      </c>
      <c r="D2769" s="324" t="s">
        <v>33</v>
      </c>
      <c r="E2769" s="241">
        <v>8326.9</v>
      </c>
      <c r="F2769" s="175">
        <f t="shared" si="126"/>
        <v>-8326.9</v>
      </c>
      <c r="I2769" s="22"/>
      <c r="J2769" s="22"/>
      <c r="K2769" s="90"/>
      <c r="L2769" s="21"/>
      <c r="M2769" s="21"/>
      <c r="N2769" s="21"/>
      <c r="O2769" s="21"/>
      <c r="P2769" s="21"/>
      <c r="Q2769" s="21"/>
      <c r="R2769" s="21"/>
      <c r="S2769" s="21"/>
      <c r="T2769" s="21"/>
      <c r="U2769" s="21"/>
    </row>
    <row r="2770" spans="1:21" s="40" customFormat="1" ht="25.5" x14ac:dyDescent="0.2">
      <c r="A2770" s="315">
        <f t="shared" si="125"/>
        <v>6.5999999999999979</v>
      </c>
      <c r="B2770" s="245" t="s">
        <v>429</v>
      </c>
      <c r="C2770" s="302">
        <v>-10</v>
      </c>
      <c r="D2770" s="324" t="s">
        <v>33</v>
      </c>
      <c r="E2770" s="241">
        <v>1067.19</v>
      </c>
      <c r="F2770" s="175">
        <f t="shared" si="126"/>
        <v>-10671.9</v>
      </c>
      <c r="I2770" s="22"/>
      <c r="J2770" s="22"/>
      <c r="K2770" s="90"/>
      <c r="L2770" s="21"/>
      <c r="M2770" s="21"/>
      <c r="N2770" s="21"/>
      <c r="O2770" s="21"/>
      <c r="P2770" s="21"/>
      <c r="Q2770" s="21"/>
      <c r="R2770" s="21"/>
      <c r="S2770" s="21"/>
      <c r="T2770" s="21"/>
      <c r="U2770" s="21"/>
    </row>
    <row r="2771" spans="1:21" s="40" customFormat="1" x14ac:dyDescent="0.2">
      <c r="A2771" s="315">
        <f t="shared" si="125"/>
        <v>6.6999999999999975</v>
      </c>
      <c r="B2771" s="245" t="s">
        <v>472</v>
      </c>
      <c r="C2771" s="302">
        <v>-15</v>
      </c>
      <c r="D2771" s="324" t="s">
        <v>33</v>
      </c>
      <c r="E2771" s="241">
        <v>750</v>
      </c>
      <c r="F2771" s="175">
        <f t="shared" si="126"/>
        <v>-11250</v>
      </c>
      <c r="I2771" s="22"/>
      <c r="J2771" s="22"/>
      <c r="K2771" s="90"/>
      <c r="L2771" s="21"/>
      <c r="M2771" s="21"/>
      <c r="N2771" s="21"/>
      <c r="O2771" s="21"/>
      <c r="P2771" s="21"/>
      <c r="Q2771" s="21"/>
      <c r="R2771" s="21"/>
      <c r="S2771" s="21"/>
      <c r="T2771" s="21"/>
      <c r="U2771" s="21"/>
    </row>
    <row r="2772" spans="1:21" s="40" customFormat="1" x14ac:dyDescent="0.2">
      <c r="A2772" s="260"/>
      <c r="B2772" s="261" t="s">
        <v>427</v>
      </c>
      <c r="C2772" s="302"/>
      <c r="D2772" s="240"/>
      <c r="E2772" s="241"/>
      <c r="F2772" s="175"/>
      <c r="I2772" s="22"/>
      <c r="J2772" s="22"/>
      <c r="K2772" s="90"/>
      <c r="L2772" s="21"/>
      <c r="M2772" s="21"/>
      <c r="N2772" s="21"/>
      <c r="O2772" s="21"/>
      <c r="P2772" s="21"/>
      <c r="Q2772" s="21"/>
      <c r="R2772" s="21"/>
      <c r="S2772" s="21"/>
      <c r="T2772" s="21"/>
      <c r="U2772" s="21"/>
    </row>
    <row r="2773" spans="1:21" s="40" customFormat="1" x14ac:dyDescent="0.2">
      <c r="A2773" s="256">
        <v>7</v>
      </c>
      <c r="B2773" s="188" t="s">
        <v>426</v>
      </c>
      <c r="C2773" s="302"/>
      <c r="D2773" s="240"/>
      <c r="E2773" s="241"/>
      <c r="F2773" s="175"/>
      <c r="I2773" s="22"/>
      <c r="J2773" s="22"/>
      <c r="K2773" s="90"/>
      <c r="L2773" s="21"/>
      <c r="M2773" s="21"/>
      <c r="N2773" s="21"/>
      <c r="O2773" s="21"/>
      <c r="P2773" s="21"/>
      <c r="Q2773" s="21"/>
      <c r="R2773" s="21"/>
      <c r="S2773" s="21"/>
      <c r="T2773" s="21"/>
      <c r="U2773" s="21"/>
    </row>
    <row r="2774" spans="1:21" s="40" customFormat="1" x14ac:dyDescent="0.2">
      <c r="A2774" s="315">
        <f>+A2773+0.1</f>
        <v>7.1</v>
      </c>
      <c r="B2774" s="261" t="s">
        <v>424</v>
      </c>
      <c r="C2774" s="302">
        <v>-2</v>
      </c>
      <c r="D2774" s="324" t="s">
        <v>33</v>
      </c>
      <c r="E2774" s="241">
        <v>1713.53</v>
      </c>
      <c r="F2774" s="175">
        <f>ROUND(C2774*E2774,2)</f>
        <v>-3427.06</v>
      </c>
      <c r="I2774" s="22"/>
      <c r="J2774" s="22"/>
      <c r="K2774" s="90"/>
      <c r="L2774" s="21"/>
      <c r="M2774" s="21"/>
      <c r="N2774" s="21"/>
      <c r="O2774" s="21"/>
      <c r="P2774" s="21"/>
      <c r="Q2774" s="21"/>
      <c r="R2774" s="21"/>
      <c r="S2774" s="21"/>
      <c r="T2774" s="21"/>
      <c r="U2774" s="21"/>
    </row>
    <row r="2775" spans="1:21" s="40" customFormat="1" x14ac:dyDescent="0.2">
      <c r="A2775" s="315">
        <f>+A2774+0.1</f>
        <v>7.1999999999999993</v>
      </c>
      <c r="B2775" s="261" t="s">
        <v>423</v>
      </c>
      <c r="C2775" s="302">
        <v>-32</v>
      </c>
      <c r="D2775" s="324" t="s">
        <v>33</v>
      </c>
      <c r="E2775" s="241">
        <v>1565.4</v>
      </c>
      <c r="F2775" s="175">
        <f>ROUND(C2775*E2775,2)</f>
        <v>-50092.800000000003</v>
      </c>
      <c r="I2775" s="22"/>
      <c r="J2775" s="22"/>
      <c r="K2775" s="90"/>
      <c r="L2775" s="21"/>
      <c r="M2775" s="21"/>
      <c r="N2775" s="21"/>
      <c r="O2775" s="21"/>
      <c r="P2775" s="21"/>
      <c r="Q2775" s="21"/>
      <c r="R2775" s="21"/>
      <c r="S2775" s="21"/>
      <c r="T2775" s="21"/>
      <c r="U2775" s="21"/>
    </row>
    <row r="2776" spans="1:21" s="40" customFormat="1" ht="8.25" customHeight="1" x14ac:dyDescent="0.2">
      <c r="A2776" s="260"/>
      <c r="B2776" s="261"/>
      <c r="C2776" s="302"/>
      <c r="D2776" s="240"/>
      <c r="E2776" s="241"/>
      <c r="F2776" s="175"/>
      <c r="I2776" s="22"/>
      <c r="J2776" s="22"/>
      <c r="K2776" s="90"/>
      <c r="L2776" s="21"/>
      <c r="M2776" s="21"/>
      <c r="N2776" s="21"/>
      <c r="O2776" s="21"/>
      <c r="P2776" s="21"/>
      <c r="Q2776" s="21"/>
      <c r="R2776" s="21"/>
      <c r="S2776" s="21"/>
      <c r="T2776" s="21"/>
      <c r="U2776" s="21"/>
    </row>
    <row r="2777" spans="1:21" s="40" customFormat="1" x14ac:dyDescent="0.2">
      <c r="A2777" s="334">
        <v>8</v>
      </c>
      <c r="B2777" s="188" t="s">
        <v>405</v>
      </c>
      <c r="C2777" s="302"/>
      <c r="D2777" s="240"/>
      <c r="E2777" s="241"/>
      <c r="F2777" s="175"/>
      <c r="I2777" s="22"/>
      <c r="J2777" s="22"/>
      <c r="K2777" s="90"/>
      <c r="L2777" s="21"/>
      <c r="M2777" s="21"/>
      <c r="N2777" s="21"/>
      <c r="O2777" s="21"/>
      <c r="P2777" s="21"/>
      <c r="Q2777" s="21"/>
      <c r="R2777" s="21"/>
      <c r="S2777" s="21"/>
      <c r="T2777" s="21"/>
      <c r="U2777" s="21"/>
    </row>
    <row r="2778" spans="1:21" s="40" customFormat="1" ht="7.5" customHeight="1" x14ac:dyDescent="0.2">
      <c r="A2778" s="260"/>
      <c r="B2778" s="261"/>
      <c r="C2778" s="302"/>
      <c r="D2778" s="240"/>
      <c r="E2778" s="241"/>
      <c r="F2778" s="175"/>
      <c r="I2778" s="22"/>
      <c r="J2778" s="22"/>
      <c r="K2778" s="90"/>
      <c r="L2778" s="21"/>
      <c r="M2778" s="21"/>
      <c r="N2778" s="21"/>
      <c r="O2778" s="21"/>
      <c r="P2778" s="21"/>
      <c r="Q2778" s="21"/>
      <c r="R2778" s="21"/>
      <c r="S2778" s="21"/>
      <c r="T2778" s="21"/>
      <c r="U2778" s="21"/>
    </row>
    <row r="2779" spans="1:21" s="40" customFormat="1" x14ac:dyDescent="0.2">
      <c r="A2779" s="335">
        <v>8.1</v>
      </c>
      <c r="B2779" s="188" t="s">
        <v>477</v>
      </c>
      <c r="C2779" s="302"/>
      <c r="D2779" s="240"/>
      <c r="E2779" s="241"/>
      <c r="F2779" s="175"/>
      <c r="I2779" s="22"/>
      <c r="J2779" s="22"/>
      <c r="K2779" s="90"/>
      <c r="L2779" s="21"/>
      <c r="M2779" s="21"/>
      <c r="N2779" s="21"/>
      <c r="O2779" s="21"/>
      <c r="P2779" s="21"/>
      <c r="Q2779" s="21"/>
      <c r="R2779" s="21"/>
      <c r="S2779" s="21"/>
      <c r="T2779" s="21"/>
      <c r="U2779" s="21"/>
    </row>
    <row r="2780" spans="1:21" s="40" customFormat="1" x14ac:dyDescent="0.2">
      <c r="A2780" s="329" t="s">
        <v>148</v>
      </c>
      <c r="B2780" s="337" t="s">
        <v>402</v>
      </c>
      <c r="C2780" s="302">
        <v>-65</v>
      </c>
      <c r="D2780" s="328" t="s">
        <v>33</v>
      </c>
      <c r="E2780" s="241">
        <v>80</v>
      </c>
      <c r="F2780" s="175">
        <f t="shared" ref="F2780:F2792" si="127">ROUND((C2780*E2780),2)</f>
        <v>-5200</v>
      </c>
      <c r="I2780" s="22"/>
      <c r="J2780" s="22"/>
      <c r="K2780" s="90"/>
      <c r="L2780" s="21"/>
      <c r="M2780" s="21"/>
      <c r="N2780" s="21"/>
      <c r="O2780" s="21"/>
      <c r="P2780" s="21"/>
      <c r="Q2780" s="21"/>
      <c r="R2780" s="21"/>
      <c r="S2780" s="21"/>
      <c r="T2780" s="21"/>
      <c r="U2780" s="21"/>
    </row>
    <row r="2781" spans="1:21" s="40" customFormat="1" ht="25.5" x14ac:dyDescent="0.2">
      <c r="A2781" s="329" t="s">
        <v>256</v>
      </c>
      <c r="B2781" s="337" t="s">
        <v>400</v>
      </c>
      <c r="C2781" s="302">
        <v>-780</v>
      </c>
      <c r="D2781" s="328" t="s">
        <v>57</v>
      </c>
      <c r="E2781" s="241">
        <v>14.23</v>
      </c>
      <c r="F2781" s="175">
        <f t="shared" si="127"/>
        <v>-11099.4</v>
      </c>
      <c r="I2781" s="22"/>
      <c r="J2781" s="22"/>
      <c r="K2781" s="90"/>
      <c r="L2781" s="21"/>
      <c r="M2781" s="21"/>
      <c r="N2781" s="21"/>
      <c r="O2781" s="21"/>
      <c r="P2781" s="21"/>
      <c r="Q2781" s="21"/>
      <c r="R2781" s="21"/>
      <c r="S2781" s="21"/>
      <c r="T2781" s="21"/>
      <c r="U2781" s="21"/>
    </row>
    <row r="2782" spans="1:21" s="40" customFormat="1" x14ac:dyDescent="0.2">
      <c r="A2782" s="329" t="s">
        <v>337</v>
      </c>
      <c r="B2782" s="337" t="s">
        <v>398</v>
      </c>
      <c r="C2782" s="302">
        <v>-130</v>
      </c>
      <c r="D2782" s="328" t="s">
        <v>33</v>
      </c>
      <c r="E2782" s="241">
        <v>84.42</v>
      </c>
      <c r="F2782" s="175">
        <f t="shared" si="127"/>
        <v>-10974.6</v>
      </c>
      <c r="I2782" s="22"/>
      <c r="J2782" s="22"/>
      <c r="K2782" s="90"/>
      <c r="L2782" s="21"/>
      <c r="M2782" s="21"/>
      <c r="N2782" s="21"/>
      <c r="O2782" s="21"/>
      <c r="P2782" s="21"/>
      <c r="Q2782" s="21"/>
      <c r="R2782" s="21"/>
      <c r="S2782" s="21"/>
      <c r="T2782" s="21"/>
      <c r="U2782" s="21"/>
    </row>
    <row r="2783" spans="1:21" s="40" customFormat="1" x14ac:dyDescent="0.2">
      <c r="A2783" s="329" t="s">
        <v>288</v>
      </c>
      <c r="B2783" s="337" t="s">
        <v>396</v>
      </c>
      <c r="C2783" s="302">
        <v>-130</v>
      </c>
      <c r="D2783" s="328" t="s">
        <v>33</v>
      </c>
      <c r="E2783" s="241">
        <v>26.5</v>
      </c>
      <c r="F2783" s="175">
        <f t="shared" si="127"/>
        <v>-3445</v>
      </c>
      <c r="I2783" s="22"/>
      <c r="J2783" s="22"/>
      <c r="K2783" s="90"/>
      <c r="L2783" s="21"/>
      <c r="M2783" s="21"/>
      <c r="N2783" s="21"/>
      <c r="O2783" s="21"/>
      <c r="P2783" s="21"/>
      <c r="Q2783" s="21"/>
      <c r="R2783" s="21"/>
      <c r="S2783" s="21"/>
      <c r="T2783" s="21"/>
      <c r="U2783" s="21"/>
    </row>
    <row r="2784" spans="1:21" s="40" customFormat="1" ht="18" customHeight="1" x14ac:dyDescent="0.2">
      <c r="A2784" s="329" t="s">
        <v>335</v>
      </c>
      <c r="B2784" s="337" t="s">
        <v>394</v>
      </c>
      <c r="C2784" s="302">
        <v>-97.5</v>
      </c>
      <c r="D2784" s="328" t="s">
        <v>57</v>
      </c>
      <c r="E2784" s="241">
        <v>292.05</v>
      </c>
      <c r="F2784" s="175">
        <f t="shared" si="127"/>
        <v>-28474.880000000001</v>
      </c>
      <c r="I2784" s="22"/>
      <c r="J2784" s="22"/>
      <c r="K2784" s="90"/>
      <c r="L2784" s="21"/>
      <c r="M2784" s="21"/>
      <c r="N2784" s="21"/>
      <c r="O2784" s="21"/>
      <c r="P2784" s="21"/>
      <c r="Q2784" s="21"/>
      <c r="R2784" s="21"/>
      <c r="S2784" s="21"/>
      <c r="T2784" s="21"/>
      <c r="U2784" s="21"/>
    </row>
    <row r="2785" spans="1:21" s="40" customFormat="1" x14ac:dyDescent="0.2">
      <c r="A2785" s="329" t="s">
        <v>147</v>
      </c>
      <c r="B2785" s="337" t="s">
        <v>392</v>
      </c>
      <c r="C2785" s="302">
        <v>-65</v>
      </c>
      <c r="D2785" s="328" t="s">
        <v>33</v>
      </c>
      <c r="E2785" s="241">
        <v>35.4</v>
      </c>
      <c r="F2785" s="175">
        <f t="shared" si="127"/>
        <v>-2301</v>
      </c>
      <c r="I2785" s="22"/>
      <c r="J2785" s="22"/>
      <c r="K2785" s="90"/>
      <c r="L2785" s="21"/>
      <c r="M2785" s="21"/>
      <c r="N2785" s="21"/>
      <c r="O2785" s="21"/>
      <c r="P2785" s="21"/>
      <c r="Q2785" s="21"/>
      <c r="R2785" s="21"/>
      <c r="S2785" s="21"/>
      <c r="T2785" s="21"/>
      <c r="U2785" s="21"/>
    </row>
    <row r="2786" spans="1:21" s="40" customFormat="1" x14ac:dyDescent="0.2">
      <c r="A2786" s="329" t="s">
        <v>146</v>
      </c>
      <c r="B2786" s="337" t="s">
        <v>390</v>
      </c>
      <c r="C2786" s="302">
        <v>-65</v>
      </c>
      <c r="D2786" s="328" t="s">
        <v>33</v>
      </c>
      <c r="E2786" s="241">
        <v>28.32</v>
      </c>
      <c r="F2786" s="175">
        <f t="shared" si="127"/>
        <v>-1840.8</v>
      </c>
      <c r="I2786" s="22"/>
      <c r="J2786" s="22"/>
      <c r="K2786" s="90"/>
      <c r="L2786" s="21"/>
      <c r="M2786" s="21"/>
      <c r="N2786" s="21"/>
      <c r="O2786" s="21"/>
      <c r="P2786" s="21"/>
      <c r="Q2786" s="21"/>
      <c r="R2786" s="21"/>
      <c r="S2786" s="21"/>
      <c r="T2786" s="21"/>
      <c r="U2786" s="21"/>
    </row>
    <row r="2787" spans="1:21" s="40" customFormat="1" x14ac:dyDescent="0.2">
      <c r="A2787" s="329" t="s">
        <v>145</v>
      </c>
      <c r="B2787" s="337" t="s">
        <v>388</v>
      </c>
      <c r="C2787" s="302">
        <v>-65</v>
      </c>
      <c r="D2787" s="328" t="s">
        <v>33</v>
      </c>
      <c r="E2787" s="241">
        <v>286.36</v>
      </c>
      <c r="F2787" s="175">
        <f t="shared" si="127"/>
        <v>-18613.400000000001</v>
      </c>
      <c r="I2787" s="22"/>
      <c r="J2787" s="22"/>
      <c r="K2787" s="90"/>
      <c r="L2787" s="21"/>
      <c r="M2787" s="21"/>
      <c r="N2787" s="21"/>
      <c r="O2787" s="21"/>
      <c r="P2787" s="21"/>
      <c r="Q2787" s="21"/>
      <c r="R2787" s="21"/>
      <c r="S2787" s="21"/>
      <c r="T2787" s="21"/>
      <c r="U2787" s="21"/>
    </row>
    <row r="2788" spans="1:21" s="40" customFormat="1" x14ac:dyDescent="0.2">
      <c r="A2788" s="329" t="s">
        <v>144</v>
      </c>
      <c r="B2788" s="337" t="s">
        <v>386</v>
      </c>
      <c r="C2788" s="302">
        <v>-65</v>
      </c>
      <c r="D2788" s="328" t="s">
        <v>33</v>
      </c>
      <c r="E2788" s="241">
        <v>380</v>
      </c>
      <c r="F2788" s="175">
        <f t="shared" si="127"/>
        <v>-24700</v>
      </c>
      <c r="I2788" s="22"/>
      <c r="J2788" s="22"/>
      <c r="K2788" s="90"/>
      <c r="L2788" s="21"/>
      <c r="M2788" s="21"/>
      <c r="N2788" s="21"/>
      <c r="O2788" s="21"/>
      <c r="P2788" s="21"/>
      <c r="Q2788" s="21"/>
      <c r="R2788" s="21"/>
      <c r="S2788" s="21"/>
      <c r="T2788" s="21"/>
      <c r="U2788" s="21"/>
    </row>
    <row r="2789" spans="1:21" s="40" customFormat="1" x14ac:dyDescent="0.2">
      <c r="A2789" s="329" t="s">
        <v>414</v>
      </c>
      <c r="B2789" s="337" t="s">
        <v>239</v>
      </c>
      <c r="C2789" s="302">
        <v>-65</v>
      </c>
      <c r="D2789" s="328" t="s">
        <v>33</v>
      </c>
      <c r="E2789" s="241">
        <v>21.67</v>
      </c>
      <c r="F2789" s="175">
        <f t="shared" si="127"/>
        <v>-1408.55</v>
      </c>
      <c r="I2789" s="22"/>
      <c r="J2789" s="22"/>
      <c r="K2789" s="90"/>
      <c r="L2789" s="21"/>
      <c r="M2789" s="21"/>
      <c r="N2789" s="21"/>
      <c r="O2789" s="21"/>
      <c r="P2789" s="21"/>
      <c r="Q2789" s="21"/>
      <c r="R2789" s="21"/>
      <c r="S2789" s="21"/>
      <c r="T2789" s="21"/>
      <c r="U2789" s="21"/>
    </row>
    <row r="2790" spans="1:21" s="40" customFormat="1" x14ac:dyDescent="0.2">
      <c r="A2790" s="329" t="s">
        <v>470</v>
      </c>
      <c r="B2790" s="337" t="s">
        <v>383</v>
      </c>
      <c r="C2790" s="302">
        <v>-65</v>
      </c>
      <c r="D2790" s="328" t="s">
        <v>33</v>
      </c>
      <c r="E2790" s="241">
        <v>350</v>
      </c>
      <c r="F2790" s="175">
        <f t="shared" si="127"/>
        <v>-22750</v>
      </c>
      <c r="I2790" s="22"/>
      <c r="J2790" s="22"/>
      <c r="K2790" s="90"/>
      <c r="L2790" s="21"/>
      <c r="M2790" s="21"/>
      <c r="N2790" s="21"/>
      <c r="O2790" s="21"/>
      <c r="P2790" s="21"/>
      <c r="Q2790" s="21"/>
      <c r="R2790" s="21"/>
      <c r="S2790" s="21"/>
      <c r="T2790" s="21"/>
      <c r="U2790" s="21"/>
    </row>
    <row r="2791" spans="1:21" s="40" customFormat="1" x14ac:dyDescent="0.2">
      <c r="A2791" s="329" t="s">
        <v>469</v>
      </c>
      <c r="B2791" s="337" t="s">
        <v>381</v>
      </c>
      <c r="C2791" s="302">
        <v>-128.69999999999999</v>
      </c>
      <c r="D2791" s="331" t="s">
        <v>41</v>
      </c>
      <c r="E2791" s="241">
        <v>699.05</v>
      </c>
      <c r="F2791" s="175">
        <f t="shared" si="127"/>
        <v>-89967.74</v>
      </c>
      <c r="I2791" s="22"/>
      <c r="J2791" s="22"/>
      <c r="K2791" s="90"/>
      <c r="L2791" s="21"/>
      <c r="M2791" s="21"/>
      <c r="N2791" s="21"/>
      <c r="O2791" s="21"/>
      <c r="P2791" s="21"/>
      <c r="Q2791" s="21"/>
      <c r="R2791" s="21"/>
      <c r="S2791" s="21"/>
      <c r="T2791" s="21"/>
      <c r="U2791" s="21"/>
    </row>
    <row r="2792" spans="1:21" s="40" customFormat="1" x14ac:dyDescent="0.2">
      <c r="A2792" s="329" t="s">
        <v>468</v>
      </c>
      <c r="B2792" s="337" t="s">
        <v>59</v>
      </c>
      <c r="C2792" s="302">
        <v>-65</v>
      </c>
      <c r="D2792" s="328" t="s">
        <v>33</v>
      </c>
      <c r="E2792" s="241">
        <v>450</v>
      </c>
      <c r="F2792" s="175">
        <f t="shared" si="127"/>
        <v>-29250</v>
      </c>
      <c r="I2792" s="22"/>
      <c r="J2792" s="22"/>
      <c r="K2792" s="90"/>
      <c r="L2792" s="21"/>
      <c r="M2792" s="21"/>
      <c r="N2792" s="21"/>
      <c r="O2792" s="21"/>
      <c r="P2792" s="21"/>
      <c r="Q2792" s="21"/>
      <c r="R2792" s="21"/>
      <c r="S2792" s="21"/>
      <c r="T2792" s="21"/>
      <c r="U2792" s="21"/>
    </row>
    <row r="2793" spans="1:21" s="40" customFormat="1" x14ac:dyDescent="0.2">
      <c r="A2793" s="260"/>
      <c r="B2793" s="261"/>
      <c r="C2793" s="302"/>
      <c r="D2793" s="240"/>
      <c r="E2793" s="241"/>
      <c r="F2793" s="175"/>
      <c r="I2793" s="22"/>
      <c r="J2793" s="22"/>
      <c r="K2793" s="90"/>
      <c r="L2793" s="21"/>
      <c r="M2793" s="21"/>
      <c r="N2793" s="21"/>
      <c r="O2793" s="21"/>
      <c r="P2793" s="21"/>
      <c r="Q2793" s="21"/>
      <c r="R2793" s="21"/>
      <c r="S2793" s="21"/>
      <c r="T2793" s="21"/>
      <c r="U2793" s="21"/>
    </row>
    <row r="2794" spans="1:21" s="40" customFormat="1" x14ac:dyDescent="0.2">
      <c r="A2794" s="256">
        <v>9</v>
      </c>
      <c r="B2794" s="317" t="s">
        <v>379</v>
      </c>
      <c r="C2794" s="302"/>
      <c r="D2794" s="240"/>
      <c r="E2794" s="241"/>
      <c r="F2794" s="175"/>
      <c r="I2794" s="22"/>
      <c r="J2794" s="22"/>
      <c r="K2794" s="90"/>
      <c r="L2794" s="21"/>
      <c r="M2794" s="21"/>
      <c r="N2794" s="21"/>
      <c r="O2794" s="21"/>
      <c r="P2794" s="21"/>
      <c r="Q2794" s="21"/>
      <c r="R2794" s="21"/>
      <c r="S2794" s="21"/>
      <c r="T2794" s="21"/>
      <c r="U2794" s="21"/>
    </row>
    <row r="2795" spans="1:21" s="40" customFormat="1" ht="12.75" customHeight="1" x14ac:dyDescent="0.2">
      <c r="A2795" s="260">
        <v>9.1</v>
      </c>
      <c r="B2795" s="245" t="s">
        <v>378</v>
      </c>
      <c r="C2795" s="302">
        <v>-1</v>
      </c>
      <c r="D2795" s="324" t="s">
        <v>33</v>
      </c>
      <c r="E2795" s="241">
        <v>12382.68</v>
      </c>
      <c r="F2795" s="175">
        <f>ROUND(C2795*E2795,2)</f>
        <v>-12382.68</v>
      </c>
      <c r="I2795" s="22"/>
      <c r="J2795" s="22"/>
      <c r="K2795" s="90"/>
      <c r="L2795" s="21"/>
      <c r="M2795" s="21"/>
      <c r="N2795" s="21"/>
      <c r="O2795" s="21"/>
      <c r="P2795" s="21"/>
      <c r="Q2795" s="21"/>
      <c r="R2795" s="21"/>
      <c r="S2795" s="21"/>
      <c r="T2795" s="21"/>
      <c r="U2795" s="21"/>
    </row>
    <row r="2796" spans="1:21" s="40" customFormat="1" x14ac:dyDescent="0.2">
      <c r="A2796" s="260">
        <v>9.1999999999999993</v>
      </c>
      <c r="B2796" s="245" t="s">
        <v>377</v>
      </c>
      <c r="C2796" s="302">
        <v>-1</v>
      </c>
      <c r="D2796" s="324" t="s">
        <v>33</v>
      </c>
      <c r="E2796" s="241">
        <v>7304.14</v>
      </c>
      <c r="F2796" s="175">
        <f>ROUND(C2796*E2796,2)</f>
        <v>-7304.14</v>
      </c>
      <c r="I2796" s="22"/>
      <c r="J2796" s="22"/>
      <c r="K2796" s="90"/>
      <c r="L2796" s="21"/>
      <c r="M2796" s="21"/>
      <c r="N2796" s="21"/>
      <c r="O2796" s="21"/>
      <c r="P2796" s="21"/>
      <c r="Q2796" s="21"/>
      <c r="R2796" s="21"/>
      <c r="S2796" s="21"/>
      <c r="T2796" s="21"/>
      <c r="U2796" s="21"/>
    </row>
    <row r="2797" spans="1:21" s="40" customFormat="1" x14ac:dyDescent="0.2">
      <c r="A2797" s="260"/>
      <c r="B2797" s="261"/>
      <c r="C2797" s="302"/>
      <c r="D2797" s="240"/>
      <c r="E2797" s="241"/>
      <c r="F2797" s="175"/>
      <c r="I2797" s="22"/>
      <c r="J2797" s="22"/>
      <c r="K2797" s="90"/>
      <c r="L2797" s="21"/>
      <c r="M2797" s="21"/>
      <c r="N2797" s="21"/>
      <c r="O2797" s="21"/>
      <c r="P2797" s="21"/>
      <c r="Q2797" s="21"/>
      <c r="R2797" s="21"/>
      <c r="S2797" s="21"/>
      <c r="T2797" s="21"/>
      <c r="U2797" s="21"/>
    </row>
    <row r="2798" spans="1:21" s="40" customFormat="1" x14ac:dyDescent="0.2">
      <c r="A2798" s="256">
        <v>10</v>
      </c>
      <c r="B2798" s="188" t="s">
        <v>422</v>
      </c>
      <c r="C2798" s="302"/>
      <c r="D2798" s="240"/>
      <c r="E2798" s="241"/>
      <c r="F2798" s="175"/>
      <c r="I2798" s="22"/>
      <c r="J2798" s="22"/>
      <c r="K2798" s="90"/>
      <c r="L2798" s="21"/>
      <c r="M2798" s="21"/>
      <c r="N2798" s="21"/>
      <c r="O2798" s="21"/>
      <c r="P2798" s="21"/>
      <c r="Q2798" s="21"/>
      <c r="R2798" s="21"/>
      <c r="S2798" s="21"/>
      <c r="T2798" s="21"/>
      <c r="U2798" s="21"/>
    </row>
    <row r="2799" spans="1:21" s="40" customFormat="1" x14ac:dyDescent="0.2">
      <c r="A2799" s="260"/>
      <c r="B2799" s="261"/>
      <c r="C2799" s="302"/>
      <c r="D2799" s="240"/>
      <c r="E2799" s="241"/>
      <c r="F2799" s="175"/>
      <c r="I2799" s="22"/>
      <c r="J2799" s="22"/>
      <c r="K2799" s="90"/>
      <c r="L2799" s="21"/>
      <c r="M2799" s="21"/>
      <c r="N2799" s="21"/>
      <c r="O2799" s="21"/>
      <c r="P2799" s="21"/>
      <c r="Q2799" s="21"/>
      <c r="R2799" s="21"/>
      <c r="S2799" s="21"/>
      <c r="T2799" s="21"/>
      <c r="U2799" s="21"/>
    </row>
    <row r="2800" spans="1:21" s="40" customFormat="1" x14ac:dyDescent="0.2">
      <c r="A2800" s="326">
        <v>10.1</v>
      </c>
      <c r="B2800" s="327" t="s">
        <v>476</v>
      </c>
      <c r="C2800" s="302"/>
      <c r="D2800" s="328"/>
      <c r="E2800" s="241"/>
      <c r="F2800" s="175"/>
      <c r="I2800" s="22"/>
      <c r="J2800" s="22"/>
      <c r="K2800" s="90"/>
      <c r="L2800" s="21"/>
      <c r="M2800" s="21"/>
      <c r="N2800" s="21"/>
      <c r="O2800" s="21"/>
      <c r="P2800" s="21"/>
      <c r="Q2800" s="21"/>
      <c r="R2800" s="21"/>
      <c r="S2800" s="21"/>
      <c r="T2800" s="21"/>
      <c r="U2800" s="21"/>
    </row>
    <row r="2801" spans="1:21" s="40" customFormat="1" x14ac:dyDescent="0.2">
      <c r="A2801" s="329" t="s">
        <v>466</v>
      </c>
      <c r="B2801" s="330" t="s">
        <v>97</v>
      </c>
      <c r="C2801" s="302">
        <v>-1</v>
      </c>
      <c r="D2801" s="328" t="s">
        <v>33</v>
      </c>
      <c r="E2801" s="241">
        <v>291.64999999999998</v>
      </c>
      <c r="F2801" s="175">
        <f t="shared" ref="F2801:F2809" si="128">ROUND(E2801*C2801,2)</f>
        <v>-291.64999999999998</v>
      </c>
      <c r="I2801" s="22"/>
      <c r="J2801" s="22"/>
      <c r="K2801" s="90"/>
      <c r="L2801" s="21"/>
      <c r="M2801" s="21"/>
      <c r="N2801" s="21"/>
      <c r="O2801" s="21"/>
      <c r="P2801" s="21"/>
      <c r="Q2801" s="21"/>
      <c r="R2801" s="21"/>
      <c r="S2801" s="21"/>
      <c r="T2801" s="21"/>
      <c r="U2801" s="21"/>
    </row>
    <row r="2802" spans="1:21" s="40" customFormat="1" ht="25.5" x14ac:dyDescent="0.2">
      <c r="A2802" s="329" t="s">
        <v>465</v>
      </c>
      <c r="B2802" s="330" t="s">
        <v>412</v>
      </c>
      <c r="C2802" s="302">
        <v>-8</v>
      </c>
      <c r="D2802" s="331" t="s">
        <v>57</v>
      </c>
      <c r="E2802" s="241">
        <v>1448.42</v>
      </c>
      <c r="F2802" s="175">
        <f t="shared" si="128"/>
        <v>-11587.36</v>
      </c>
      <c r="I2802" s="22"/>
      <c r="J2802" s="22"/>
      <c r="K2802" s="90"/>
      <c r="L2802" s="21"/>
      <c r="M2802" s="21"/>
      <c r="N2802" s="21"/>
      <c r="O2802" s="21"/>
      <c r="P2802" s="21"/>
      <c r="Q2802" s="21"/>
      <c r="R2802" s="21"/>
      <c r="S2802" s="21"/>
      <c r="T2802" s="21"/>
      <c r="U2802" s="21"/>
    </row>
    <row r="2803" spans="1:21" s="40" customFormat="1" ht="25.5" x14ac:dyDescent="0.2">
      <c r="A2803" s="329" t="s">
        <v>464</v>
      </c>
      <c r="B2803" s="245" t="s">
        <v>411</v>
      </c>
      <c r="C2803" s="302">
        <v>-4</v>
      </c>
      <c r="D2803" s="331" t="s">
        <v>33</v>
      </c>
      <c r="E2803" s="241">
        <v>2767.21</v>
      </c>
      <c r="F2803" s="175">
        <f t="shared" si="128"/>
        <v>-11068.84</v>
      </c>
      <c r="I2803" s="22"/>
      <c r="J2803" s="22"/>
      <c r="K2803" s="90"/>
      <c r="L2803" s="21"/>
      <c r="M2803" s="21"/>
      <c r="N2803" s="21"/>
      <c r="O2803" s="21"/>
      <c r="P2803" s="21"/>
      <c r="Q2803" s="21"/>
      <c r="R2803" s="21"/>
      <c r="S2803" s="21"/>
      <c r="T2803" s="21"/>
      <c r="U2803" s="21"/>
    </row>
    <row r="2804" spans="1:21" s="40" customFormat="1" x14ac:dyDescent="0.2">
      <c r="A2804" s="329" t="s">
        <v>463</v>
      </c>
      <c r="B2804" s="330" t="s">
        <v>410</v>
      </c>
      <c r="C2804" s="302">
        <v>-2</v>
      </c>
      <c r="D2804" s="328" t="s">
        <v>33</v>
      </c>
      <c r="E2804" s="241">
        <v>1565.4</v>
      </c>
      <c r="F2804" s="175">
        <f t="shared" si="128"/>
        <v>-3130.8</v>
      </c>
      <c r="I2804" s="22"/>
      <c r="J2804" s="22"/>
      <c r="K2804" s="90"/>
      <c r="L2804" s="21"/>
      <c r="M2804" s="21"/>
      <c r="N2804" s="21"/>
      <c r="O2804" s="21"/>
      <c r="P2804" s="21"/>
      <c r="Q2804" s="21"/>
      <c r="R2804" s="21"/>
      <c r="S2804" s="21"/>
      <c r="T2804" s="21"/>
      <c r="U2804" s="21"/>
    </row>
    <row r="2805" spans="1:21" s="40" customFormat="1" x14ac:dyDescent="0.2">
      <c r="A2805" s="329" t="s">
        <v>462</v>
      </c>
      <c r="B2805" s="332" t="s">
        <v>409</v>
      </c>
      <c r="C2805" s="302">
        <v>-2</v>
      </c>
      <c r="D2805" s="331" t="s">
        <v>33</v>
      </c>
      <c r="E2805" s="241">
        <v>750</v>
      </c>
      <c r="F2805" s="175">
        <f t="shared" si="128"/>
        <v>-1500</v>
      </c>
      <c r="I2805" s="22"/>
      <c r="J2805" s="22"/>
      <c r="K2805" s="90"/>
      <c r="L2805" s="21"/>
      <c r="M2805" s="21"/>
      <c r="N2805" s="21"/>
      <c r="O2805" s="21"/>
      <c r="P2805" s="21"/>
      <c r="Q2805" s="21"/>
      <c r="R2805" s="21"/>
      <c r="S2805" s="21"/>
      <c r="T2805" s="21"/>
      <c r="U2805" s="21"/>
    </row>
    <row r="2806" spans="1:21" s="40" customFormat="1" x14ac:dyDescent="0.2">
      <c r="A2806" s="329" t="s">
        <v>461</v>
      </c>
      <c r="B2806" s="332" t="s">
        <v>408</v>
      </c>
      <c r="C2806" s="302">
        <v>-5.28</v>
      </c>
      <c r="D2806" s="331" t="s">
        <v>41</v>
      </c>
      <c r="E2806" s="241">
        <v>130.81</v>
      </c>
      <c r="F2806" s="175">
        <f t="shared" si="128"/>
        <v>-690.68</v>
      </c>
      <c r="I2806" s="22"/>
      <c r="J2806" s="22"/>
      <c r="K2806" s="90"/>
      <c r="L2806" s="21"/>
      <c r="M2806" s="21"/>
      <c r="N2806" s="21"/>
      <c r="O2806" s="21"/>
      <c r="P2806" s="21"/>
      <c r="Q2806" s="21"/>
      <c r="R2806" s="21"/>
      <c r="S2806" s="21"/>
      <c r="T2806" s="21"/>
      <c r="U2806" s="21"/>
    </row>
    <row r="2807" spans="1:21" s="40" customFormat="1" ht="29.25" customHeight="1" x14ac:dyDescent="0.2">
      <c r="A2807" s="329" t="s">
        <v>460</v>
      </c>
      <c r="B2807" s="245" t="s">
        <v>407</v>
      </c>
      <c r="C2807" s="302">
        <v>-5.0199999999999996</v>
      </c>
      <c r="D2807" s="331" t="s">
        <v>41</v>
      </c>
      <c r="E2807" s="241">
        <v>172.55</v>
      </c>
      <c r="F2807" s="175">
        <f t="shared" si="128"/>
        <v>-866.2</v>
      </c>
      <c r="I2807" s="22"/>
      <c r="J2807" s="22"/>
      <c r="K2807" s="90"/>
      <c r="L2807" s="21"/>
      <c r="M2807" s="21"/>
      <c r="N2807" s="21"/>
      <c r="O2807" s="21"/>
      <c r="P2807" s="21"/>
      <c r="Q2807" s="21"/>
      <c r="R2807" s="21"/>
      <c r="S2807" s="21"/>
      <c r="T2807" s="21"/>
      <c r="U2807" s="21"/>
    </row>
    <row r="2808" spans="1:21" s="40" customFormat="1" ht="28.5" customHeight="1" x14ac:dyDescent="0.2">
      <c r="A2808" s="329" t="s">
        <v>459</v>
      </c>
      <c r="B2808" s="245" t="s">
        <v>406</v>
      </c>
      <c r="C2808" s="302">
        <v>-1</v>
      </c>
      <c r="D2808" s="331" t="s">
        <v>33</v>
      </c>
      <c r="E2808" s="241">
        <v>204.64</v>
      </c>
      <c r="F2808" s="175">
        <f t="shared" si="128"/>
        <v>-204.64</v>
      </c>
      <c r="I2808" s="22"/>
      <c r="J2808" s="22"/>
      <c r="K2808" s="90"/>
      <c r="L2808" s="21"/>
      <c r="M2808" s="21"/>
      <c r="N2808" s="21"/>
      <c r="O2808" s="21"/>
      <c r="P2808" s="21"/>
      <c r="Q2808" s="21"/>
      <c r="R2808" s="21"/>
      <c r="S2808" s="21"/>
      <c r="T2808" s="21"/>
      <c r="U2808" s="21"/>
    </row>
    <row r="2809" spans="1:21" s="40" customFormat="1" x14ac:dyDescent="0.2">
      <c r="A2809" s="329" t="s">
        <v>458</v>
      </c>
      <c r="B2809" s="332" t="s">
        <v>177</v>
      </c>
      <c r="C2809" s="302">
        <v>-1</v>
      </c>
      <c r="D2809" s="331" t="s">
        <v>33</v>
      </c>
      <c r="E2809" s="241">
        <v>9100</v>
      </c>
      <c r="F2809" s="175">
        <f t="shared" si="128"/>
        <v>-9100</v>
      </c>
      <c r="I2809" s="22"/>
      <c r="J2809" s="22"/>
      <c r="K2809" s="90"/>
      <c r="L2809" s="21"/>
      <c r="M2809" s="21"/>
      <c r="N2809" s="21"/>
      <c r="O2809" s="21"/>
      <c r="P2809" s="21"/>
      <c r="Q2809" s="21"/>
      <c r="R2809" s="21"/>
      <c r="S2809" s="21"/>
      <c r="T2809" s="21"/>
      <c r="U2809" s="21"/>
    </row>
    <row r="2810" spans="1:21" s="40" customFormat="1" x14ac:dyDescent="0.2">
      <c r="A2810" s="338"/>
      <c r="B2810" s="339"/>
      <c r="C2810" s="302">
        <v>0</v>
      </c>
      <c r="D2810" s="240"/>
      <c r="E2810" s="241"/>
      <c r="F2810" s="175"/>
      <c r="I2810" s="22"/>
      <c r="J2810" s="22"/>
      <c r="K2810" s="90"/>
      <c r="L2810" s="21"/>
      <c r="M2810" s="21"/>
      <c r="N2810" s="21"/>
      <c r="O2810" s="21"/>
      <c r="P2810" s="21"/>
      <c r="Q2810" s="21"/>
      <c r="R2810" s="21"/>
      <c r="S2810" s="21"/>
      <c r="T2810" s="21"/>
      <c r="U2810" s="21"/>
    </row>
    <row r="2811" spans="1:21" s="40" customFormat="1" ht="45" customHeight="1" x14ac:dyDescent="0.2">
      <c r="A2811" s="349">
        <v>12</v>
      </c>
      <c r="B2811" s="344" t="s">
        <v>376</v>
      </c>
      <c r="C2811" s="302">
        <v>-1458.7</v>
      </c>
      <c r="D2811" s="324" t="s">
        <v>57</v>
      </c>
      <c r="E2811" s="241">
        <v>25</v>
      </c>
      <c r="F2811" s="175">
        <f>ROUND(C2811*E2811,2)</f>
        <v>-36467.5</v>
      </c>
      <c r="I2811" s="22"/>
      <c r="J2811" s="22"/>
      <c r="K2811" s="90"/>
      <c r="L2811" s="21"/>
      <c r="M2811" s="21"/>
      <c r="N2811" s="21"/>
      <c r="O2811" s="21"/>
      <c r="P2811" s="21"/>
      <c r="Q2811" s="21"/>
      <c r="R2811" s="21"/>
      <c r="S2811" s="21"/>
      <c r="T2811" s="21"/>
      <c r="U2811" s="21"/>
    </row>
    <row r="2812" spans="1:21" s="40" customFormat="1" ht="57.75" customHeight="1" x14ac:dyDescent="0.2">
      <c r="A2812" s="349">
        <v>13</v>
      </c>
      <c r="B2812" s="344" t="s">
        <v>375</v>
      </c>
      <c r="C2812" s="302">
        <v>-1458.7</v>
      </c>
      <c r="D2812" s="324" t="s">
        <v>57</v>
      </c>
      <c r="E2812" s="241">
        <v>46.15</v>
      </c>
      <c r="F2812" s="175">
        <f>ROUND(C2812*E2812,2)</f>
        <v>-67319.009999999995</v>
      </c>
      <c r="I2812" s="22"/>
      <c r="J2812" s="22"/>
      <c r="K2812" s="90"/>
      <c r="L2812" s="21"/>
      <c r="M2812" s="21"/>
      <c r="N2812" s="21"/>
      <c r="O2812" s="21"/>
      <c r="P2812" s="21"/>
      <c r="Q2812" s="21"/>
      <c r="R2812" s="21"/>
      <c r="S2812" s="21"/>
      <c r="T2812" s="21"/>
      <c r="U2812" s="21"/>
    </row>
    <row r="2813" spans="1:21" s="40" customFormat="1" ht="25.5" x14ac:dyDescent="0.2">
      <c r="A2813" s="350">
        <v>14</v>
      </c>
      <c r="B2813" s="359" t="s">
        <v>374</v>
      </c>
      <c r="C2813" s="302">
        <v>-1458.7</v>
      </c>
      <c r="D2813" s="324" t="s">
        <v>57</v>
      </c>
      <c r="E2813" s="241">
        <v>11.93</v>
      </c>
      <c r="F2813" s="175">
        <f>ROUND(C2813*E2813,2)</f>
        <v>-17402.29</v>
      </c>
      <c r="I2813" s="22"/>
      <c r="J2813" s="22"/>
      <c r="K2813" s="90"/>
      <c r="L2813" s="21"/>
      <c r="M2813" s="21"/>
      <c r="N2813" s="21"/>
      <c r="O2813" s="21"/>
      <c r="P2813" s="21"/>
      <c r="Q2813" s="21"/>
      <c r="R2813" s="21"/>
      <c r="S2813" s="21"/>
      <c r="T2813" s="21"/>
      <c r="U2813" s="21"/>
    </row>
    <row r="2814" spans="1:21" s="40" customFormat="1" x14ac:dyDescent="0.2">
      <c r="A2814" s="316"/>
      <c r="B2814" s="316"/>
      <c r="C2814" s="302"/>
      <c r="D2814" s="358"/>
      <c r="E2814" s="241"/>
      <c r="F2814" s="175"/>
      <c r="I2814" s="22"/>
      <c r="J2814" s="22"/>
      <c r="K2814" s="90"/>
      <c r="L2814" s="21"/>
      <c r="M2814" s="21"/>
      <c r="N2814" s="21"/>
      <c r="O2814" s="21"/>
      <c r="P2814" s="21"/>
      <c r="Q2814" s="21"/>
      <c r="R2814" s="21"/>
      <c r="S2814" s="21"/>
      <c r="T2814" s="21"/>
      <c r="U2814" s="21"/>
    </row>
    <row r="2815" spans="1:21" s="40" customFormat="1" x14ac:dyDescent="0.2">
      <c r="A2815" s="187" t="s">
        <v>475</v>
      </c>
      <c r="B2815" s="188" t="s">
        <v>474</v>
      </c>
      <c r="C2815" s="302"/>
      <c r="D2815" s="190"/>
      <c r="E2815" s="241"/>
      <c r="F2815" s="175"/>
      <c r="I2815" s="22"/>
      <c r="J2815" s="22"/>
      <c r="K2815" s="90"/>
      <c r="L2815" s="21"/>
      <c r="M2815" s="21"/>
      <c r="N2815" s="21"/>
      <c r="O2815" s="21"/>
      <c r="P2815" s="21"/>
      <c r="Q2815" s="21"/>
      <c r="R2815" s="21"/>
      <c r="S2815" s="21"/>
      <c r="T2815" s="21"/>
      <c r="U2815" s="21"/>
    </row>
    <row r="2816" spans="1:21" s="40" customFormat="1" x14ac:dyDescent="0.2">
      <c r="A2816" s="316"/>
      <c r="B2816" s="317"/>
      <c r="C2816" s="302"/>
      <c r="D2816" s="190"/>
      <c r="E2816" s="241"/>
      <c r="F2816" s="175"/>
      <c r="I2816" s="22"/>
      <c r="J2816" s="22"/>
      <c r="K2816" s="90"/>
      <c r="L2816" s="21"/>
      <c r="M2816" s="21"/>
      <c r="N2816" s="21"/>
      <c r="O2816" s="21"/>
      <c r="P2816" s="21"/>
      <c r="Q2816" s="21"/>
      <c r="R2816" s="21"/>
      <c r="S2816" s="21"/>
      <c r="T2816" s="21"/>
      <c r="U2816" s="21"/>
    </row>
    <row r="2817" spans="1:21" s="40" customFormat="1" x14ac:dyDescent="0.2">
      <c r="A2817" s="256">
        <v>1</v>
      </c>
      <c r="B2817" s="352" t="s">
        <v>97</v>
      </c>
      <c r="C2817" s="302">
        <v>-220.87</v>
      </c>
      <c r="D2817" s="240" t="s">
        <v>57</v>
      </c>
      <c r="E2817" s="241">
        <v>15.17</v>
      </c>
      <c r="F2817" s="175">
        <f>ROUND(C2817*E2817,2)</f>
        <v>-3350.6</v>
      </c>
      <c r="I2817" s="22"/>
      <c r="J2817" s="22"/>
      <c r="K2817" s="90"/>
      <c r="L2817" s="21"/>
      <c r="M2817" s="21"/>
      <c r="N2817" s="21"/>
      <c r="O2817" s="21"/>
      <c r="P2817" s="21"/>
      <c r="Q2817" s="21"/>
      <c r="R2817" s="21"/>
      <c r="S2817" s="21"/>
      <c r="T2817" s="21"/>
      <c r="U2817" s="21"/>
    </row>
    <row r="2818" spans="1:21" s="40" customFormat="1" x14ac:dyDescent="0.2">
      <c r="A2818" s="260"/>
      <c r="B2818" s="333"/>
      <c r="C2818" s="302"/>
      <c r="D2818" s="240"/>
      <c r="E2818" s="241"/>
      <c r="F2818" s="175"/>
      <c r="I2818" s="22"/>
      <c r="J2818" s="22"/>
      <c r="K2818" s="90"/>
      <c r="L2818" s="21"/>
      <c r="M2818" s="21"/>
      <c r="N2818" s="21"/>
      <c r="O2818" s="21"/>
      <c r="P2818" s="21"/>
      <c r="Q2818" s="21"/>
      <c r="R2818" s="21"/>
      <c r="S2818" s="21"/>
      <c r="T2818" s="21"/>
      <c r="U2818" s="21"/>
    </row>
    <row r="2819" spans="1:21" s="40" customFormat="1" x14ac:dyDescent="0.2">
      <c r="A2819" s="256">
        <v>2</v>
      </c>
      <c r="B2819" s="317" t="s">
        <v>82</v>
      </c>
      <c r="C2819" s="302"/>
      <c r="D2819" s="240"/>
      <c r="E2819" s="241"/>
      <c r="F2819" s="175"/>
      <c r="I2819" s="22"/>
      <c r="J2819" s="22"/>
      <c r="K2819" s="90"/>
      <c r="L2819" s="21"/>
      <c r="M2819" s="21"/>
      <c r="N2819" s="21"/>
      <c r="O2819" s="21"/>
      <c r="P2819" s="21"/>
      <c r="Q2819" s="21"/>
      <c r="R2819" s="21"/>
      <c r="S2819" s="21"/>
      <c r="T2819" s="21"/>
      <c r="U2819" s="21"/>
    </row>
    <row r="2820" spans="1:21" s="40" customFormat="1" x14ac:dyDescent="0.2">
      <c r="A2820" s="315">
        <v>2.1</v>
      </c>
      <c r="B2820" s="261" t="s">
        <v>417</v>
      </c>
      <c r="C2820" s="302">
        <v>-143.57</v>
      </c>
      <c r="D2820" s="240" t="s">
        <v>41</v>
      </c>
      <c r="E2820" s="241">
        <v>121.8</v>
      </c>
      <c r="F2820" s="175">
        <f>ROUND(C2820*E2820,2)</f>
        <v>-17486.830000000002</v>
      </c>
      <c r="I2820" s="22"/>
      <c r="J2820" s="22"/>
      <c r="K2820" s="90"/>
      <c r="L2820" s="21"/>
      <c r="M2820" s="21"/>
      <c r="N2820" s="21"/>
      <c r="O2820" s="21"/>
      <c r="P2820" s="21"/>
      <c r="Q2820" s="21"/>
      <c r="R2820" s="21"/>
      <c r="S2820" s="21"/>
      <c r="T2820" s="21"/>
      <c r="U2820" s="21"/>
    </row>
    <row r="2821" spans="1:21" s="40" customFormat="1" x14ac:dyDescent="0.2">
      <c r="A2821" s="315">
        <f>+A2820+0.1</f>
        <v>2.2000000000000002</v>
      </c>
      <c r="B2821" s="261" t="s">
        <v>416</v>
      </c>
      <c r="C2821" s="302">
        <v>-132.52000000000001</v>
      </c>
      <c r="D2821" s="240" t="s">
        <v>45</v>
      </c>
      <c r="E2821" s="241">
        <v>44.31</v>
      </c>
      <c r="F2821" s="175">
        <f>ROUND(C2821*E2821,2)</f>
        <v>-5871.96</v>
      </c>
      <c r="I2821" s="22"/>
      <c r="J2821" s="22"/>
      <c r="K2821" s="90"/>
      <c r="L2821" s="21"/>
      <c r="M2821" s="21"/>
      <c r="N2821" s="21"/>
      <c r="O2821" s="21"/>
      <c r="P2821" s="21"/>
      <c r="Q2821" s="21"/>
      <c r="R2821" s="21"/>
      <c r="S2821" s="21"/>
      <c r="T2821" s="21"/>
      <c r="U2821" s="21"/>
    </row>
    <row r="2822" spans="1:21" s="40" customFormat="1" x14ac:dyDescent="0.2">
      <c r="A2822" s="315">
        <f>+A2821+0.1</f>
        <v>2.3000000000000003</v>
      </c>
      <c r="B2822" s="245" t="s">
        <v>415</v>
      </c>
      <c r="C2822" s="302">
        <v>-13.25</v>
      </c>
      <c r="D2822" s="240" t="s">
        <v>41</v>
      </c>
      <c r="E2822" s="241">
        <v>1411.8</v>
      </c>
      <c r="F2822" s="175">
        <f>ROUND(C2822*E2822,2)</f>
        <v>-18706.349999999999</v>
      </c>
      <c r="I2822" s="22"/>
      <c r="J2822" s="22"/>
      <c r="K2822" s="90"/>
      <c r="L2822" s="21"/>
      <c r="M2822" s="21"/>
      <c r="N2822" s="21"/>
      <c r="O2822" s="21"/>
      <c r="P2822" s="21"/>
      <c r="Q2822" s="21"/>
      <c r="R2822" s="21"/>
      <c r="S2822" s="21"/>
      <c r="T2822" s="21"/>
      <c r="U2822" s="21"/>
    </row>
    <row r="2823" spans="1:21" s="40" customFormat="1" ht="25.5" x14ac:dyDescent="0.2">
      <c r="A2823" s="315">
        <f>+A2822+0.1</f>
        <v>2.4000000000000004</v>
      </c>
      <c r="B2823" s="245" t="s">
        <v>407</v>
      </c>
      <c r="C2823" s="302">
        <v>-122.79</v>
      </c>
      <c r="D2823" s="240" t="s">
        <v>41</v>
      </c>
      <c r="E2823" s="241">
        <v>172.55</v>
      </c>
      <c r="F2823" s="175">
        <f>ROUND(C2823*E2823,2)</f>
        <v>-21187.41</v>
      </c>
      <c r="I2823" s="22"/>
      <c r="J2823" s="22"/>
      <c r="K2823" s="90"/>
      <c r="L2823" s="21"/>
      <c r="M2823" s="21"/>
      <c r="N2823" s="21"/>
      <c r="O2823" s="21"/>
      <c r="P2823" s="21"/>
      <c r="Q2823" s="21"/>
      <c r="R2823" s="21"/>
      <c r="S2823" s="21"/>
      <c r="T2823" s="21"/>
      <c r="U2823" s="21"/>
    </row>
    <row r="2824" spans="1:21" s="40" customFormat="1" ht="25.5" x14ac:dyDescent="0.2">
      <c r="A2824" s="315">
        <f>+A2823+0.1</f>
        <v>2.5000000000000004</v>
      </c>
      <c r="B2824" s="245" t="s">
        <v>406</v>
      </c>
      <c r="C2824" s="302">
        <v>-25.97</v>
      </c>
      <c r="D2824" s="240" t="s">
        <v>41</v>
      </c>
      <c r="E2824" s="241">
        <v>190.02</v>
      </c>
      <c r="F2824" s="175">
        <f>ROUND(C2824*E2824,2)</f>
        <v>-4934.82</v>
      </c>
      <c r="I2824" s="22"/>
      <c r="J2824" s="22"/>
      <c r="K2824" s="90"/>
      <c r="L2824" s="21"/>
      <c r="M2824" s="21"/>
      <c r="N2824" s="21"/>
      <c r="O2824" s="21"/>
      <c r="P2824" s="21"/>
      <c r="Q2824" s="21"/>
      <c r="R2824" s="21"/>
      <c r="S2824" s="21"/>
      <c r="T2824" s="21"/>
      <c r="U2824" s="21"/>
    </row>
    <row r="2825" spans="1:21" s="40" customFormat="1" x14ac:dyDescent="0.2">
      <c r="A2825" s="260"/>
      <c r="B2825" s="261"/>
      <c r="C2825" s="302"/>
      <c r="D2825" s="240"/>
      <c r="E2825" s="241"/>
      <c r="F2825" s="175"/>
      <c r="I2825" s="22"/>
      <c r="J2825" s="22"/>
      <c r="K2825" s="90"/>
      <c r="L2825" s="21"/>
      <c r="M2825" s="21"/>
      <c r="N2825" s="21"/>
      <c r="O2825" s="21"/>
      <c r="P2825" s="21"/>
      <c r="Q2825" s="21"/>
      <c r="R2825" s="21"/>
      <c r="S2825" s="21"/>
      <c r="T2825" s="21"/>
      <c r="U2825" s="21"/>
    </row>
    <row r="2826" spans="1:21" s="40" customFormat="1" x14ac:dyDescent="0.2">
      <c r="A2826" s="256">
        <v>3</v>
      </c>
      <c r="B2826" s="317" t="s">
        <v>108</v>
      </c>
      <c r="C2826" s="302"/>
      <c r="D2826" s="240"/>
      <c r="E2826" s="241"/>
      <c r="F2826" s="175"/>
      <c r="I2826" s="22"/>
      <c r="J2826" s="22"/>
      <c r="K2826" s="90"/>
      <c r="L2826" s="21"/>
      <c r="M2826" s="21"/>
      <c r="N2826" s="21"/>
      <c r="O2826" s="21"/>
      <c r="P2826" s="21"/>
      <c r="Q2826" s="21"/>
      <c r="R2826" s="21"/>
      <c r="S2826" s="21"/>
      <c r="T2826" s="21"/>
      <c r="U2826" s="21"/>
    </row>
    <row r="2827" spans="1:21" s="40" customFormat="1" x14ac:dyDescent="0.2">
      <c r="A2827" s="315">
        <f>+A2826+0.1</f>
        <v>3.1</v>
      </c>
      <c r="B2827" s="261" t="s">
        <v>448</v>
      </c>
      <c r="C2827" s="302">
        <v>-225.81</v>
      </c>
      <c r="D2827" s="240" t="s">
        <v>57</v>
      </c>
      <c r="E2827" s="241">
        <v>242.88</v>
      </c>
      <c r="F2827" s="175">
        <f>ROUND(C2827*E2827,2)</f>
        <v>-54844.73</v>
      </c>
      <c r="I2827" s="22"/>
      <c r="J2827" s="22"/>
      <c r="K2827" s="90"/>
      <c r="L2827" s="21"/>
      <c r="M2827" s="21"/>
      <c r="N2827" s="21"/>
      <c r="O2827" s="21"/>
      <c r="P2827" s="21"/>
      <c r="Q2827" s="21"/>
      <c r="R2827" s="21"/>
      <c r="S2827" s="21"/>
      <c r="T2827" s="21"/>
      <c r="U2827" s="21"/>
    </row>
    <row r="2828" spans="1:21" s="40" customFormat="1" x14ac:dyDescent="0.2">
      <c r="A2828" s="260"/>
      <c r="B2828" s="261"/>
      <c r="C2828" s="302"/>
      <c r="D2828" s="240"/>
      <c r="E2828" s="241"/>
      <c r="F2828" s="175"/>
      <c r="I2828" s="22"/>
      <c r="J2828" s="22"/>
      <c r="K2828" s="90"/>
      <c r="L2828" s="21"/>
      <c r="M2828" s="21"/>
      <c r="N2828" s="21"/>
      <c r="O2828" s="21"/>
      <c r="P2828" s="21"/>
      <c r="Q2828" s="21"/>
      <c r="R2828" s="21"/>
      <c r="S2828" s="21"/>
      <c r="T2828" s="21"/>
      <c r="U2828" s="21"/>
    </row>
    <row r="2829" spans="1:21" s="40" customFormat="1" x14ac:dyDescent="0.2">
      <c r="A2829" s="318">
        <v>4</v>
      </c>
      <c r="B2829" s="319" t="s">
        <v>76</v>
      </c>
      <c r="C2829" s="302"/>
      <c r="D2829" s="240"/>
      <c r="E2829" s="241"/>
      <c r="F2829" s="175"/>
      <c r="I2829" s="22"/>
      <c r="J2829" s="22"/>
      <c r="K2829" s="90"/>
      <c r="L2829" s="21"/>
      <c r="M2829" s="21"/>
      <c r="N2829" s="21"/>
      <c r="O2829" s="21"/>
      <c r="P2829" s="21"/>
      <c r="Q2829" s="21"/>
      <c r="R2829" s="21"/>
      <c r="S2829" s="21"/>
      <c r="T2829" s="21"/>
      <c r="U2829" s="21"/>
    </row>
    <row r="2830" spans="1:21" s="40" customFormat="1" x14ac:dyDescent="0.2">
      <c r="A2830" s="315">
        <f>+A2829+0.1</f>
        <v>4.0999999999999996</v>
      </c>
      <c r="B2830" s="261" t="s">
        <v>448</v>
      </c>
      <c r="C2830" s="302">
        <v>-220.87</v>
      </c>
      <c r="D2830" s="240" t="s">
        <v>57</v>
      </c>
      <c r="E2830" s="241">
        <v>96.85</v>
      </c>
      <c r="F2830" s="175">
        <f>ROUND(C2830*E2830,2)</f>
        <v>-21391.26</v>
      </c>
      <c r="I2830" s="22"/>
      <c r="J2830" s="22"/>
      <c r="K2830" s="90"/>
      <c r="L2830" s="21"/>
      <c r="M2830" s="21"/>
      <c r="N2830" s="21"/>
      <c r="O2830" s="21"/>
      <c r="P2830" s="21"/>
      <c r="Q2830" s="21"/>
      <c r="R2830" s="21"/>
      <c r="S2830" s="21"/>
      <c r="T2830" s="21"/>
      <c r="U2830" s="21"/>
    </row>
    <row r="2831" spans="1:21" s="40" customFormat="1" x14ac:dyDescent="0.2">
      <c r="A2831" s="320"/>
      <c r="B2831" s="321"/>
      <c r="C2831" s="302"/>
      <c r="D2831" s="240"/>
      <c r="E2831" s="241"/>
      <c r="F2831" s="175"/>
      <c r="I2831" s="22"/>
      <c r="J2831" s="22"/>
      <c r="K2831" s="90"/>
      <c r="L2831" s="21"/>
      <c r="M2831" s="21"/>
      <c r="N2831" s="21"/>
      <c r="O2831" s="21"/>
      <c r="P2831" s="21"/>
      <c r="Q2831" s="21"/>
      <c r="R2831" s="21"/>
      <c r="S2831" s="21"/>
      <c r="T2831" s="21"/>
      <c r="U2831" s="21"/>
    </row>
    <row r="2832" spans="1:21" s="40" customFormat="1" x14ac:dyDescent="0.2">
      <c r="A2832" s="256">
        <v>6</v>
      </c>
      <c r="B2832" s="188" t="s">
        <v>447</v>
      </c>
      <c r="C2832" s="302"/>
      <c r="D2832" s="240"/>
      <c r="E2832" s="241"/>
      <c r="F2832" s="175"/>
      <c r="I2832" s="22"/>
      <c r="J2832" s="22"/>
      <c r="K2832" s="90"/>
      <c r="L2832" s="21"/>
      <c r="M2832" s="21"/>
      <c r="N2832" s="21"/>
      <c r="O2832" s="21"/>
      <c r="P2832" s="21"/>
      <c r="Q2832" s="21"/>
      <c r="R2832" s="21"/>
      <c r="S2832" s="21"/>
      <c r="T2832" s="21"/>
      <c r="U2832" s="21"/>
    </row>
    <row r="2833" spans="1:21" s="40" customFormat="1" ht="12.75" customHeight="1" x14ac:dyDescent="0.2">
      <c r="A2833" s="315">
        <f t="shared" ref="A2833:A2841" si="129">+A2832+0.1</f>
        <v>6.1</v>
      </c>
      <c r="B2833" s="245" t="s">
        <v>445</v>
      </c>
      <c r="C2833" s="302">
        <v>-1</v>
      </c>
      <c r="D2833" s="324" t="s">
        <v>33</v>
      </c>
      <c r="E2833" s="241">
        <v>5629.22</v>
      </c>
      <c r="F2833" s="175">
        <f t="shared" ref="F2833:F2842" si="130">ROUND(C2833*E2833,2)</f>
        <v>-5629.22</v>
      </c>
      <c r="I2833" s="22"/>
      <c r="J2833" s="22"/>
      <c r="K2833" s="90"/>
      <c r="L2833" s="21"/>
      <c r="M2833" s="21"/>
      <c r="N2833" s="21"/>
      <c r="O2833" s="21"/>
      <c r="P2833" s="21"/>
      <c r="Q2833" s="21"/>
      <c r="R2833" s="21"/>
      <c r="S2833" s="21"/>
      <c r="T2833" s="21"/>
      <c r="U2833" s="21"/>
    </row>
    <row r="2834" spans="1:21" s="40" customFormat="1" ht="12.75" customHeight="1" x14ac:dyDescent="0.2">
      <c r="A2834" s="315">
        <f t="shared" si="129"/>
        <v>6.1999999999999993</v>
      </c>
      <c r="B2834" s="245" t="s">
        <v>444</v>
      </c>
      <c r="C2834" s="302">
        <v>-2</v>
      </c>
      <c r="D2834" s="324" t="s">
        <v>33</v>
      </c>
      <c r="E2834" s="241">
        <v>3831.02</v>
      </c>
      <c r="F2834" s="175">
        <f t="shared" si="130"/>
        <v>-7662.04</v>
      </c>
      <c r="I2834" s="22"/>
      <c r="J2834" s="22"/>
      <c r="K2834" s="90"/>
      <c r="L2834" s="21"/>
      <c r="M2834" s="21"/>
      <c r="N2834" s="21"/>
      <c r="O2834" s="21"/>
      <c r="P2834" s="21"/>
      <c r="Q2834" s="21"/>
      <c r="R2834" s="21"/>
      <c r="S2834" s="21"/>
      <c r="T2834" s="21"/>
      <c r="U2834" s="21"/>
    </row>
    <row r="2835" spans="1:21" s="40" customFormat="1" ht="12.75" customHeight="1" x14ac:dyDescent="0.2">
      <c r="A2835" s="315">
        <f t="shared" si="129"/>
        <v>6.2999999999999989</v>
      </c>
      <c r="B2835" s="245" t="s">
        <v>411</v>
      </c>
      <c r="C2835" s="302">
        <v>-8</v>
      </c>
      <c r="D2835" s="324" t="s">
        <v>33</v>
      </c>
      <c r="E2835" s="241">
        <v>3230.75</v>
      </c>
      <c r="F2835" s="175">
        <f t="shared" si="130"/>
        <v>-25846</v>
      </c>
      <c r="I2835" s="22"/>
      <c r="J2835" s="22"/>
      <c r="K2835" s="90"/>
      <c r="L2835" s="21"/>
      <c r="M2835" s="21"/>
      <c r="N2835" s="21"/>
      <c r="O2835" s="21"/>
      <c r="P2835" s="21"/>
      <c r="Q2835" s="21"/>
      <c r="R2835" s="21"/>
      <c r="S2835" s="21"/>
      <c r="T2835" s="21"/>
      <c r="U2835" s="21"/>
    </row>
    <row r="2836" spans="1:21" s="40" customFormat="1" ht="12.75" customHeight="1" x14ac:dyDescent="0.2">
      <c r="A2836" s="315">
        <f t="shared" si="129"/>
        <v>6.3999999999999986</v>
      </c>
      <c r="B2836" s="245" t="s">
        <v>437</v>
      </c>
      <c r="C2836" s="302">
        <v>-3</v>
      </c>
      <c r="D2836" s="324" t="s">
        <v>33</v>
      </c>
      <c r="E2836" s="241">
        <v>7373.34</v>
      </c>
      <c r="F2836" s="175">
        <f t="shared" si="130"/>
        <v>-22120.02</v>
      </c>
      <c r="I2836" s="22"/>
      <c r="J2836" s="22"/>
      <c r="K2836" s="90"/>
      <c r="L2836" s="21"/>
      <c r="M2836" s="21"/>
      <c r="N2836" s="21"/>
      <c r="O2836" s="21"/>
      <c r="P2836" s="21"/>
      <c r="Q2836" s="21"/>
      <c r="R2836" s="21"/>
      <c r="S2836" s="21"/>
      <c r="T2836" s="21"/>
      <c r="U2836" s="21"/>
    </row>
    <row r="2837" spans="1:21" s="40" customFormat="1" ht="12.75" customHeight="1" x14ac:dyDescent="0.2">
      <c r="A2837" s="315">
        <f t="shared" si="129"/>
        <v>6.4999999999999982</v>
      </c>
      <c r="B2837" s="245" t="s">
        <v>473</v>
      </c>
      <c r="C2837" s="302">
        <v>-1</v>
      </c>
      <c r="D2837" s="324" t="s">
        <v>33</v>
      </c>
      <c r="E2837" s="241">
        <v>7913.55</v>
      </c>
      <c r="F2837" s="175">
        <f t="shared" si="130"/>
        <v>-7913.55</v>
      </c>
      <c r="I2837" s="22"/>
      <c r="J2837" s="22"/>
      <c r="K2837" s="90"/>
      <c r="L2837" s="21"/>
      <c r="M2837" s="21"/>
      <c r="N2837" s="21"/>
      <c r="O2837" s="21"/>
      <c r="P2837" s="21"/>
      <c r="Q2837" s="21"/>
      <c r="R2837" s="21"/>
      <c r="S2837" s="21"/>
      <c r="T2837" s="21"/>
      <c r="U2837" s="21"/>
    </row>
    <row r="2838" spans="1:21" s="40" customFormat="1" ht="12.75" customHeight="1" x14ac:dyDescent="0.2">
      <c r="A2838" s="315">
        <f t="shared" si="129"/>
        <v>6.5999999999999979</v>
      </c>
      <c r="B2838" s="245" t="s">
        <v>436</v>
      </c>
      <c r="C2838" s="302">
        <v>-1</v>
      </c>
      <c r="D2838" s="324" t="s">
        <v>33</v>
      </c>
      <c r="E2838" s="241">
        <v>7159.26</v>
      </c>
      <c r="F2838" s="175">
        <f t="shared" si="130"/>
        <v>-7159.26</v>
      </c>
      <c r="I2838" s="22"/>
      <c r="J2838" s="22"/>
      <c r="K2838" s="90"/>
      <c r="L2838" s="21"/>
      <c r="M2838" s="21"/>
      <c r="N2838" s="21"/>
      <c r="O2838" s="21"/>
      <c r="P2838" s="21"/>
      <c r="Q2838" s="21"/>
      <c r="R2838" s="21"/>
      <c r="S2838" s="21"/>
      <c r="T2838" s="21"/>
      <c r="U2838" s="21"/>
    </row>
    <row r="2839" spans="1:21" s="40" customFormat="1" ht="12.75" customHeight="1" x14ac:dyDescent="0.2">
      <c r="A2839" s="315">
        <f t="shared" si="129"/>
        <v>6.6999999999999975</v>
      </c>
      <c r="B2839" s="245" t="s">
        <v>435</v>
      </c>
      <c r="C2839" s="302">
        <v>-8</v>
      </c>
      <c r="D2839" s="324" t="s">
        <v>33</v>
      </c>
      <c r="E2839" s="241">
        <v>4741.8999999999996</v>
      </c>
      <c r="F2839" s="175">
        <f t="shared" si="130"/>
        <v>-37935.199999999997</v>
      </c>
      <c r="I2839" s="22"/>
      <c r="J2839" s="22"/>
      <c r="K2839" s="90"/>
      <c r="L2839" s="21"/>
      <c r="M2839" s="21"/>
      <c r="N2839" s="21"/>
      <c r="O2839" s="21"/>
      <c r="P2839" s="21"/>
      <c r="Q2839" s="21"/>
      <c r="R2839" s="21"/>
      <c r="S2839" s="21"/>
      <c r="T2839" s="21"/>
      <c r="U2839" s="21"/>
    </row>
    <row r="2840" spans="1:21" s="40" customFormat="1" ht="25.5" x14ac:dyDescent="0.2">
      <c r="A2840" s="315">
        <f t="shared" si="129"/>
        <v>6.7999999999999972</v>
      </c>
      <c r="B2840" s="245" t="s">
        <v>433</v>
      </c>
      <c r="C2840" s="302">
        <v>-1</v>
      </c>
      <c r="D2840" s="324" t="s">
        <v>33</v>
      </c>
      <c r="E2840" s="241">
        <v>4251.21</v>
      </c>
      <c r="F2840" s="175">
        <f t="shared" si="130"/>
        <v>-4251.21</v>
      </c>
      <c r="I2840" s="22"/>
      <c r="J2840" s="22"/>
      <c r="K2840" s="90"/>
      <c r="L2840" s="21"/>
      <c r="M2840" s="21"/>
      <c r="N2840" s="21"/>
      <c r="O2840" s="21"/>
      <c r="P2840" s="21"/>
      <c r="Q2840" s="21"/>
      <c r="R2840" s="21"/>
      <c r="S2840" s="21"/>
      <c r="T2840" s="21"/>
      <c r="U2840" s="21"/>
    </row>
    <row r="2841" spans="1:21" s="40" customFormat="1" ht="25.5" x14ac:dyDescent="0.2">
      <c r="A2841" s="315">
        <f t="shared" si="129"/>
        <v>6.8999999999999968</v>
      </c>
      <c r="B2841" s="245" t="s">
        <v>429</v>
      </c>
      <c r="C2841" s="302">
        <v>-10</v>
      </c>
      <c r="D2841" s="324" t="s">
        <v>33</v>
      </c>
      <c r="E2841" s="241">
        <v>1067.19</v>
      </c>
      <c r="F2841" s="175">
        <f t="shared" si="130"/>
        <v>-10671.9</v>
      </c>
      <c r="I2841" s="22"/>
      <c r="J2841" s="22"/>
      <c r="K2841" s="90"/>
      <c r="L2841" s="21"/>
      <c r="M2841" s="21"/>
      <c r="N2841" s="21"/>
      <c r="O2841" s="21"/>
      <c r="P2841" s="21"/>
      <c r="Q2841" s="21"/>
      <c r="R2841" s="21"/>
      <c r="S2841" s="21"/>
      <c r="T2841" s="21"/>
      <c r="U2841" s="21"/>
    </row>
    <row r="2842" spans="1:21" s="40" customFormat="1" x14ac:dyDescent="0.2">
      <c r="A2842" s="315">
        <v>6.1</v>
      </c>
      <c r="B2842" s="245" t="s">
        <v>472</v>
      </c>
      <c r="C2842" s="302">
        <v>-25</v>
      </c>
      <c r="D2842" s="324" t="s">
        <v>33</v>
      </c>
      <c r="E2842" s="241">
        <v>750</v>
      </c>
      <c r="F2842" s="175">
        <f t="shared" si="130"/>
        <v>-18750</v>
      </c>
      <c r="I2842" s="22"/>
      <c r="J2842" s="22"/>
      <c r="K2842" s="90"/>
      <c r="L2842" s="21"/>
      <c r="M2842" s="21"/>
      <c r="N2842" s="21"/>
      <c r="O2842" s="21"/>
      <c r="P2842" s="21"/>
      <c r="Q2842" s="21"/>
      <c r="R2842" s="21"/>
      <c r="S2842" s="21"/>
      <c r="T2842" s="21"/>
      <c r="U2842" s="21"/>
    </row>
    <row r="2843" spans="1:21" s="40" customFormat="1" x14ac:dyDescent="0.2">
      <c r="A2843" s="260"/>
      <c r="B2843" s="261" t="s">
        <v>427</v>
      </c>
      <c r="C2843" s="302"/>
      <c r="D2843" s="240"/>
      <c r="E2843" s="241"/>
      <c r="F2843" s="175"/>
      <c r="I2843" s="22"/>
      <c r="J2843" s="22"/>
      <c r="K2843" s="90"/>
      <c r="L2843" s="21"/>
      <c r="M2843" s="21"/>
      <c r="N2843" s="21"/>
      <c r="O2843" s="21"/>
      <c r="P2843" s="21"/>
      <c r="Q2843" s="21"/>
      <c r="R2843" s="21"/>
      <c r="S2843" s="21"/>
      <c r="T2843" s="21"/>
      <c r="U2843" s="21"/>
    </row>
    <row r="2844" spans="1:21" s="40" customFormat="1" x14ac:dyDescent="0.2">
      <c r="A2844" s="256">
        <v>7</v>
      </c>
      <c r="B2844" s="188" t="s">
        <v>426</v>
      </c>
      <c r="C2844" s="302"/>
      <c r="D2844" s="240"/>
      <c r="E2844" s="241"/>
      <c r="F2844" s="175"/>
      <c r="I2844" s="22"/>
      <c r="J2844" s="22"/>
      <c r="K2844" s="90"/>
      <c r="L2844" s="21"/>
      <c r="M2844" s="21"/>
      <c r="N2844" s="21"/>
      <c r="O2844" s="21"/>
      <c r="P2844" s="21"/>
      <c r="Q2844" s="21"/>
      <c r="R2844" s="21"/>
      <c r="S2844" s="21"/>
      <c r="T2844" s="21"/>
      <c r="U2844" s="21"/>
    </row>
    <row r="2845" spans="1:21" s="40" customFormat="1" x14ac:dyDescent="0.2">
      <c r="A2845" s="315">
        <f>+A2844+0.1</f>
        <v>7.1</v>
      </c>
      <c r="B2845" s="261" t="s">
        <v>425</v>
      </c>
      <c r="C2845" s="302">
        <v>-6</v>
      </c>
      <c r="D2845" s="324" t="s">
        <v>33</v>
      </c>
      <c r="E2845" s="241">
        <v>2696.28</v>
      </c>
      <c r="F2845" s="175">
        <f>ROUND(C2845*E2845,2)</f>
        <v>-16177.68</v>
      </c>
      <c r="I2845" s="22"/>
      <c r="J2845" s="22"/>
      <c r="K2845" s="90"/>
      <c r="L2845" s="21"/>
      <c r="M2845" s="21"/>
      <c r="N2845" s="21"/>
      <c r="O2845" s="21"/>
      <c r="P2845" s="21"/>
      <c r="Q2845" s="21"/>
      <c r="R2845" s="21"/>
      <c r="S2845" s="21"/>
      <c r="T2845" s="21"/>
      <c r="U2845" s="21"/>
    </row>
    <row r="2846" spans="1:21" s="40" customFormat="1" x14ac:dyDescent="0.2">
      <c r="A2846" s="315">
        <f>+A2845+0.1</f>
        <v>7.1999999999999993</v>
      </c>
      <c r="B2846" s="261" t="s">
        <v>424</v>
      </c>
      <c r="C2846" s="302">
        <v>-4</v>
      </c>
      <c r="D2846" s="324" t="s">
        <v>33</v>
      </c>
      <c r="E2846" s="241">
        <v>1713.53</v>
      </c>
      <c r="F2846" s="175">
        <f>ROUND(C2846*E2846,2)</f>
        <v>-6854.12</v>
      </c>
      <c r="I2846" s="22"/>
      <c r="J2846" s="22"/>
      <c r="K2846" s="90"/>
      <c r="L2846" s="21"/>
      <c r="M2846" s="21"/>
      <c r="N2846" s="21"/>
      <c r="O2846" s="21"/>
      <c r="P2846" s="21"/>
      <c r="Q2846" s="21"/>
      <c r="R2846" s="21"/>
      <c r="S2846" s="21"/>
      <c r="T2846" s="21"/>
      <c r="U2846" s="21"/>
    </row>
    <row r="2847" spans="1:21" s="40" customFormat="1" x14ac:dyDescent="0.2">
      <c r="A2847" s="315">
        <f>+A2846+0.1</f>
        <v>7.2999999999999989</v>
      </c>
      <c r="B2847" s="261" t="s">
        <v>423</v>
      </c>
      <c r="C2847" s="302">
        <v>-52</v>
      </c>
      <c r="D2847" s="324" t="s">
        <v>33</v>
      </c>
      <c r="E2847" s="241">
        <v>1565.4</v>
      </c>
      <c r="F2847" s="175">
        <f>ROUND(C2847*E2847,2)</f>
        <v>-81400.800000000003</v>
      </c>
      <c r="I2847" s="22"/>
      <c r="J2847" s="22"/>
      <c r="K2847" s="90"/>
      <c r="L2847" s="21"/>
      <c r="M2847" s="21"/>
      <c r="N2847" s="21"/>
      <c r="O2847" s="21"/>
      <c r="P2847" s="21"/>
      <c r="Q2847" s="21"/>
      <c r="R2847" s="21"/>
      <c r="S2847" s="21"/>
      <c r="T2847" s="21"/>
      <c r="U2847" s="21"/>
    </row>
    <row r="2848" spans="1:21" s="40" customFormat="1" x14ac:dyDescent="0.2">
      <c r="A2848" s="315"/>
      <c r="B2848" s="261"/>
      <c r="C2848" s="302"/>
      <c r="D2848" s="324"/>
      <c r="E2848" s="241"/>
      <c r="F2848" s="175"/>
      <c r="I2848" s="22"/>
      <c r="J2848" s="22"/>
      <c r="K2848" s="90"/>
      <c r="L2848" s="21"/>
      <c r="M2848" s="21"/>
      <c r="N2848" s="21"/>
      <c r="O2848" s="21"/>
      <c r="P2848" s="21"/>
      <c r="Q2848" s="21"/>
      <c r="R2848" s="21"/>
      <c r="S2848" s="21"/>
      <c r="T2848" s="21"/>
      <c r="U2848" s="21"/>
    </row>
    <row r="2849" spans="1:21" s="40" customFormat="1" x14ac:dyDescent="0.2">
      <c r="A2849" s="334">
        <v>8</v>
      </c>
      <c r="B2849" s="188" t="s">
        <v>405</v>
      </c>
      <c r="C2849" s="302"/>
      <c r="D2849" s="240"/>
      <c r="E2849" s="241"/>
      <c r="F2849" s="175"/>
      <c r="I2849" s="22"/>
      <c r="J2849" s="22"/>
      <c r="K2849" s="90"/>
      <c r="L2849" s="21"/>
      <c r="M2849" s="21"/>
      <c r="N2849" s="21"/>
      <c r="O2849" s="21"/>
      <c r="P2849" s="21"/>
      <c r="Q2849" s="21"/>
      <c r="R2849" s="21"/>
      <c r="S2849" s="21"/>
      <c r="T2849" s="21"/>
      <c r="U2849" s="21"/>
    </row>
    <row r="2850" spans="1:21" s="40" customFormat="1" x14ac:dyDescent="0.2">
      <c r="A2850" s="260"/>
      <c r="B2850" s="261"/>
      <c r="C2850" s="302"/>
      <c r="D2850" s="240"/>
      <c r="E2850" s="241"/>
      <c r="F2850" s="175"/>
      <c r="I2850" s="22"/>
      <c r="J2850" s="22"/>
      <c r="K2850" s="90"/>
      <c r="L2850" s="21"/>
      <c r="M2850" s="21"/>
      <c r="N2850" s="21"/>
      <c r="O2850" s="21"/>
      <c r="P2850" s="21"/>
      <c r="Q2850" s="21"/>
      <c r="R2850" s="21"/>
      <c r="S2850" s="21"/>
      <c r="T2850" s="21"/>
      <c r="U2850" s="21"/>
    </row>
    <row r="2851" spans="1:21" s="40" customFormat="1" x14ac:dyDescent="0.2">
      <c r="A2851" s="335">
        <v>8.1</v>
      </c>
      <c r="B2851" s="188" t="s">
        <v>471</v>
      </c>
      <c r="C2851" s="302"/>
      <c r="D2851" s="240"/>
      <c r="E2851" s="241"/>
      <c r="F2851" s="175"/>
      <c r="I2851" s="22"/>
      <c r="J2851" s="22"/>
      <c r="K2851" s="90"/>
      <c r="L2851" s="21"/>
      <c r="M2851" s="21"/>
      <c r="N2851" s="21"/>
      <c r="O2851" s="21"/>
      <c r="P2851" s="21"/>
      <c r="Q2851" s="21"/>
      <c r="R2851" s="21"/>
      <c r="S2851" s="21"/>
      <c r="T2851" s="21"/>
      <c r="U2851" s="21"/>
    </row>
    <row r="2852" spans="1:21" s="40" customFormat="1" x14ac:dyDescent="0.2">
      <c r="A2852" s="329" t="s">
        <v>148</v>
      </c>
      <c r="B2852" s="336" t="s">
        <v>402</v>
      </c>
      <c r="C2852" s="302">
        <v>-40</v>
      </c>
      <c r="D2852" s="328" t="s">
        <v>33</v>
      </c>
      <c r="E2852" s="241">
        <v>80</v>
      </c>
      <c r="F2852" s="175">
        <f t="shared" ref="F2852:F2864" si="131">ROUND((C2852*E2852),2)</f>
        <v>-3200</v>
      </c>
      <c r="I2852" s="22"/>
      <c r="J2852" s="22"/>
      <c r="K2852" s="90"/>
      <c r="L2852" s="21"/>
      <c r="M2852" s="21"/>
      <c r="N2852" s="21"/>
      <c r="O2852" s="21"/>
      <c r="P2852" s="21"/>
      <c r="Q2852" s="21"/>
      <c r="R2852" s="21"/>
      <c r="S2852" s="21"/>
      <c r="T2852" s="21"/>
      <c r="U2852" s="21"/>
    </row>
    <row r="2853" spans="1:21" s="40" customFormat="1" ht="25.5" x14ac:dyDescent="0.2">
      <c r="A2853" s="329" t="s">
        <v>256</v>
      </c>
      <c r="B2853" s="337" t="s">
        <v>400</v>
      </c>
      <c r="C2853" s="302">
        <v>-480</v>
      </c>
      <c r="D2853" s="328" t="s">
        <v>57</v>
      </c>
      <c r="E2853" s="241">
        <v>14.23</v>
      </c>
      <c r="F2853" s="175">
        <f t="shared" si="131"/>
        <v>-6830.4</v>
      </c>
      <c r="I2853" s="22"/>
      <c r="J2853" s="22"/>
      <c r="K2853" s="90"/>
      <c r="L2853" s="21"/>
      <c r="M2853" s="21"/>
      <c r="N2853" s="21"/>
      <c r="O2853" s="21"/>
      <c r="P2853" s="21"/>
      <c r="Q2853" s="21"/>
      <c r="R2853" s="21"/>
      <c r="S2853" s="21"/>
      <c r="T2853" s="21"/>
      <c r="U2853" s="21"/>
    </row>
    <row r="2854" spans="1:21" s="40" customFormat="1" x14ac:dyDescent="0.2">
      <c r="A2854" s="329" t="s">
        <v>337</v>
      </c>
      <c r="B2854" s="337" t="s">
        <v>398</v>
      </c>
      <c r="C2854" s="302">
        <v>-80</v>
      </c>
      <c r="D2854" s="328" t="s">
        <v>33</v>
      </c>
      <c r="E2854" s="241">
        <v>84.42</v>
      </c>
      <c r="F2854" s="175">
        <f t="shared" si="131"/>
        <v>-6753.6</v>
      </c>
      <c r="I2854" s="22"/>
      <c r="J2854" s="22"/>
      <c r="K2854" s="90"/>
      <c r="L2854" s="21"/>
      <c r="M2854" s="21"/>
      <c r="N2854" s="21"/>
      <c r="O2854" s="21"/>
      <c r="P2854" s="21"/>
      <c r="Q2854" s="21"/>
      <c r="R2854" s="21"/>
      <c r="S2854" s="21"/>
      <c r="T2854" s="21"/>
      <c r="U2854" s="21"/>
    </row>
    <row r="2855" spans="1:21" s="40" customFormat="1" x14ac:dyDescent="0.2">
      <c r="A2855" s="329" t="s">
        <v>288</v>
      </c>
      <c r="B2855" s="337" t="s">
        <v>396</v>
      </c>
      <c r="C2855" s="302">
        <v>-80</v>
      </c>
      <c r="D2855" s="328" t="s">
        <v>33</v>
      </c>
      <c r="E2855" s="241">
        <v>26.5</v>
      </c>
      <c r="F2855" s="175">
        <f t="shared" si="131"/>
        <v>-2120</v>
      </c>
      <c r="I2855" s="22"/>
      <c r="J2855" s="22"/>
      <c r="K2855" s="90"/>
      <c r="L2855" s="21"/>
      <c r="M2855" s="21"/>
      <c r="N2855" s="21"/>
      <c r="O2855" s="21"/>
      <c r="P2855" s="21"/>
      <c r="Q2855" s="21"/>
      <c r="R2855" s="21"/>
      <c r="S2855" s="21"/>
      <c r="T2855" s="21"/>
      <c r="U2855" s="21"/>
    </row>
    <row r="2856" spans="1:21" s="40" customFormat="1" x14ac:dyDescent="0.2">
      <c r="A2856" s="329" t="s">
        <v>335</v>
      </c>
      <c r="B2856" s="337" t="s">
        <v>394</v>
      </c>
      <c r="C2856" s="302">
        <v>-60</v>
      </c>
      <c r="D2856" s="328" t="s">
        <v>57</v>
      </c>
      <c r="E2856" s="241">
        <v>292.05</v>
      </c>
      <c r="F2856" s="175">
        <f t="shared" si="131"/>
        <v>-17523</v>
      </c>
      <c r="I2856" s="22"/>
      <c r="J2856" s="22"/>
      <c r="K2856" s="90"/>
      <c r="L2856" s="21"/>
      <c r="M2856" s="21"/>
      <c r="N2856" s="21"/>
      <c r="O2856" s="21"/>
      <c r="P2856" s="21"/>
      <c r="Q2856" s="21"/>
      <c r="R2856" s="21"/>
      <c r="S2856" s="21"/>
      <c r="T2856" s="21"/>
      <c r="U2856" s="21"/>
    </row>
    <row r="2857" spans="1:21" s="40" customFormat="1" x14ac:dyDescent="0.2">
      <c r="A2857" s="329" t="s">
        <v>147</v>
      </c>
      <c r="B2857" s="337" t="s">
        <v>392</v>
      </c>
      <c r="C2857" s="302">
        <v>-40</v>
      </c>
      <c r="D2857" s="328" t="s">
        <v>33</v>
      </c>
      <c r="E2857" s="241">
        <v>35.4</v>
      </c>
      <c r="F2857" s="175">
        <f t="shared" si="131"/>
        <v>-1416</v>
      </c>
      <c r="I2857" s="22"/>
      <c r="J2857" s="22"/>
      <c r="K2857" s="90"/>
      <c r="L2857" s="21"/>
      <c r="M2857" s="21"/>
      <c r="N2857" s="21"/>
      <c r="O2857" s="21"/>
      <c r="P2857" s="21"/>
      <c r="Q2857" s="21"/>
      <c r="R2857" s="21"/>
      <c r="S2857" s="21"/>
      <c r="T2857" s="21"/>
      <c r="U2857" s="21"/>
    </row>
    <row r="2858" spans="1:21" s="40" customFormat="1" x14ac:dyDescent="0.2">
      <c r="A2858" s="329" t="s">
        <v>146</v>
      </c>
      <c r="B2858" s="337" t="s">
        <v>390</v>
      </c>
      <c r="C2858" s="302">
        <v>-40</v>
      </c>
      <c r="D2858" s="328" t="s">
        <v>33</v>
      </c>
      <c r="E2858" s="241">
        <v>28.32</v>
      </c>
      <c r="F2858" s="175">
        <f t="shared" si="131"/>
        <v>-1132.8</v>
      </c>
      <c r="I2858" s="22"/>
      <c r="J2858" s="22"/>
      <c r="K2858" s="90"/>
      <c r="L2858" s="21"/>
      <c r="M2858" s="21"/>
      <c r="N2858" s="21"/>
      <c r="O2858" s="21"/>
      <c r="P2858" s="21"/>
      <c r="Q2858" s="21"/>
      <c r="R2858" s="21"/>
      <c r="S2858" s="21"/>
      <c r="T2858" s="21"/>
      <c r="U2858" s="21"/>
    </row>
    <row r="2859" spans="1:21" s="40" customFormat="1" x14ac:dyDescent="0.2">
      <c r="A2859" s="329" t="s">
        <v>145</v>
      </c>
      <c r="B2859" s="337" t="s">
        <v>388</v>
      </c>
      <c r="C2859" s="302">
        <v>-40</v>
      </c>
      <c r="D2859" s="328" t="s">
        <v>33</v>
      </c>
      <c r="E2859" s="241">
        <v>286.36</v>
      </c>
      <c r="F2859" s="175">
        <f t="shared" si="131"/>
        <v>-11454.4</v>
      </c>
      <c r="I2859" s="22"/>
      <c r="J2859" s="22"/>
      <c r="K2859" s="90"/>
      <c r="L2859" s="21"/>
      <c r="M2859" s="21"/>
      <c r="N2859" s="21"/>
      <c r="O2859" s="21"/>
      <c r="P2859" s="21"/>
      <c r="Q2859" s="21"/>
      <c r="R2859" s="21"/>
      <c r="S2859" s="21"/>
      <c r="T2859" s="21"/>
      <c r="U2859" s="21"/>
    </row>
    <row r="2860" spans="1:21" s="40" customFormat="1" x14ac:dyDescent="0.2">
      <c r="A2860" s="329" t="s">
        <v>144</v>
      </c>
      <c r="B2860" s="337" t="s">
        <v>386</v>
      </c>
      <c r="C2860" s="302">
        <v>-40</v>
      </c>
      <c r="D2860" s="328" t="s">
        <v>33</v>
      </c>
      <c r="E2860" s="241">
        <v>380</v>
      </c>
      <c r="F2860" s="175">
        <f t="shared" si="131"/>
        <v>-15200</v>
      </c>
      <c r="I2860" s="22"/>
      <c r="J2860" s="22"/>
      <c r="K2860" s="90"/>
      <c r="L2860" s="21"/>
      <c r="M2860" s="21"/>
      <c r="N2860" s="21"/>
      <c r="O2860" s="21"/>
      <c r="P2860" s="21"/>
      <c r="Q2860" s="21"/>
      <c r="R2860" s="21"/>
      <c r="S2860" s="21"/>
      <c r="T2860" s="21"/>
      <c r="U2860" s="21"/>
    </row>
    <row r="2861" spans="1:21" s="40" customFormat="1" x14ac:dyDescent="0.2">
      <c r="A2861" s="329" t="s">
        <v>414</v>
      </c>
      <c r="B2861" s="337" t="s">
        <v>239</v>
      </c>
      <c r="C2861" s="302">
        <v>-40</v>
      </c>
      <c r="D2861" s="328" t="s">
        <v>33</v>
      </c>
      <c r="E2861" s="241">
        <v>21.67</v>
      </c>
      <c r="F2861" s="175">
        <f t="shared" si="131"/>
        <v>-866.8</v>
      </c>
      <c r="I2861" s="22"/>
      <c r="J2861" s="22"/>
      <c r="K2861" s="90"/>
      <c r="L2861" s="21"/>
      <c r="M2861" s="21"/>
      <c r="N2861" s="21"/>
      <c r="O2861" s="21"/>
      <c r="P2861" s="21"/>
      <c r="Q2861" s="21"/>
      <c r="R2861" s="21"/>
      <c r="S2861" s="21"/>
      <c r="T2861" s="21"/>
      <c r="U2861" s="21"/>
    </row>
    <row r="2862" spans="1:21" s="40" customFormat="1" x14ac:dyDescent="0.2">
      <c r="A2862" s="329" t="s">
        <v>470</v>
      </c>
      <c r="B2862" s="337" t="s">
        <v>383</v>
      </c>
      <c r="C2862" s="302">
        <v>-40</v>
      </c>
      <c r="D2862" s="328" t="s">
        <v>33</v>
      </c>
      <c r="E2862" s="241">
        <v>350</v>
      </c>
      <c r="F2862" s="175">
        <f t="shared" si="131"/>
        <v>-14000</v>
      </c>
      <c r="I2862" s="22"/>
      <c r="J2862" s="22"/>
      <c r="K2862" s="90"/>
      <c r="L2862" s="21"/>
      <c r="M2862" s="21"/>
      <c r="N2862" s="21"/>
      <c r="O2862" s="21"/>
      <c r="P2862" s="21"/>
      <c r="Q2862" s="21"/>
      <c r="R2862" s="21"/>
      <c r="S2862" s="21"/>
      <c r="T2862" s="21"/>
      <c r="U2862" s="21"/>
    </row>
    <row r="2863" spans="1:21" s="40" customFormat="1" x14ac:dyDescent="0.2">
      <c r="A2863" s="329" t="s">
        <v>469</v>
      </c>
      <c r="B2863" s="337" t="s">
        <v>381</v>
      </c>
      <c r="C2863" s="302">
        <v>-79.199999999999989</v>
      </c>
      <c r="D2863" s="331" t="s">
        <v>41</v>
      </c>
      <c r="E2863" s="241">
        <v>699.05</v>
      </c>
      <c r="F2863" s="175">
        <f t="shared" si="131"/>
        <v>-55364.76</v>
      </c>
      <c r="I2863" s="22"/>
      <c r="J2863" s="22"/>
      <c r="K2863" s="90"/>
      <c r="L2863" s="21"/>
      <c r="M2863" s="21"/>
      <c r="N2863" s="21"/>
      <c r="O2863" s="21"/>
      <c r="P2863" s="21"/>
      <c r="Q2863" s="21"/>
      <c r="R2863" s="21"/>
      <c r="S2863" s="21"/>
      <c r="T2863" s="21"/>
      <c r="U2863" s="21"/>
    </row>
    <row r="2864" spans="1:21" s="40" customFormat="1" x14ac:dyDescent="0.2">
      <c r="A2864" s="329" t="s">
        <v>468</v>
      </c>
      <c r="B2864" s="337" t="s">
        <v>59</v>
      </c>
      <c r="C2864" s="302">
        <v>-40</v>
      </c>
      <c r="D2864" s="328" t="s">
        <v>33</v>
      </c>
      <c r="E2864" s="241">
        <v>450</v>
      </c>
      <c r="F2864" s="175">
        <f t="shared" si="131"/>
        <v>-18000</v>
      </c>
      <c r="I2864" s="22"/>
      <c r="J2864" s="22"/>
      <c r="K2864" s="90"/>
      <c r="L2864" s="21"/>
      <c r="M2864" s="21"/>
      <c r="N2864" s="21"/>
      <c r="O2864" s="21"/>
      <c r="P2864" s="21"/>
      <c r="Q2864" s="21"/>
      <c r="R2864" s="21"/>
      <c r="S2864" s="21"/>
      <c r="T2864" s="21"/>
      <c r="U2864" s="21"/>
    </row>
    <row r="2865" spans="1:21" s="40" customFormat="1" x14ac:dyDescent="0.2">
      <c r="A2865" s="260"/>
      <c r="B2865" s="261"/>
      <c r="C2865" s="302"/>
      <c r="D2865" s="240"/>
      <c r="E2865" s="241"/>
      <c r="F2865" s="175"/>
      <c r="I2865" s="22"/>
      <c r="J2865" s="22"/>
      <c r="K2865" s="90"/>
      <c r="L2865" s="21"/>
      <c r="M2865" s="21"/>
      <c r="N2865" s="21"/>
      <c r="O2865" s="21"/>
      <c r="P2865" s="21"/>
      <c r="Q2865" s="21"/>
      <c r="R2865" s="21"/>
      <c r="S2865" s="21"/>
      <c r="T2865" s="21"/>
      <c r="U2865" s="21"/>
    </row>
    <row r="2866" spans="1:21" s="40" customFormat="1" x14ac:dyDescent="0.2">
      <c r="A2866" s="256">
        <v>9</v>
      </c>
      <c r="B2866" s="317" t="s">
        <v>379</v>
      </c>
      <c r="C2866" s="302"/>
      <c r="D2866" s="240"/>
      <c r="E2866" s="241"/>
      <c r="F2866" s="175"/>
      <c r="I2866" s="22"/>
      <c r="J2866" s="22"/>
      <c r="K2866" s="90"/>
      <c r="L2866" s="21"/>
      <c r="M2866" s="21"/>
      <c r="N2866" s="21"/>
      <c r="O2866" s="21"/>
      <c r="P2866" s="21"/>
      <c r="Q2866" s="21"/>
      <c r="R2866" s="21"/>
      <c r="S2866" s="21"/>
      <c r="T2866" s="21"/>
      <c r="U2866" s="21"/>
    </row>
    <row r="2867" spans="1:21" s="40" customFormat="1" ht="12" customHeight="1" x14ac:dyDescent="0.2">
      <c r="A2867" s="260">
        <v>9.1</v>
      </c>
      <c r="B2867" s="245" t="s">
        <v>378</v>
      </c>
      <c r="C2867" s="302">
        <v>-1</v>
      </c>
      <c r="D2867" s="324" t="s">
        <v>33</v>
      </c>
      <c r="E2867" s="241">
        <v>12382.68</v>
      </c>
      <c r="F2867" s="175">
        <f>ROUND(C2867*E2867,2)</f>
        <v>-12382.68</v>
      </c>
      <c r="I2867" s="22"/>
      <c r="J2867" s="22"/>
      <c r="K2867" s="90"/>
      <c r="L2867" s="21"/>
      <c r="M2867" s="21"/>
      <c r="N2867" s="21"/>
      <c r="O2867" s="21"/>
      <c r="P2867" s="21"/>
      <c r="Q2867" s="21"/>
      <c r="R2867" s="21"/>
      <c r="S2867" s="21"/>
      <c r="T2867" s="21"/>
      <c r="U2867" s="21"/>
    </row>
    <row r="2868" spans="1:21" s="40" customFormat="1" x14ac:dyDescent="0.2">
      <c r="A2868" s="260">
        <v>9.1999999999999993</v>
      </c>
      <c r="B2868" s="245" t="s">
        <v>377</v>
      </c>
      <c r="C2868" s="302">
        <v>-1</v>
      </c>
      <c r="D2868" s="324" t="s">
        <v>33</v>
      </c>
      <c r="E2868" s="241">
        <v>7304.14</v>
      </c>
      <c r="F2868" s="175">
        <f>ROUND(C2868*E2868,2)</f>
        <v>-7304.14</v>
      </c>
      <c r="I2868" s="22"/>
      <c r="J2868" s="22"/>
      <c r="K2868" s="90"/>
      <c r="L2868" s="21"/>
      <c r="M2868" s="21"/>
      <c r="N2868" s="21"/>
      <c r="O2868" s="21"/>
      <c r="P2868" s="21"/>
      <c r="Q2868" s="21"/>
      <c r="R2868" s="21"/>
      <c r="S2868" s="21"/>
      <c r="T2868" s="21"/>
      <c r="U2868" s="21"/>
    </row>
    <row r="2869" spans="1:21" s="40" customFormat="1" x14ac:dyDescent="0.2">
      <c r="A2869" s="260"/>
      <c r="B2869" s="245"/>
      <c r="C2869" s="302"/>
      <c r="D2869" s="324"/>
      <c r="E2869" s="241"/>
      <c r="F2869" s="175"/>
      <c r="I2869" s="22"/>
      <c r="J2869" s="22"/>
      <c r="K2869" s="90"/>
      <c r="L2869" s="21"/>
      <c r="M2869" s="21"/>
      <c r="N2869" s="21"/>
      <c r="O2869" s="21"/>
      <c r="P2869" s="21"/>
      <c r="Q2869" s="21"/>
      <c r="R2869" s="21"/>
      <c r="S2869" s="21"/>
      <c r="T2869" s="21"/>
      <c r="U2869" s="21"/>
    </row>
    <row r="2870" spans="1:21" s="40" customFormat="1" x14ac:dyDescent="0.2">
      <c r="A2870" s="256">
        <v>10</v>
      </c>
      <c r="B2870" s="188" t="s">
        <v>422</v>
      </c>
      <c r="C2870" s="302"/>
      <c r="D2870" s="240"/>
      <c r="E2870" s="241"/>
      <c r="F2870" s="175"/>
      <c r="I2870" s="22"/>
      <c r="J2870" s="22"/>
      <c r="K2870" s="90"/>
      <c r="L2870" s="21"/>
      <c r="M2870" s="21"/>
      <c r="N2870" s="21"/>
      <c r="O2870" s="21"/>
      <c r="P2870" s="21"/>
      <c r="Q2870" s="21"/>
      <c r="R2870" s="21"/>
      <c r="S2870" s="21"/>
      <c r="T2870" s="21"/>
      <c r="U2870" s="21"/>
    </row>
    <row r="2871" spans="1:21" s="40" customFormat="1" x14ac:dyDescent="0.2">
      <c r="A2871" s="260"/>
      <c r="B2871" s="261"/>
      <c r="C2871" s="302"/>
      <c r="D2871" s="240"/>
      <c r="E2871" s="241"/>
      <c r="F2871" s="175"/>
      <c r="I2871" s="22"/>
      <c r="J2871" s="22"/>
      <c r="K2871" s="90"/>
      <c r="L2871" s="21"/>
      <c r="M2871" s="21"/>
      <c r="N2871" s="21"/>
      <c r="O2871" s="21"/>
      <c r="P2871" s="21"/>
      <c r="Q2871" s="21"/>
      <c r="R2871" s="21"/>
      <c r="S2871" s="21"/>
      <c r="T2871" s="21"/>
      <c r="U2871" s="21"/>
    </row>
    <row r="2872" spans="1:21" s="40" customFormat="1" x14ac:dyDescent="0.2">
      <c r="A2872" s="326">
        <v>10.1</v>
      </c>
      <c r="B2872" s="327" t="s">
        <v>467</v>
      </c>
      <c r="C2872" s="302"/>
      <c r="D2872" s="328"/>
      <c r="E2872" s="241"/>
      <c r="F2872" s="175"/>
      <c r="I2872" s="22"/>
      <c r="J2872" s="22"/>
      <c r="K2872" s="90"/>
      <c r="L2872" s="21"/>
      <c r="M2872" s="21"/>
      <c r="N2872" s="21"/>
      <c r="O2872" s="21"/>
      <c r="P2872" s="21"/>
      <c r="Q2872" s="21"/>
      <c r="R2872" s="21"/>
      <c r="S2872" s="21"/>
      <c r="T2872" s="21"/>
      <c r="U2872" s="21"/>
    </row>
    <row r="2873" spans="1:21" s="40" customFormat="1" x14ac:dyDescent="0.2">
      <c r="A2873" s="329" t="s">
        <v>466</v>
      </c>
      <c r="B2873" s="330" t="s">
        <v>97</v>
      </c>
      <c r="C2873" s="302">
        <v>-1</v>
      </c>
      <c r="D2873" s="328" t="s">
        <v>33</v>
      </c>
      <c r="E2873" s="241">
        <v>291.64999999999998</v>
      </c>
      <c r="F2873" s="175">
        <f t="shared" ref="F2873:F2881" si="132">ROUND(E2873*C2873,2)</f>
        <v>-291.64999999999998</v>
      </c>
      <c r="I2873" s="22"/>
      <c r="J2873" s="22"/>
      <c r="K2873" s="90"/>
      <c r="L2873" s="21"/>
      <c r="M2873" s="21"/>
      <c r="N2873" s="21"/>
      <c r="O2873" s="21"/>
      <c r="P2873" s="21"/>
      <c r="Q2873" s="21"/>
      <c r="R2873" s="21"/>
      <c r="S2873" s="21"/>
      <c r="T2873" s="21"/>
      <c r="U2873" s="21"/>
    </row>
    <row r="2874" spans="1:21" s="40" customFormat="1" ht="25.5" x14ac:dyDescent="0.2">
      <c r="A2874" s="329" t="s">
        <v>465</v>
      </c>
      <c r="B2874" s="330" t="s">
        <v>412</v>
      </c>
      <c r="C2874" s="302">
        <v>-12.5</v>
      </c>
      <c r="D2874" s="331" t="s">
        <v>57</v>
      </c>
      <c r="E2874" s="241">
        <v>1410.47</v>
      </c>
      <c r="F2874" s="175">
        <f t="shared" si="132"/>
        <v>-17630.88</v>
      </c>
      <c r="I2874" s="22"/>
      <c r="J2874" s="22"/>
      <c r="K2874" s="90"/>
      <c r="L2874" s="21"/>
      <c r="M2874" s="21"/>
      <c r="N2874" s="21"/>
      <c r="O2874" s="21"/>
      <c r="P2874" s="21"/>
      <c r="Q2874" s="21"/>
      <c r="R2874" s="21"/>
      <c r="S2874" s="21"/>
      <c r="T2874" s="21"/>
      <c r="U2874" s="21"/>
    </row>
    <row r="2875" spans="1:21" s="40" customFormat="1" ht="12.75" customHeight="1" x14ac:dyDescent="0.2">
      <c r="A2875" s="329" t="s">
        <v>464</v>
      </c>
      <c r="B2875" s="245" t="s">
        <v>411</v>
      </c>
      <c r="C2875" s="302">
        <v>-4</v>
      </c>
      <c r="D2875" s="331" t="s">
        <v>33</v>
      </c>
      <c r="E2875" s="241">
        <v>2767.21</v>
      </c>
      <c r="F2875" s="175">
        <f t="shared" si="132"/>
        <v>-11068.84</v>
      </c>
      <c r="I2875" s="22"/>
      <c r="J2875" s="22"/>
      <c r="K2875" s="90"/>
      <c r="L2875" s="21"/>
      <c r="M2875" s="21"/>
      <c r="N2875" s="21"/>
      <c r="O2875" s="21"/>
      <c r="P2875" s="21"/>
      <c r="Q2875" s="21"/>
      <c r="R2875" s="21"/>
      <c r="S2875" s="21"/>
      <c r="T2875" s="21"/>
      <c r="U2875" s="21"/>
    </row>
    <row r="2876" spans="1:21" s="40" customFormat="1" x14ac:dyDescent="0.2">
      <c r="A2876" s="329" t="s">
        <v>463</v>
      </c>
      <c r="B2876" s="332" t="s">
        <v>410</v>
      </c>
      <c r="C2876" s="302">
        <v>-2</v>
      </c>
      <c r="D2876" s="331" t="s">
        <v>33</v>
      </c>
      <c r="E2876" s="241">
        <v>1565.4</v>
      </c>
      <c r="F2876" s="175">
        <f t="shared" si="132"/>
        <v>-3130.8</v>
      </c>
      <c r="I2876" s="22"/>
      <c r="J2876" s="22"/>
      <c r="K2876" s="90"/>
      <c r="L2876" s="21"/>
      <c r="M2876" s="21"/>
      <c r="N2876" s="21"/>
      <c r="O2876" s="21"/>
      <c r="P2876" s="21"/>
      <c r="Q2876" s="21"/>
      <c r="R2876" s="21"/>
      <c r="S2876" s="21"/>
      <c r="T2876" s="21"/>
      <c r="U2876" s="21"/>
    </row>
    <row r="2877" spans="1:21" s="40" customFormat="1" x14ac:dyDescent="0.2">
      <c r="A2877" s="329" t="s">
        <v>462</v>
      </c>
      <c r="B2877" s="332" t="s">
        <v>409</v>
      </c>
      <c r="C2877" s="302">
        <v>-2</v>
      </c>
      <c r="D2877" s="331" t="s">
        <v>33</v>
      </c>
      <c r="E2877" s="241">
        <v>750</v>
      </c>
      <c r="F2877" s="175">
        <f t="shared" si="132"/>
        <v>-1500</v>
      </c>
      <c r="I2877" s="22"/>
      <c r="J2877" s="22"/>
      <c r="K2877" s="90"/>
      <c r="L2877" s="21"/>
      <c r="M2877" s="21"/>
      <c r="N2877" s="21"/>
      <c r="O2877" s="21"/>
      <c r="P2877" s="21"/>
      <c r="Q2877" s="21"/>
      <c r="R2877" s="21"/>
      <c r="S2877" s="21"/>
      <c r="T2877" s="21"/>
      <c r="U2877" s="21"/>
    </row>
    <row r="2878" spans="1:21" s="40" customFormat="1" x14ac:dyDescent="0.2">
      <c r="A2878" s="329" t="s">
        <v>461</v>
      </c>
      <c r="B2878" s="332" t="s">
        <v>453</v>
      </c>
      <c r="C2878" s="302">
        <v>-8.25</v>
      </c>
      <c r="D2878" s="331" t="s">
        <v>41</v>
      </c>
      <c r="E2878" s="241">
        <v>130.81</v>
      </c>
      <c r="F2878" s="175">
        <f t="shared" si="132"/>
        <v>-1079.18</v>
      </c>
      <c r="I2878" s="22"/>
      <c r="J2878" s="22"/>
      <c r="K2878" s="90"/>
      <c r="L2878" s="21"/>
      <c r="M2878" s="21"/>
      <c r="N2878" s="21"/>
      <c r="O2878" s="21"/>
      <c r="P2878" s="21"/>
      <c r="Q2878" s="21"/>
      <c r="R2878" s="21"/>
      <c r="S2878" s="21"/>
      <c r="T2878" s="21"/>
      <c r="U2878" s="21"/>
    </row>
    <row r="2879" spans="1:21" s="40" customFormat="1" ht="26.25" customHeight="1" x14ac:dyDescent="0.2">
      <c r="A2879" s="329" t="s">
        <v>460</v>
      </c>
      <c r="B2879" s="245" t="s">
        <v>407</v>
      </c>
      <c r="C2879" s="302">
        <v>-7.84</v>
      </c>
      <c r="D2879" s="331" t="s">
        <v>41</v>
      </c>
      <c r="E2879" s="241">
        <v>172.55</v>
      </c>
      <c r="F2879" s="175">
        <f t="shared" si="132"/>
        <v>-1352.79</v>
      </c>
      <c r="I2879" s="22"/>
      <c r="J2879" s="22"/>
      <c r="K2879" s="90"/>
      <c r="L2879" s="21"/>
      <c r="M2879" s="21"/>
      <c r="N2879" s="21"/>
      <c r="O2879" s="21"/>
      <c r="P2879" s="21"/>
      <c r="Q2879" s="21"/>
      <c r="R2879" s="21"/>
      <c r="S2879" s="21"/>
      <c r="T2879" s="21"/>
      <c r="U2879" s="21"/>
    </row>
    <row r="2880" spans="1:21" s="40" customFormat="1" ht="25.5" x14ac:dyDescent="0.2">
      <c r="A2880" s="329" t="s">
        <v>459</v>
      </c>
      <c r="B2880" s="245" t="s">
        <v>406</v>
      </c>
      <c r="C2880" s="302">
        <v>-1</v>
      </c>
      <c r="D2880" s="331" t="s">
        <v>33</v>
      </c>
      <c r="E2880" s="241">
        <v>204.64</v>
      </c>
      <c r="F2880" s="175">
        <f t="shared" si="132"/>
        <v>-204.64</v>
      </c>
      <c r="I2880" s="22"/>
      <c r="J2880" s="22"/>
      <c r="K2880" s="90"/>
      <c r="L2880" s="21"/>
      <c r="M2880" s="21"/>
      <c r="N2880" s="21"/>
      <c r="O2880" s="21"/>
      <c r="P2880" s="21"/>
      <c r="Q2880" s="21"/>
      <c r="R2880" s="21"/>
      <c r="S2880" s="21"/>
      <c r="T2880" s="21"/>
      <c r="U2880" s="21"/>
    </row>
    <row r="2881" spans="1:21" s="40" customFormat="1" x14ac:dyDescent="0.2">
      <c r="A2881" s="329" t="s">
        <v>458</v>
      </c>
      <c r="B2881" s="332" t="s">
        <v>177</v>
      </c>
      <c r="C2881" s="302">
        <v>-1</v>
      </c>
      <c r="D2881" s="331" t="s">
        <v>33</v>
      </c>
      <c r="E2881" s="241">
        <v>10500</v>
      </c>
      <c r="F2881" s="175">
        <f t="shared" si="132"/>
        <v>-10500</v>
      </c>
      <c r="I2881" s="22"/>
      <c r="J2881" s="22"/>
      <c r="K2881" s="90"/>
      <c r="L2881" s="21"/>
      <c r="M2881" s="21"/>
      <c r="N2881" s="21"/>
      <c r="O2881" s="21"/>
      <c r="P2881" s="21"/>
      <c r="Q2881" s="21"/>
      <c r="R2881" s="21"/>
      <c r="S2881" s="21"/>
      <c r="T2881" s="21"/>
      <c r="U2881" s="21"/>
    </row>
    <row r="2882" spans="1:21" s="40" customFormat="1" x14ac:dyDescent="0.2">
      <c r="A2882" s="338"/>
      <c r="B2882" s="339"/>
      <c r="C2882" s="302"/>
      <c r="D2882" s="240"/>
      <c r="E2882" s="241"/>
      <c r="F2882" s="175"/>
      <c r="I2882" s="22"/>
      <c r="J2882" s="22"/>
      <c r="K2882" s="90"/>
      <c r="L2882" s="21"/>
      <c r="M2882" s="21"/>
      <c r="N2882" s="21"/>
      <c r="O2882" s="21"/>
      <c r="P2882" s="21"/>
      <c r="Q2882" s="21"/>
      <c r="R2882" s="21"/>
      <c r="S2882" s="21"/>
      <c r="T2882" s="21"/>
      <c r="U2882" s="21"/>
    </row>
    <row r="2883" spans="1:21" s="40" customFormat="1" ht="42.75" customHeight="1" x14ac:dyDescent="0.2">
      <c r="A2883" s="349">
        <v>11</v>
      </c>
      <c r="B2883" s="344" t="s">
        <v>376</v>
      </c>
      <c r="C2883" s="302">
        <v>-220.87</v>
      </c>
      <c r="D2883" s="324" t="s">
        <v>57</v>
      </c>
      <c r="E2883" s="241">
        <v>25</v>
      </c>
      <c r="F2883" s="175">
        <f>ROUND(C2883*E2883,2)</f>
        <v>-5521.75</v>
      </c>
      <c r="I2883" s="22"/>
      <c r="J2883" s="22"/>
      <c r="K2883" s="90"/>
      <c r="L2883" s="21"/>
      <c r="M2883" s="21"/>
      <c r="N2883" s="21"/>
      <c r="O2883" s="21"/>
      <c r="P2883" s="21"/>
      <c r="Q2883" s="21"/>
      <c r="R2883" s="21"/>
      <c r="S2883" s="21"/>
      <c r="T2883" s="21"/>
      <c r="U2883" s="21"/>
    </row>
    <row r="2884" spans="1:21" s="40" customFormat="1" ht="57" customHeight="1" x14ac:dyDescent="0.2">
      <c r="A2884" s="349">
        <v>12</v>
      </c>
      <c r="B2884" s="344" t="s">
        <v>375</v>
      </c>
      <c r="C2884" s="130">
        <v>-220.87</v>
      </c>
      <c r="D2884" s="324" t="s">
        <v>57</v>
      </c>
      <c r="E2884" s="241">
        <v>46.15</v>
      </c>
      <c r="F2884" s="175">
        <f>ROUND(C2884*E2884,2)</f>
        <v>-10193.15</v>
      </c>
      <c r="I2884" s="22"/>
      <c r="J2884" s="22"/>
      <c r="K2884" s="90"/>
      <c r="L2884" s="21"/>
      <c r="M2884" s="21"/>
      <c r="N2884" s="21"/>
      <c r="O2884" s="21"/>
      <c r="P2884" s="21"/>
      <c r="Q2884" s="21"/>
      <c r="R2884" s="21"/>
      <c r="S2884" s="21"/>
      <c r="T2884" s="21"/>
      <c r="U2884" s="21"/>
    </row>
    <row r="2885" spans="1:21" s="40" customFormat="1" ht="25.5" x14ac:dyDescent="0.2">
      <c r="A2885" s="350">
        <v>13</v>
      </c>
      <c r="B2885" s="346" t="s">
        <v>374</v>
      </c>
      <c r="C2885" s="130">
        <v>-220.87</v>
      </c>
      <c r="D2885" s="324" t="s">
        <v>57</v>
      </c>
      <c r="E2885" s="241">
        <v>11.93</v>
      </c>
      <c r="F2885" s="175">
        <f>ROUND(C2885*E2885,2)</f>
        <v>-2634.98</v>
      </c>
      <c r="I2885" s="22"/>
      <c r="J2885" s="22"/>
      <c r="K2885" s="90"/>
      <c r="L2885" s="21"/>
      <c r="M2885" s="21"/>
      <c r="N2885" s="21"/>
      <c r="O2885" s="21"/>
      <c r="P2885" s="21"/>
      <c r="Q2885" s="21"/>
      <c r="R2885" s="21"/>
      <c r="S2885" s="21"/>
      <c r="T2885" s="21"/>
      <c r="U2885" s="21"/>
    </row>
    <row r="2886" spans="1:21" s="40" customFormat="1" x14ac:dyDescent="0.2">
      <c r="A2886" s="316"/>
      <c r="B2886" s="317"/>
      <c r="C2886" s="302"/>
      <c r="D2886" s="190"/>
      <c r="E2886" s="241"/>
      <c r="F2886" s="175"/>
      <c r="I2886" s="22"/>
      <c r="J2886" s="22"/>
      <c r="K2886" s="90"/>
      <c r="L2886" s="21"/>
      <c r="M2886" s="21"/>
      <c r="N2886" s="21"/>
      <c r="O2886" s="21"/>
      <c r="P2886" s="21"/>
      <c r="Q2886" s="21"/>
      <c r="R2886" s="21"/>
      <c r="S2886" s="21"/>
      <c r="T2886" s="21"/>
      <c r="U2886" s="21"/>
    </row>
    <row r="2887" spans="1:21" s="91" customFormat="1" x14ac:dyDescent="0.2">
      <c r="A2887" s="187" t="s">
        <v>457</v>
      </c>
      <c r="B2887" s="188" t="s">
        <v>456</v>
      </c>
      <c r="C2887" s="302"/>
      <c r="D2887" s="190"/>
      <c r="E2887" s="241"/>
      <c r="F2887" s="175"/>
      <c r="I2887" s="94"/>
      <c r="J2887" s="94"/>
      <c r="K2887" s="93"/>
      <c r="L2887" s="92"/>
      <c r="M2887" s="92"/>
      <c r="N2887" s="92"/>
      <c r="O2887" s="92"/>
      <c r="P2887" s="92"/>
      <c r="Q2887" s="92"/>
      <c r="R2887" s="92"/>
      <c r="S2887" s="92"/>
      <c r="T2887" s="92"/>
      <c r="U2887" s="92"/>
    </row>
    <row r="2888" spans="1:21" s="40" customFormat="1" x14ac:dyDescent="0.2">
      <c r="A2888" s="316"/>
      <c r="B2888" s="317"/>
      <c r="C2888" s="302"/>
      <c r="D2888" s="190"/>
      <c r="E2888" s="241"/>
      <c r="F2888" s="175"/>
      <c r="I2888" s="22"/>
      <c r="J2888" s="22"/>
      <c r="K2888" s="90"/>
      <c r="L2888" s="21"/>
      <c r="M2888" s="21"/>
      <c r="N2888" s="21"/>
      <c r="O2888" s="21"/>
      <c r="P2888" s="21"/>
      <c r="Q2888" s="21"/>
      <c r="R2888" s="21"/>
      <c r="S2888" s="21"/>
      <c r="T2888" s="21"/>
      <c r="U2888" s="21"/>
    </row>
    <row r="2889" spans="1:21" s="40" customFormat="1" x14ac:dyDescent="0.2">
      <c r="A2889" s="256">
        <v>1</v>
      </c>
      <c r="B2889" s="352" t="s">
        <v>97</v>
      </c>
      <c r="C2889" s="302">
        <v>-2995</v>
      </c>
      <c r="D2889" s="240" t="s">
        <v>57</v>
      </c>
      <c r="E2889" s="241">
        <v>15.17</v>
      </c>
      <c r="F2889" s="175">
        <f>ROUND(C2889*E2889,2)</f>
        <v>-45434.15</v>
      </c>
      <c r="I2889" s="22"/>
      <c r="J2889" s="22"/>
      <c r="K2889" s="90"/>
      <c r="L2889" s="21"/>
      <c r="M2889" s="21"/>
      <c r="N2889" s="21"/>
      <c r="O2889" s="21"/>
      <c r="P2889" s="21"/>
      <c r="Q2889" s="21"/>
      <c r="R2889" s="21"/>
      <c r="S2889" s="21"/>
      <c r="T2889" s="21"/>
      <c r="U2889" s="21"/>
    </row>
    <row r="2890" spans="1:21" s="40" customFormat="1" x14ac:dyDescent="0.2">
      <c r="A2890" s="260"/>
      <c r="B2890" s="333"/>
      <c r="C2890" s="302"/>
      <c r="D2890" s="240"/>
      <c r="E2890" s="241"/>
      <c r="F2890" s="175"/>
      <c r="I2890" s="22"/>
      <c r="J2890" s="22"/>
      <c r="K2890" s="90"/>
      <c r="L2890" s="21"/>
      <c r="M2890" s="21"/>
      <c r="N2890" s="21"/>
      <c r="O2890" s="21"/>
      <c r="P2890" s="21"/>
      <c r="Q2890" s="21"/>
      <c r="R2890" s="21"/>
      <c r="S2890" s="21"/>
      <c r="T2890" s="21"/>
      <c r="U2890" s="21"/>
    </row>
    <row r="2891" spans="1:21" s="40" customFormat="1" x14ac:dyDescent="0.2">
      <c r="A2891" s="256">
        <v>2</v>
      </c>
      <c r="B2891" s="317" t="s">
        <v>82</v>
      </c>
      <c r="C2891" s="302"/>
      <c r="D2891" s="240"/>
      <c r="E2891" s="241"/>
      <c r="F2891" s="175"/>
      <c r="I2891" s="22"/>
      <c r="J2891" s="22"/>
      <c r="K2891" s="90"/>
      <c r="L2891" s="21"/>
      <c r="M2891" s="21"/>
      <c r="N2891" s="21"/>
      <c r="O2891" s="21"/>
      <c r="P2891" s="21"/>
      <c r="Q2891" s="21"/>
      <c r="R2891" s="21"/>
      <c r="S2891" s="21"/>
      <c r="T2891" s="21"/>
      <c r="U2891" s="21"/>
    </row>
    <row r="2892" spans="1:21" s="40" customFormat="1" x14ac:dyDescent="0.2">
      <c r="A2892" s="315">
        <v>2.1</v>
      </c>
      <c r="B2892" s="261" t="s">
        <v>417</v>
      </c>
      <c r="C2892" s="302">
        <v>-1946.75</v>
      </c>
      <c r="D2892" s="240" t="s">
        <v>41</v>
      </c>
      <c r="E2892" s="241">
        <v>121.8</v>
      </c>
      <c r="F2892" s="175">
        <f>ROUND(C2892*E2892,2)</f>
        <v>-237114.15</v>
      </c>
      <c r="I2892" s="22"/>
      <c r="J2892" s="22"/>
      <c r="K2892" s="90"/>
      <c r="L2892" s="21"/>
      <c r="M2892" s="21"/>
      <c r="N2892" s="21"/>
      <c r="O2892" s="21"/>
      <c r="P2892" s="21"/>
      <c r="Q2892" s="21"/>
      <c r="R2892" s="21"/>
      <c r="S2892" s="21"/>
      <c r="T2892" s="21"/>
      <c r="U2892" s="21"/>
    </row>
    <row r="2893" spans="1:21" s="40" customFormat="1" x14ac:dyDescent="0.2">
      <c r="A2893" s="315">
        <f>+A2892+0.1</f>
        <v>2.2000000000000002</v>
      </c>
      <c r="B2893" s="245" t="s">
        <v>416</v>
      </c>
      <c r="C2893" s="302">
        <v>-1797</v>
      </c>
      <c r="D2893" s="240" t="s">
        <v>45</v>
      </c>
      <c r="E2893" s="241">
        <v>44.31</v>
      </c>
      <c r="F2893" s="175">
        <f>ROUND(C2893*E2893,2)</f>
        <v>-79625.070000000007</v>
      </c>
      <c r="I2893" s="22"/>
      <c r="J2893" s="22"/>
      <c r="K2893" s="90"/>
      <c r="L2893" s="21"/>
      <c r="M2893" s="21"/>
      <c r="N2893" s="21"/>
      <c r="O2893" s="21"/>
      <c r="P2893" s="21"/>
      <c r="Q2893" s="21"/>
      <c r="R2893" s="21"/>
      <c r="S2893" s="21"/>
      <c r="T2893" s="21"/>
      <c r="U2893" s="21"/>
    </row>
    <row r="2894" spans="1:21" s="40" customFormat="1" x14ac:dyDescent="0.2">
      <c r="A2894" s="315">
        <f>+A2893+0.1</f>
        <v>2.3000000000000003</v>
      </c>
      <c r="B2894" s="261" t="s">
        <v>415</v>
      </c>
      <c r="C2894" s="302">
        <v>-179.7</v>
      </c>
      <c r="D2894" s="240" t="s">
        <v>41</v>
      </c>
      <c r="E2894" s="241">
        <v>1411.8</v>
      </c>
      <c r="F2894" s="175">
        <f>ROUND(C2894*E2894,2)</f>
        <v>-253700.46</v>
      </c>
      <c r="I2894" s="22"/>
      <c r="J2894" s="22"/>
      <c r="K2894" s="90"/>
      <c r="L2894" s="21"/>
      <c r="M2894" s="21"/>
      <c r="N2894" s="21"/>
      <c r="O2894" s="21"/>
      <c r="P2894" s="21"/>
      <c r="Q2894" s="21"/>
      <c r="R2894" s="21"/>
      <c r="S2894" s="21"/>
      <c r="T2894" s="21"/>
      <c r="U2894" s="21"/>
    </row>
    <row r="2895" spans="1:21" s="40" customFormat="1" ht="30" customHeight="1" x14ac:dyDescent="0.2">
      <c r="A2895" s="315">
        <f>+A2894+0.1</f>
        <v>2.4000000000000004</v>
      </c>
      <c r="B2895" s="245" t="s">
        <v>407</v>
      </c>
      <c r="C2895" s="302">
        <v>-1665.04</v>
      </c>
      <c r="D2895" s="240" t="s">
        <v>41</v>
      </c>
      <c r="E2895" s="241">
        <v>172.55</v>
      </c>
      <c r="F2895" s="175">
        <f>ROUND(C2895*E2895,2)</f>
        <v>-287302.65000000002</v>
      </c>
      <c r="I2895" s="22"/>
      <c r="J2895" s="22"/>
      <c r="K2895" s="90"/>
      <c r="L2895" s="21"/>
      <c r="M2895" s="21"/>
      <c r="N2895" s="21"/>
      <c r="O2895" s="21"/>
      <c r="P2895" s="21"/>
      <c r="Q2895" s="21"/>
      <c r="R2895" s="21"/>
      <c r="S2895" s="21"/>
      <c r="T2895" s="21"/>
      <c r="U2895" s="21"/>
    </row>
    <row r="2896" spans="1:21" s="40" customFormat="1" ht="25.5" x14ac:dyDescent="0.2">
      <c r="A2896" s="315">
        <f>+A2895+0.1</f>
        <v>2.5000000000000004</v>
      </c>
      <c r="B2896" s="245" t="s">
        <v>406</v>
      </c>
      <c r="C2896" s="302">
        <v>-352.14</v>
      </c>
      <c r="D2896" s="240" t="s">
        <v>41</v>
      </c>
      <c r="E2896" s="241">
        <v>190.02</v>
      </c>
      <c r="F2896" s="175">
        <f>ROUND(C2896*E2896,2)</f>
        <v>-66913.64</v>
      </c>
      <c r="I2896" s="22"/>
      <c r="J2896" s="22"/>
      <c r="K2896" s="90"/>
      <c r="L2896" s="21"/>
      <c r="M2896" s="21"/>
      <c r="N2896" s="21"/>
      <c r="O2896" s="21"/>
      <c r="P2896" s="21"/>
      <c r="Q2896" s="21"/>
      <c r="R2896" s="21"/>
      <c r="S2896" s="21"/>
      <c r="T2896" s="21"/>
      <c r="U2896" s="21"/>
    </row>
    <row r="2897" spans="1:21" s="40" customFormat="1" x14ac:dyDescent="0.2">
      <c r="A2897" s="260"/>
      <c r="B2897" s="261"/>
      <c r="C2897" s="302"/>
      <c r="D2897" s="240"/>
      <c r="E2897" s="241"/>
      <c r="F2897" s="175"/>
      <c r="I2897" s="22"/>
      <c r="J2897" s="22"/>
      <c r="K2897" s="90"/>
      <c r="L2897" s="21"/>
      <c r="M2897" s="21"/>
      <c r="N2897" s="21"/>
      <c r="O2897" s="21"/>
      <c r="P2897" s="21"/>
      <c r="Q2897" s="21"/>
      <c r="R2897" s="21"/>
      <c r="S2897" s="21"/>
      <c r="T2897" s="21"/>
      <c r="U2897" s="21"/>
    </row>
    <row r="2898" spans="1:21" s="40" customFormat="1" x14ac:dyDescent="0.2">
      <c r="A2898" s="256">
        <v>3</v>
      </c>
      <c r="B2898" s="317" t="s">
        <v>108</v>
      </c>
      <c r="C2898" s="302"/>
      <c r="D2898" s="240"/>
      <c r="E2898" s="241"/>
      <c r="F2898" s="175"/>
      <c r="I2898" s="22"/>
      <c r="J2898" s="22"/>
      <c r="K2898" s="90"/>
      <c r="L2898" s="21"/>
      <c r="M2898" s="21"/>
      <c r="N2898" s="21"/>
      <c r="O2898" s="21"/>
      <c r="P2898" s="21"/>
      <c r="Q2898" s="21"/>
      <c r="R2898" s="21"/>
      <c r="S2898" s="21"/>
      <c r="T2898" s="21"/>
      <c r="U2898" s="21"/>
    </row>
    <row r="2899" spans="1:21" s="40" customFormat="1" x14ac:dyDescent="0.2">
      <c r="A2899" s="315">
        <v>3.1</v>
      </c>
      <c r="B2899" s="261" t="s">
        <v>454</v>
      </c>
      <c r="C2899" s="302">
        <v>-156.33000000000001</v>
      </c>
      <c r="D2899" s="240" t="s">
        <v>57</v>
      </c>
      <c r="E2899" s="241">
        <v>389.87</v>
      </c>
      <c r="F2899" s="175">
        <f>ROUND(C2899*E2899,2)</f>
        <v>-60948.38</v>
      </c>
      <c r="I2899" s="22"/>
      <c r="J2899" s="22"/>
      <c r="K2899" s="90"/>
      <c r="L2899" s="21"/>
      <c r="M2899" s="21"/>
      <c r="N2899" s="21"/>
      <c r="O2899" s="21"/>
      <c r="P2899" s="21"/>
      <c r="Q2899" s="21"/>
      <c r="R2899" s="21"/>
      <c r="S2899" s="21"/>
      <c r="T2899" s="21"/>
      <c r="U2899" s="21"/>
    </row>
    <row r="2900" spans="1:21" s="40" customFormat="1" x14ac:dyDescent="0.2">
      <c r="A2900" s="315">
        <v>3.2</v>
      </c>
      <c r="B2900" s="261" t="s">
        <v>448</v>
      </c>
      <c r="C2900" s="302">
        <v>-2842.89</v>
      </c>
      <c r="D2900" s="240" t="s">
        <v>57</v>
      </c>
      <c r="E2900" s="241">
        <v>242.88</v>
      </c>
      <c r="F2900" s="175">
        <f>ROUND(C2900*E2900,2)</f>
        <v>-690481.12</v>
      </c>
      <c r="I2900" s="22"/>
      <c r="J2900" s="22"/>
      <c r="K2900" s="90"/>
      <c r="L2900" s="21"/>
      <c r="M2900" s="21"/>
      <c r="N2900" s="21"/>
      <c r="O2900" s="21"/>
      <c r="P2900" s="21"/>
      <c r="Q2900" s="21"/>
      <c r="R2900" s="21"/>
      <c r="S2900" s="21"/>
      <c r="T2900" s="21"/>
      <c r="U2900" s="21"/>
    </row>
    <row r="2901" spans="1:21" s="40" customFormat="1" x14ac:dyDescent="0.2">
      <c r="A2901" s="260"/>
      <c r="B2901" s="261"/>
      <c r="C2901" s="302"/>
      <c r="D2901" s="240"/>
      <c r="E2901" s="241"/>
      <c r="F2901" s="175"/>
      <c r="I2901" s="22"/>
      <c r="J2901" s="22"/>
      <c r="K2901" s="90"/>
      <c r="L2901" s="21"/>
      <c r="M2901" s="21"/>
      <c r="N2901" s="21"/>
      <c r="O2901" s="21"/>
      <c r="P2901" s="21"/>
      <c r="Q2901" s="21"/>
      <c r="R2901" s="21"/>
      <c r="S2901" s="21"/>
      <c r="T2901" s="21"/>
      <c r="U2901" s="21"/>
    </row>
    <row r="2902" spans="1:21" s="40" customFormat="1" x14ac:dyDescent="0.2">
      <c r="A2902" s="318">
        <v>4</v>
      </c>
      <c r="B2902" s="319" t="s">
        <v>76</v>
      </c>
      <c r="C2902" s="302"/>
      <c r="D2902" s="240"/>
      <c r="E2902" s="241"/>
      <c r="F2902" s="175"/>
      <c r="I2902" s="22"/>
      <c r="J2902" s="22"/>
      <c r="K2902" s="90"/>
      <c r="L2902" s="21"/>
      <c r="M2902" s="21"/>
      <c r="N2902" s="21"/>
      <c r="O2902" s="21"/>
      <c r="P2902" s="21"/>
      <c r="Q2902" s="21"/>
      <c r="R2902" s="21"/>
      <c r="S2902" s="21"/>
      <c r="T2902" s="21"/>
      <c r="U2902" s="21"/>
    </row>
    <row r="2903" spans="1:21" s="40" customFormat="1" x14ac:dyDescent="0.2">
      <c r="A2903" s="315">
        <v>4.0999999999999996</v>
      </c>
      <c r="B2903" s="261" t="s">
        <v>454</v>
      </c>
      <c r="C2903" s="302">
        <v>-155</v>
      </c>
      <c r="D2903" s="240" t="s">
        <v>57</v>
      </c>
      <c r="E2903" s="241">
        <v>117.55</v>
      </c>
      <c r="F2903" s="175">
        <f>ROUND(C2903*E2903,2)</f>
        <v>-18220.25</v>
      </c>
      <c r="I2903" s="22"/>
      <c r="J2903" s="22"/>
      <c r="K2903" s="90"/>
      <c r="L2903" s="21"/>
      <c r="M2903" s="21"/>
      <c r="N2903" s="21"/>
      <c r="O2903" s="21"/>
      <c r="P2903" s="21"/>
      <c r="Q2903" s="21"/>
      <c r="R2903" s="21"/>
      <c r="S2903" s="21"/>
      <c r="T2903" s="21"/>
      <c r="U2903" s="21"/>
    </row>
    <row r="2904" spans="1:21" s="40" customFormat="1" x14ac:dyDescent="0.2">
      <c r="A2904" s="315">
        <v>4.2</v>
      </c>
      <c r="B2904" s="261" t="s">
        <v>448</v>
      </c>
      <c r="C2904" s="302">
        <v>-2840</v>
      </c>
      <c r="D2904" s="240" t="s">
        <v>57</v>
      </c>
      <c r="E2904" s="241">
        <v>96.85</v>
      </c>
      <c r="F2904" s="175">
        <f>ROUND(C2904*E2904,2)</f>
        <v>-275054</v>
      </c>
      <c r="I2904" s="22"/>
      <c r="J2904" s="22"/>
      <c r="K2904" s="90"/>
      <c r="L2904" s="21"/>
      <c r="M2904" s="21"/>
      <c r="N2904" s="21"/>
      <c r="O2904" s="21"/>
      <c r="P2904" s="21"/>
      <c r="Q2904" s="21"/>
      <c r="R2904" s="21"/>
      <c r="S2904" s="21"/>
      <c r="T2904" s="21"/>
      <c r="U2904" s="21"/>
    </row>
    <row r="2905" spans="1:21" s="40" customFormat="1" x14ac:dyDescent="0.2">
      <c r="A2905" s="320"/>
      <c r="B2905" s="321"/>
      <c r="C2905" s="302"/>
      <c r="D2905" s="240"/>
      <c r="E2905" s="241"/>
      <c r="F2905" s="175"/>
      <c r="I2905" s="22"/>
      <c r="J2905" s="22"/>
      <c r="K2905" s="90"/>
      <c r="L2905" s="21"/>
      <c r="M2905" s="21"/>
      <c r="N2905" s="21"/>
      <c r="O2905" s="21"/>
      <c r="P2905" s="21"/>
      <c r="Q2905" s="21"/>
      <c r="R2905" s="21"/>
      <c r="S2905" s="21"/>
      <c r="T2905" s="21"/>
      <c r="U2905" s="21"/>
    </row>
    <row r="2906" spans="1:21" s="40" customFormat="1" x14ac:dyDescent="0.2">
      <c r="A2906" s="256">
        <v>5</v>
      </c>
      <c r="B2906" s="322" t="s">
        <v>455</v>
      </c>
      <c r="C2906" s="302"/>
      <c r="D2906" s="240"/>
      <c r="E2906" s="241"/>
      <c r="F2906" s="175"/>
      <c r="I2906" s="22"/>
      <c r="J2906" s="22"/>
      <c r="K2906" s="90"/>
      <c r="L2906" s="21"/>
      <c r="M2906" s="21"/>
      <c r="N2906" s="21"/>
      <c r="O2906" s="21"/>
      <c r="P2906" s="21"/>
      <c r="Q2906" s="21"/>
      <c r="R2906" s="21"/>
      <c r="S2906" s="21"/>
      <c r="T2906" s="21"/>
      <c r="U2906" s="21"/>
    </row>
    <row r="2907" spans="1:21" s="40" customFormat="1" x14ac:dyDescent="0.2">
      <c r="A2907" s="315">
        <v>5.0999999999999996</v>
      </c>
      <c r="B2907" s="261" t="s">
        <v>454</v>
      </c>
      <c r="C2907" s="302">
        <v>-155</v>
      </c>
      <c r="D2907" s="240" t="s">
        <v>57</v>
      </c>
      <c r="E2907" s="241">
        <v>58.35</v>
      </c>
      <c r="F2907" s="175">
        <f>ROUND(C2907*E2907,2)</f>
        <v>-9044.25</v>
      </c>
      <c r="I2907" s="22"/>
      <c r="J2907" s="22"/>
      <c r="K2907" s="90"/>
      <c r="L2907" s="21"/>
      <c r="M2907" s="21"/>
      <c r="N2907" s="21"/>
      <c r="O2907" s="21"/>
      <c r="P2907" s="21"/>
      <c r="Q2907" s="21"/>
      <c r="R2907" s="21"/>
      <c r="S2907" s="21"/>
      <c r="T2907" s="21"/>
      <c r="U2907" s="21"/>
    </row>
    <row r="2908" spans="1:21" s="40" customFormat="1" x14ac:dyDescent="0.2">
      <c r="A2908" s="315">
        <v>5.2</v>
      </c>
      <c r="B2908" s="261" t="s">
        <v>448</v>
      </c>
      <c r="C2908" s="302">
        <v>-2840</v>
      </c>
      <c r="D2908" s="240" t="s">
        <v>57</v>
      </c>
      <c r="E2908" s="241">
        <v>44.43</v>
      </c>
      <c r="F2908" s="175">
        <f>ROUND(C2908*E2908,2)</f>
        <v>-126181.2</v>
      </c>
      <c r="I2908" s="22"/>
      <c r="J2908" s="22"/>
      <c r="K2908" s="90"/>
      <c r="L2908" s="21"/>
      <c r="M2908" s="21"/>
      <c r="N2908" s="21"/>
      <c r="O2908" s="21"/>
      <c r="P2908" s="21"/>
      <c r="Q2908" s="21"/>
      <c r="R2908" s="21"/>
      <c r="S2908" s="21"/>
      <c r="T2908" s="21"/>
      <c r="U2908" s="21"/>
    </row>
    <row r="2909" spans="1:21" s="40" customFormat="1" x14ac:dyDescent="0.2">
      <c r="A2909" s="260"/>
      <c r="B2909" s="321"/>
      <c r="C2909" s="302"/>
      <c r="D2909" s="240"/>
      <c r="E2909" s="241"/>
      <c r="F2909" s="175"/>
      <c r="I2909" s="22"/>
      <c r="J2909" s="22"/>
      <c r="K2909" s="90"/>
      <c r="L2909" s="21"/>
      <c r="M2909" s="21"/>
      <c r="N2909" s="21"/>
      <c r="O2909" s="21"/>
      <c r="P2909" s="21"/>
      <c r="Q2909" s="21"/>
      <c r="R2909" s="21"/>
      <c r="S2909" s="21"/>
      <c r="T2909" s="21"/>
      <c r="U2909" s="21"/>
    </row>
    <row r="2910" spans="1:21" s="40" customFormat="1" x14ac:dyDescent="0.2">
      <c r="A2910" s="256">
        <v>6</v>
      </c>
      <c r="B2910" s="188" t="s">
        <v>447</v>
      </c>
      <c r="C2910" s="302"/>
      <c r="D2910" s="240"/>
      <c r="E2910" s="241"/>
      <c r="F2910" s="175"/>
      <c r="I2910" s="22"/>
      <c r="J2910" s="22"/>
      <c r="K2910" s="90"/>
      <c r="L2910" s="21"/>
      <c r="M2910" s="21"/>
      <c r="N2910" s="21"/>
      <c r="O2910" s="21"/>
      <c r="P2910" s="21"/>
      <c r="Q2910" s="21"/>
      <c r="R2910" s="21"/>
      <c r="S2910" s="21"/>
      <c r="T2910" s="21"/>
      <c r="U2910" s="21"/>
    </row>
    <row r="2911" spans="1:21" s="40" customFormat="1" ht="12.75" customHeight="1" x14ac:dyDescent="0.2">
      <c r="A2911" s="323">
        <v>6.1</v>
      </c>
      <c r="B2911" s="245" t="s">
        <v>446</v>
      </c>
      <c r="C2911" s="302">
        <v>-1</v>
      </c>
      <c r="D2911" s="324" t="s">
        <v>33</v>
      </c>
      <c r="E2911" s="241">
        <v>5262.41</v>
      </c>
      <c r="F2911" s="175">
        <f t="shared" ref="F2911:F2920" si="133">ROUND(C2911*E2911,2)</f>
        <v>-5262.41</v>
      </c>
      <c r="I2911" s="22"/>
      <c r="J2911" s="22"/>
      <c r="K2911" s="90"/>
      <c r="L2911" s="21"/>
      <c r="M2911" s="21"/>
      <c r="N2911" s="21"/>
      <c r="O2911" s="21"/>
      <c r="P2911" s="21"/>
      <c r="Q2911" s="21"/>
      <c r="R2911" s="21"/>
      <c r="S2911" s="21"/>
      <c r="T2911" s="21"/>
      <c r="U2911" s="21"/>
    </row>
    <row r="2912" spans="1:21" s="40" customFormat="1" ht="12.75" customHeight="1" x14ac:dyDescent="0.2">
      <c r="A2912" s="323">
        <v>6.2</v>
      </c>
      <c r="B2912" s="245" t="s">
        <v>445</v>
      </c>
      <c r="C2912" s="302">
        <v>-4</v>
      </c>
      <c r="D2912" s="324" t="s">
        <v>33</v>
      </c>
      <c r="E2912" s="241">
        <v>5629.22</v>
      </c>
      <c r="F2912" s="175">
        <f t="shared" si="133"/>
        <v>-22516.880000000001</v>
      </c>
      <c r="I2912" s="22"/>
      <c r="J2912" s="22"/>
      <c r="K2912" s="90"/>
      <c r="L2912" s="21"/>
      <c r="M2912" s="21"/>
      <c r="N2912" s="21"/>
      <c r="O2912" s="21"/>
      <c r="P2912" s="21"/>
      <c r="Q2912" s="21"/>
      <c r="R2912" s="21"/>
      <c r="S2912" s="21"/>
      <c r="T2912" s="21"/>
      <c r="U2912" s="21"/>
    </row>
    <row r="2913" spans="1:21" s="40" customFormat="1" ht="12.75" customHeight="1" x14ac:dyDescent="0.2">
      <c r="A2913" s="323">
        <v>6.3</v>
      </c>
      <c r="B2913" s="245" t="s">
        <v>444</v>
      </c>
      <c r="C2913" s="302">
        <v>-4</v>
      </c>
      <c r="D2913" s="324" t="s">
        <v>33</v>
      </c>
      <c r="E2913" s="241">
        <v>3831.02</v>
      </c>
      <c r="F2913" s="175">
        <f t="shared" si="133"/>
        <v>-15324.08</v>
      </c>
      <c r="I2913" s="22"/>
      <c r="J2913" s="22"/>
      <c r="K2913" s="90"/>
      <c r="L2913" s="21"/>
      <c r="M2913" s="21"/>
      <c r="N2913" s="21"/>
      <c r="O2913" s="21"/>
      <c r="P2913" s="21"/>
      <c r="Q2913" s="21"/>
      <c r="R2913" s="21"/>
      <c r="S2913" s="21"/>
      <c r="T2913" s="21"/>
      <c r="U2913" s="21"/>
    </row>
    <row r="2914" spans="1:21" s="40" customFormat="1" ht="12.75" customHeight="1" x14ac:dyDescent="0.2">
      <c r="A2914" s="323">
        <v>6.4</v>
      </c>
      <c r="B2914" s="245" t="s">
        <v>411</v>
      </c>
      <c r="C2914" s="302">
        <v>-22</v>
      </c>
      <c r="D2914" s="324" t="s">
        <v>33</v>
      </c>
      <c r="E2914" s="241">
        <v>3230.75</v>
      </c>
      <c r="F2914" s="175">
        <f t="shared" si="133"/>
        <v>-71076.5</v>
      </c>
      <c r="I2914" s="22"/>
      <c r="J2914" s="22"/>
      <c r="K2914" s="90"/>
      <c r="L2914" s="21"/>
      <c r="M2914" s="21"/>
      <c r="N2914" s="21"/>
      <c r="O2914" s="21"/>
      <c r="P2914" s="21"/>
      <c r="Q2914" s="21"/>
      <c r="R2914" s="21"/>
      <c r="S2914" s="21"/>
      <c r="T2914" s="21"/>
      <c r="U2914" s="21"/>
    </row>
    <row r="2915" spans="1:21" s="40" customFormat="1" ht="12.75" customHeight="1" x14ac:dyDescent="0.2">
      <c r="A2915" s="323">
        <v>6.5</v>
      </c>
      <c r="B2915" s="245" t="s">
        <v>436</v>
      </c>
      <c r="C2915" s="302">
        <v>-4</v>
      </c>
      <c r="D2915" s="324" t="s">
        <v>33</v>
      </c>
      <c r="E2915" s="241">
        <v>7159.26</v>
      </c>
      <c r="F2915" s="175">
        <f t="shared" si="133"/>
        <v>-28637.040000000001</v>
      </c>
      <c r="I2915" s="22"/>
      <c r="J2915" s="22"/>
      <c r="K2915" s="90"/>
      <c r="L2915" s="21"/>
      <c r="M2915" s="21"/>
      <c r="N2915" s="21"/>
      <c r="O2915" s="21"/>
      <c r="P2915" s="21"/>
      <c r="Q2915" s="21"/>
      <c r="R2915" s="21"/>
      <c r="S2915" s="21"/>
      <c r="T2915" s="21"/>
      <c r="U2915" s="21"/>
    </row>
    <row r="2916" spans="1:21" s="40" customFormat="1" ht="12.75" customHeight="1" x14ac:dyDescent="0.2">
      <c r="A2916" s="323">
        <v>6.6</v>
      </c>
      <c r="B2916" s="245" t="s">
        <v>435</v>
      </c>
      <c r="C2916" s="302">
        <v>-11</v>
      </c>
      <c r="D2916" s="324" t="s">
        <v>33</v>
      </c>
      <c r="E2916" s="241">
        <v>4741.8999999999996</v>
      </c>
      <c r="F2916" s="175">
        <f t="shared" si="133"/>
        <v>-52160.9</v>
      </c>
      <c r="I2916" s="22"/>
      <c r="J2916" s="22"/>
      <c r="K2916" s="90"/>
      <c r="L2916" s="21"/>
      <c r="M2916" s="21"/>
      <c r="N2916" s="21"/>
      <c r="O2916" s="21"/>
      <c r="P2916" s="21"/>
      <c r="Q2916" s="21"/>
      <c r="R2916" s="21"/>
      <c r="S2916" s="21"/>
      <c r="T2916" s="21"/>
      <c r="U2916" s="21"/>
    </row>
    <row r="2917" spans="1:21" s="40" customFormat="1" ht="25.5" x14ac:dyDescent="0.2">
      <c r="A2917" s="323">
        <v>6.7</v>
      </c>
      <c r="B2917" s="245" t="s">
        <v>434</v>
      </c>
      <c r="C2917" s="302">
        <v>-1</v>
      </c>
      <c r="D2917" s="324" t="s">
        <v>33</v>
      </c>
      <c r="E2917" s="241">
        <v>5332.93</v>
      </c>
      <c r="F2917" s="175">
        <f t="shared" si="133"/>
        <v>-5332.93</v>
      </c>
      <c r="I2917" s="22"/>
      <c r="J2917" s="22"/>
      <c r="K2917" s="90"/>
      <c r="L2917" s="21"/>
      <c r="M2917" s="21"/>
      <c r="N2917" s="21"/>
      <c r="O2917" s="21"/>
      <c r="P2917" s="21"/>
      <c r="Q2917" s="21"/>
      <c r="R2917" s="21"/>
      <c r="S2917" s="21"/>
      <c r="T2917" s="21"/>
      <c r="U2917" s="21"/>
    </row>
    <row r="2918" spans="1:21" s="40" customFormat="1" ht="25.5" x14ac:dyDescent="0.2">
      <c r="A2918" s="323">
        <v>6.8</v>
      </c>
      <c r="B2918" s="245" t="s">
        <v>433</v>
      </c>
      <c r="C2918" s="302">
        <v>-7</v>
      </c>
      <c r="D2918" s="324" t="s">
        <v>33</v>
      </c>
      <c r="E2918" s="241">
        <v>4251.21</v>
      </c>
      <c r="F2918" s="175">
        <f t="shared" si="133"/>
        <v>-29758.47</v>
      </c>
      <c r="I2918" s="22"/>
      <c r="J2918" s="22"/>
      <c r="K2918" s="90"/>
      <c r="L2918" s="21"/>
      <c r="M2918" s="21"/>
      <c r="N2918" s="21"/>
      <c r="O2918" s="21"/>
      <c r="P2918" s="21"/>
      <c r="Q2918" s="21"/>
      <c r="R2918" s="21"/>
      <c r="S2918" s="21"/>
      <c r="T2918" s="21"/>
      <c r="U2918" s="21"/>
    </row>
    <row r="2919" spans="1:21" s="40" customFormat="1" ht="25.5" x14ac:dyDescent="0.2">
      <c r="A2919" s="323">
        <v>6.9</v>
      </c>
      <c r="B2919" s="245" t="s">
        <v>429</v>
      </c>
      <c r="C2919" s="302">
        <v>-15</v>
      </c>
      <c r="D2919" s="324" t="s">
        <v>33</v>
      </c>
      <c r="E2919" s="241">
        <v>1067.19</v>
      </c>
      <c r="F2919" s="175">
        <f t="shared" si="133"/>
        <v>-16007.85</v>
      </c>
      <c r="I2919" s="22"/>
      <c r="J2919" s="22"/>
      <c r="K2919" s="90"/>
      <c r="L2919" s="21"/>
      <c r="M2919" s="21"/>
      <c r="N2919" s="21"/>
      <c r="O2919" s="21"/>
      <c r="P2919" s="21"/>
      <c r="Q2919" s="21"/>
      <c r="R2919" s="21"/>
      <c r="S2919" s="21"/>
      <c r="T2919" s="21"/>
      <c r="U2919" s="21"/>
    </row>
    <row r="2920" spans="1:21" s="40" customFormat="1" x14ac:dyDescent="0.2">
      <c r="A2920" s="325">
        <v>6.1</v>
      </c>
      <c r="B2920" s="245" t="s">
        <v>428</v>
      </c>
      <c r="C2920" s="302">
        <v>-54</v>
      </c>
      <c r="D2920" s="324" t="s">
        <v>33</v>
      </c>
      <c r="E2920" s="241">
        <v>750</v>
      </c>
      <c r="F2920" s="175">
        <f t="shared" si="133"/>
        <v>-40500</v>
      </c>
      <c r="I2920" s="22"/>
      <c r="J2920" s="22"/>
      <c r="K2920" s="90"/>
      <c r="L2920" s="21"/>
      <c r="M2920" s="21"/>
      <c r="N2920" s="21"/>
      <c r="O2920" s="21"/>
      <c r="P2920" s="21"/>
      <c r="Q2920" s="21"/>
      <c r="R2920" s="21"/>
      <c r="S2920" s="21"/>
      <c r="T2920" s="21"/>
      <c r="U2920" s="21"/>
    </row>
    <row r="2921" spans="1:21" s="40" customFormat="1" x14ac:dyDescent="0.2">
      <c r="A2921" s="260"/>
      <c r="B2921" s="261" t="s">
        <v>427</v>
      </c>
      <c r="C2921" s="302"/>
      <c r="D2921" s="240"/>
      <c r="E2921" s="241"/>
      <c r="F2921" s="175"/>
      <c r="I2921" s="22"/>
      <c r="J2921" s="22"/>
      <c r="K2921" s="90"/>
      <c r="L2921" s="21"/>
      <c r="M2921" s="21"/>
      <c r="N2921" s="21"/>
      <c r="O2921" s="21"/>
      <c r="P2921" s="21"/>
      <c r="Q2921" s="21"/>
      <c r="R2921" s="21"/>
      <c r="S2921" s="21"/>
      <c r="T2921" s="21"/>
      <c r="U2921" s="21"/>
    </row>
    <row r="2922" spans="1:21" s="40" customFormat="1" x14ac:dyDescent="0.2">
      <c r="A2922" s="256">
        <v>7</v>
      </c>
      <c r="B2922" s="188" t="s">
        <v>426</v>
      </c>
      <c r="C2922" s="302"/>
      <c r="D2922" s="240"/>
      <c r="E2922" s="241"/>
      <c r="F2922" s="175"/>
      <c r="I2922" s="22"/>
      <c r="J2922" s="22"/>
      <c r="K2922" s="90"/>
      <c r="L2922" s="21"/>
      <c r="M2922" s="21"/>
      <c r="N2922" s="21"/>
      <c r="O2922" s="21"/>
      <c r="P2922" s="21"/>
      <c r="Q2922" s="21"/>
      <c r="R2922" s="21"/>
      <c r="S2922" s="21"/>
      <c r="T2922" s="21"/>
      <c r="U2922" s="21"/>
    </row>
    <row r="2923" spans="1:21" s="40" customFormat="1" x14ac:dyDescent="0.2">
      <c r="A2923" s="260">
        <v>7.1</v>
      </c>
      <c r="B2923" s="261" t="s">
        <v>424</v>
      </c>
      <c r="C2923" s="302">
        <v>-26</v>
      </c>
      <c r="D2923" s="324" t="s">
        <v>33</v>
      </c>
      <c r="E2923" s="241">
        <v>1713.53</v>
      </c>
      <c r="F2923" s="175">
        <f>ROUND(C2923*E2923,2)</f>
        <v>-44551.78</v>
      </c>
      <c r="I2923" s="22"/>
      <c r="J2923" s="22"/>
      <c r="K2923" s="90"/>
      <c r="L2923" s="21"/>
      <c r="M2923" s="21"/>
      <c r="N2923" s="21"/>
      <c r="O2923" s="21"/>
      <c r="P2923" s="21"/>
      <c r="Q2923" s="21"/>
      <c r="R2923" s="21"/>
      <c r="S2923" s="21"/>
      <c r="T2923" s="21"/>
      <c r="U2923" s="21"/>
    </row>
    <row r="2924" spans="1:21" s="40" customFormat="1" x14ac:dyDescent="0.2">
      <c r="A2924" s="260">
        <v>7.2</v>
      </c>
      <c r="B2924" s="261" t="s">
        <v>423</v>
      </c>
      <c r="C2924" s="302">
        <v>-96</v>
      </c>
      <c r="D2924" s="324" t="s">
        <v>33</v>
      </c>
      <c r="E2924" s="241">
        <v>1565.4</v>
      </c>
      <c r="F2924" s="175">
        <f>ROUND(C2924*E2924,2)</f>
        <v>-150278.39999999999</v>
      </c>
      <c r="I2924" s="22"/>
      <c r="J2924" s="22"/>
      <c r="K2924" s="90"/>
      <c r="L2924" s="21"/>
      <c r="M2924" s="21"/>
      <c r="N2924" s="21"/>
      <c r="O2924" s="21"/>
      <c r="P2924" s="21"/>
      <c r="Q2924" s="21"/>
      <c r="R2924" s="21"/>
      <c r="S2924" s="21"/>
      <c r="T2924" s="21"/>
      <c r="U2924" s="21"/>
    </row>
    <row r="2925" spans="1:21" s="40" customFormat="1" x14ac:dyDescent="0.2">
      <c r="A2925" s="260"/>
      <c r="B2925" s="261"/>
      <c r="C2925" s="302"/>
      <c r="D2925" s="240"/>
      <c r="E2925" s="241"/>
      <c r="F2925" s="175"/>
      <c r="I2925" s="22"/>
      <c r="J2925" s="22"/>
      <c r="K2925" s="90"/>
      <c r="L2925" s="21"/>
      <c r="M2925" s="21"/>
      <c r="N2925" s="21"/>
      <c r="O2925" s="21"/>
      <c r="P2925" s="21"/>
      <c r="Q2925" s="21"/>
      <c r="R2925" s="21"/>
      <c r="S2925" s="21"/>
      <c r="T2925" s="21"/>
      <c r="U2925" s="21"/>
    </row>
    <row r="2926" spans="1:21" s="40" customFormat="1" x14ac:dyDescent="0.2">
      <c r="A2926" s="256">
        <v>8</v>
      </c>
      <c r="B2926" s="188" t="s">
        <v>422</v>
      </c>
      <c r="C2926" s="302"/>
      <c r="D2926" s="240"/>
      <c r="E2926" s="241"/>
      <c r="F2926" s="175"/>
      <c r="I2926" s="22"/>
      <c r="J2926" s="22"/>
      <c r="K2926" s="90"/>
      <c r="L2926" s="21"/>
      <c r="M2926" s="21"/>
      <c r="N2926" s="21"/>
      <c r="O2926" s="21"/>
      <c r="P2926" s="21"/>
      <c r="Q2926" s="21"/>
      <c r="R2926" s="21"/>
      <c r="S2926" s="21"/>
      <c r="T2926" s="21"/>
      <c r="U2926" s="21"/>
    </row>
    <row r="2927" spans="1:21" s="40" customFormat="1" x14ac:dyDescent="0.2">
      <c r="A2927" s="260"/>
      <c r="B2927" s="261"/>
      <c r="C2927" s="302"/>
      <c r="D2927" s="240"/>
      <c r="E2927" s="241"/>
      <c r="F2927" s="175"/>
      <c r="I2927" s="22"/>
      <c r="J2927" s="22"/>
      <c r="K2927" s="90"/>
      <c r="L2927" s="21"/>
      <c r="M2927" s="21"/>
      <c r="N2927" s="21"/>
      <c r="O2927" s="21"/>
      <c r="P2927" s="21"/>
      <c r="Q2927" s="21"/>
      <c r="R2927" s="21"/>
      <c r="S2927" s="21"/>
      <c r="T2927" s="21"/>
      <c r="U2927" s="21"/>
    </row>
    <row r="2928" spans="1:21" s="40" customFormat="1" x14ac:dyDescent="0.2">
      <c r="A2928" s="256">
        <v>8.1</v>
      </c>
      <c r="B2928" s="188" t="s">
        <v>421</v>
      </c>
      <c r="C2928" s="302"/>
      <c r="D2928" s="240"/>
      <c r="E2928" s="241"/>
      <c r="F2928" s="175"/>
      <c r="I2928" s="22"/>
      <c r="J2928" s="22"/>
      <c r="K2928" s="90"/>
      <c r="L2928" s="21"/>
      <c r="M2928" s="21"/>
      <c r="N2928" s="21"/>
      <c r="O2928" s="21"/>
      <c r="P2928" s="21"/>
      <c r="Q2928" s="21"/>
      <c r="R2928" s="21"/>
      <c r="S2928" s="21"/>
      <c r="T2928" s="21"/>
      <c r="U2928" s="21"/>
    </row>
    <row r="2929" spans="1:21" s="40" customFormat="1" x14ac:dyDescent="0.2">
      <c r="A2929" s="260" t="s">
        <v>148</v>
      </c>
      <c r="B2929" s="333" t="s">
        <v>97</v>
      </c>
      <c r="C2929" s="302">
        <v>-1</v>
      </c>
      <c r="D2929" s="324" t="s">
        <v>33</v>
      </c>
      <c r="E2929" s="265">
        <v>291.64999999999998</v>
      </c>
      <c r="F2929" s="175">
        <f t="shared" ref="F2929:F2938" si="134">ROUND(C2929*E2929,2)</f>
        <v>-291.64999999999998</v>
      </c>
      <c r="I2929" s="22"/>
      <c r="J2929" s="22"/>
      <c r="K2929" s="90"/>
      <c r="L2929" s="21"/>
      <c r="M2929" s="21"/>
      <c r="N2929" s="21"/>
      <c r="O2929" s="21"/>
      <c r="P2929" s="21"/>
      <c r="Q2929" s="21"/>
      <c r="R2929" s="21"/>
      <c r="S2929" s="21"/>
      <c r="T2929" s="21"/>
      <c r="U2929" s="21"/>
    </row>
    <row r="2930" spans="1:21" s="40" customFormat="1" ht="25.5" x14ac:dyDescent="0.2">
      <c r="A2930" s="260" t="s">
        <v>256</v>
      </c>
      <c r="B2930" s="245" t="s">
        <v>420</v>
      </c>
      <c r="C2930" s="302">
        <v>-5</v>
      </c>
      <c r="D2930" s="324" t="s">
        <v>57</v>
      </c>
      <c r="E2930" s="265">
        <v>2443.96</v>
      </c>
      <c r="F2930" s="175">
        <f t="shared" si="134"/>
        <v>-12219.8</v>
      </c>
      <c r="I2930" s="22"/>
      <c r="J2930" s="22"/>
      <c r="K2930" s="90"/>
      <c r="L2930" s="21"/>
      <c r="M2930" s="21"/>
      <c r="N2930" s="21"/>
      <c r="O2930" s="21"/>
      <c r="P2930" s="21"/>
      <c r="Q2930" s="21"/>
      <c r="R2930" s="21"/>
      <c r="S2930" s="21"/>
      <c r="T2930" s="21"/>
      <c r="U2930" s="21"/>
    </row>
    <row r="2931" spans="1:21" s="40" customFormat="1" x14ac:dyDescent="0.2">
      <c r="A2931" s="260" t="s">
        <v>337</v>
      </c>
      <c r="B2931" s="245" t="s">
        <v>419</v>
      </c>
      <c r="C2931" s="302">
        <v>-4</v>
      </c>
      <c r="D2931" s="324" t="s">
        <v>33</v>
      </c>
      <c r="E2931" s="265">
        <v>4860.49</v>
      </c>
      <c r="F2931" s="175">
        <f t="shared" si="134"/>
        <v>-19441.96</v>
      </c>
      <c r="I2931" s="22"/>
      <c r="J2931" s="22"/>
      <c r="K2931" s="90"/>
      <c r="L2931" s="21"/>
      <c r="M2931" s="21"/>
      <c r="N2931" s="21"/>
      <c r="O2931" s="21"/>
      <c r="P2931" s="21"/>
      <c r="Q2931" s="21"/>
      <c r="R2931" s="21"/>
      <c r="S2931" s="21"/>
      <c r="T2931" s="21"/>
      <c r="U2931" s="21"/>
    </row>
    <row r="2932" spans="1:21" s="40" customFormat="1" x14ac:dyDescent="0.2">
      <c r="A2932" s="260" t="s">
        <v>288</v>
      </c>
      <c r="B2932" s="245" t="s">
        <v>418</v>
      </c>
      <c r="C2932" s="302">
        <v>-2</v>
      </c>
      <c r="D2932" s="324" t="s">
        <v>33</v>
      </c>
      <c r="E2932" s="265">
        <v>1713.53</v>
      </c>
      <c r="F2932" s="175">
        <f t="shared" si="134"/>
        <v>-3427.06</v>
      </c>
      <c r="I2932" s="22"/>
      <c r="J2932" s="22"/>
      <c r="K2932" s="90"/>
      <c r="L2932" s="21"/>
      <c r="M2932" s="21"/>
      <c r="N2932" s="21"/>
      <c r="O2932" s="21"/>
      <c r="P2932" s="21"/>
      <c r="Q2932" s="21"/>
      <c r="R2932" s="21"/>
      <c r="S2932" s="21"/>
      <c r="T2932" s="21"/>
      <c r="U2932" s="21"/>
    </row>
    <row r="2933" spans="1:21" s="40" customFormat="1" x14ac:dyDescent="0.2">
      <c r="A2933" s="260" t="s">
        <v>335</v>
      </c>
      <c r="B2933" s="261" t="s">
        <v>417</v>
      </c>
      <c r="C2933" s="302">
        <v>-4.68</v>
      </c>
      <c r="D2933" s="240" t="s">
        <v>41</v>
      </c>
      <c r="E2933" s="265">
        <v>130.81</v>
      </c>
      <c r="F2933" s="175">
        <f t="shared" si="134"/>
        <v>-612.19000000000005</v>
      </c>
      <c r="I2933" s="22"/>
      <c r="J2933" s="22"/>
      <c r="K2933" s="90"/>
      <c r="L2933" s="21"/>
      <c r="M2933" s="21"/>
      <c r="N2933" s="21"/>
      <c r="O2933" s="21"/>
      <c r="P2933" s="21"/>
      <c r="Q2933" s="21"/>
      <c r="R2933" s="21"/>
      <c r="S2933" s="21"/>
      <c r="T2933" s="21"/>
      <c r="U2933" s="21"/>
    </row>
    <row r="2934" spans="1:21" s="40" customFormat="1" x14ac:dyDescent="0.2">
      <c r="A2934" s="260" t="s">
        <v>147</v>
      </c>
      <c r="B2934" s="245" t="s">
        <v>416</v>
      </c>
      <c r="C2934" s="302">
        <v>-4.2</v>
      </c>
      <c r="D2934" s="240" t="s">
        <v>45</v>
      </c>
      <c r="E2934" s="265">
        <v>44.31</v>
      </c>
      <c r="F2934" s="175">
        <f t="shared" si="134"/>
        <v>-186.1</v>
      </c>
      <c r="I2934" s="22"/>
      <c r="J2934" s="22"/>
      <c r="K2934" s="90"/>
      <c r="L2934" s="21"/>
      <c r="M2934" s="21"/>
      <c r="N2934" s="21"/>
      <c r="O2934" s="21"/>
      <c r="P2934" s="21"/>
      <c r="Q2934" s="21"/>
      <c r="R2934" s="21"/>
      <c r="S2934" s="21"/>
      <c r="T2934" s="21"/>
      <c r="U2934" s="21"/>
    </row>
    <row r="2935" spans="1:21" s="40" customFormat="1" x14ac:dyDescent="0.2">
      <c r="A2935" s="260" t="s">
        <v>146</v>
      </c>
      <c r="B2935" s="245" t="s">
        <v>415</v>
      </c>
      <c r="C2935" s="302">
        <v>-0.42</v>
      </c>
      <c r="D2935" s="240" t="s">
        <v>41</v>
      </c>
      <c r="E2935" s="265">
        <v>1411.8</v>
      </c>
      <c r="F2935" s="175">
        <f t="shared" si="134"/>
        <v>-592.96</v>
      </c>
      <c r="I2935" s="22"/>
      <c r="J2935" s="22"/>
      <c r="K2935" s="90"/>
      <c r="L2935" s="21"/>
      <c r="M2935" s="21"/>
      <c r="N2935" s="21"/>
      <c r="O2935" s="21"/>
      <c r="P2935" s="21"/>
      <c r="Q2935" s="21"/>
      <c r="R2935" s="21"/>
      <c r="S2935" s="21"/>
      <c r="T2935" s="21"/>
      <c r="U2935" s="21"/>
    </row>
    <row r="2936" spans="1:21" s="40" customFormat="1" ht="27.75" customHeight="1" x14ac:dyDescent="0.2">
      <c r="A2936" s="260" t="s">
        <v>145</v>
      </c>
      <c r="B2936" s="245" t="s">
        <v>407</v>
      </c>
      <c r="C2936" s="302">
        <v>-3.81</v>
      </c>
      <c r="D2936" s="240" t="s">
        <v>41</v>
      </c>
      <c r="E2936" s="265">
        <v>172.55</v>
      </c>
      <c r="F2936" s="175">
        <f t="shared" si="134"/>
        <v>-657.42</v>
      </c>
      <c r="I2936" s="22"/>
      <c r="J2936" s="22"/>
      <c r="K2936" s="90"/>
      <c r="L2936" s="21"/>
      <c r="M2936" s="21"/>
      <c r="N2936" s="21"/>
      <c r="O2936" s="21"/>
      <c r="P2936" s="21"/>
      <c r="Q2936" s="21"/>
      <c r="R2936" s="21"/>
      <c r="S2936" s="21"/>
      <c r="T2936" s="21"/>
      <c r="U2936" s="21"/>
    </row>
    <row r="2937" spans="1:21" s="40" customFormat="1" ht="25.5" x14ac:dyDescent="0.2">
      <c r="A2937" s="260" t="s">
        <v>144</v>
      </c>
      <c r="B2937" s="245" t="s">
        <v>406</v>
      </c>
      <c r="C2937" s="302">
        <v>-0.92</v>
      </c>
      <c r="D2937" s="240" t="s">
        <v>41</v>
      </c>
      <c r="E2937" s="265">
        <v>204.64</v>
      </c>
      <c r="F2937" s="175">
        <f t="shared" si="134"/>
        <v>-188.27</v>
      </c>
      <c r="I2937" s="22"/>
      <c r="J2937" s="22"/>
      <c r="K2937" s="90"/>
      <c r="L2937" s="21"/>
      <c r="M2937" s="21"/>
      <c r="N2937" s="21"/>
      <c r="O2937" s="21"/>
      <c r="P2937" s="21"/>
      <c r="Q2937" s="21"/>
      <c r="R2937" s="21"/>
      <c r="S2937" s="21"/>
      <c r="T2937" s="21"/>
      <c r="U2937" s="21"/>
    </row>
    <row r="2938" spans="1:21" s="40" customFormat="1" x14ac:dyDescent="0.2">
      <c r="A2938" s="260" t="s">
        <v>414</v>
      </c>
      <c r="B2938" s="245" t="s">
        <v>89</v>
      </c>
      <c r="C2938" s="302">
        <v>-1</v>
      </c>
      <c r="D2938" s="324" t="s">
        <v>33</v>
      </c>
      <c r="E2938" s="265">
        <v>8900</v>
      </c>
      <c r="F2938" s="175">
        <f t="shared" si="134"/>
        <v>-8900</v>
      </c>
      <c r="I2938" s="22"/>
      <c r="J2938" s="22"/>
      <c r="K2938" s="90"/>
      <c r="L2938" s="21"/>
      <c r="M2938" s="21"/>
      <c r="N2938" s="21"/>
      <c r="O2938" s="21"/>
      <c r="P2938" s="21"/>
      <c r="Q2938" s="21"/>
      <c r="R2938" s="21"/>
      <c r="S2938" s="21"/>
      <c r="T2938" s="21"/>
      <c r="U2938" s="21"/>
    </row>
    <row r="2939" spans="1:21" s="40" customFormat="1" x14ac:dyDescent="0.2">
      <c r="A2939" s="260"/>
      <c r="B2939" s="261"/>
      <c r="C2939" s="302"/>
      <c r="D2939" s="240"/>
      <c r="E2939" s="265"/>
      <c r="F2939" s="175"/>
      <c r="I2939" s="22"/>
      <c r="J2939" s="22"/>
      <c r="K2939" s="90"/>
      <c r="L2939" s="21"/>
      <c r="M2939" s="21"/>
      <c r="N2939" s="21"/>
      <c r="O2939" s="21"/>
      <c r="P2939" s="21"/>
      <c r="Q2939" s="21"/>
      <c r="R2939" s="21"/>
      <c r="S2939" s="21"/>
      <c r="T2939" s="21"/>
      <c r="U2939" s="21"/>
    </row>
    <row r="2940" spans="1:21" s="40" customFormat="1" x14ac:dyDescent="0.2">
      <c r="A2940" s="326">
        <v>8.1999999999999993</v>
      </c>
      <c r="B2940" s="327" t="s">
        <v>413</v>
      </c>
      <c r="C2940" s="302"/>
      <c r="D2940" s="328"/>
      <c r="E2940" s="265"/>
      <c r="F2940" s="175"/>
      <c r="I2940" s="22"/>
      <c r="J2940" s="22"/>
      <c r="K2940" s="90"/>
      <c r="L2940" s="21"/>
      <c r="M2940" s="21"/>
      <c r="N2940" s="21"/>
      <c r="O2940" s="21"/>
      <c r="P2940" s="21"/>
      <c r="Q2940" s="21"/>
      <c r="R2940" s="21"/>
      <c r="S2940" s="21"/>
      <c r="T2940" s="21"/>
      <c r="U2940" s="21"/>
    </row>
    <row r="2941" spans="1:21" s="40" customFormat="1" x14ac:dyDescent="0.2">
      <c r="A2941" s="329" t="s">
        <v>101</v>
      </c>
      <c r="B2941" s="330" t="s">
        <v>97</v>
      </c>
      <c r="C2941" s="302">
        <v>-2</v>
      </c>
      <c r="D2941" s="328" t="s">
        <v>33</v>
      </c>
      <c r="E2941" s="265">
        <v>291.64999999999998</v>
      </c>
      <c r="F2941" s="175">
        <f t="shared" ref="F2941:F2949" si="135">ROUND(E2941*C2941,2)</f>
        <v>-583.29999999999995</v>
      </c>
      <c r="I2941" s="22"/>
      <c r="J2941" s="22"/>
      <c r="K2941" s="90"/>
      <c r="L2941" s="21"/>
      <c r="M2941" s="21"/>
      <c r="N2941" s="21"/>
      <c r="O2941" s="21"/>
      <c r="P2941" s="21"/>
      <c r="Q2941" s="21"/>
      <c r="R2941" s="21"/>
      <c r="S2941" s="21"/>
      <c r="T2941" s="21"/>
      <c r="U2941" s="21"/>
    </row>
    <row r="2942" spans="1:21" s="40" customFormat="1" ht="25.5" x14ac:dyDescent="0.2">
      <c r="A2942" s="260" t="s">
        <v>334</v>
      </c>
      <c r="B2942" s="245" t="s">
        <v>412</v>
      </c>
      <c r="C2942" s="302">
        <v>-10</v>
      </c>
      <c r="D2942" s="240" t="s">
        <v>57</v>
      </c>
      <c r="E2942" s="265">
        <v>1410.47</v>
      </c>
      <c r="F2942" s="175">
        <f t="shared" si="135"/>
        <v>-14104.7</v>
      </c>
      <c r="I2942" s="22"/>
      <c r="J2942" s="22"/>
      <c r="K2942" s="90"/>
      <c r="L2942" s="21"/>
      <c r="M2942" s="21"/>
      <c r="N2942" s="21"/>
      <c r="O2942" s="21"/>
      <c r="P2942" s="21"/>
      <c r="Q2942" s="21"/>
      <c r="R2942" s="21"/>
      <c r="S2942" s="21"/>
      <c r="T2942" s="21"/>
      <c r="U2942" s="21"/>
    </row>
    <row r="2943" spans="1:21" s="40" customFormat="1" ht="25.5" x14ac:dyDescent="0.2">
      <c r="A2943" s="329" t="s">
        <v>332</v>
      </c>
      <c r="B2943" s="245" t="s">
        <v>411</v>
      </c>
      <c r="C2943" s="302">
        <v>-8</v>
      </c>
      <c r="D2943" s="331" t="s">
        <v>33</v>
      </c>
      <c r="E2943" s="265">
        <v>2767.21</v>
      </c>
      <c r="F2943" s="175">
        <f t="shared" si="135"/>
        <v>-22137.68</v>
      </c>
      <c r="I2943" s="22"/>
      <c r="J2943" s="22"/>
      <c r="K2943" s="90"/>
      <c r="L2943" s="21"/>
      <c r="M2943" s="21"/>
      <c r="N2943" s="21"/>
      <c r="O2943" s="21"/>
      <c r="P2943" s="21"/>
      <c r="Q2943" s="21"/>
      <c r="R2943" s="21"/>
      <c r="S2943" s="21"/>
      <c r="T2943" s="21"/>
      <c r="U2943" s="21"/>
    </row>
    <row r="2944" spans="1:21" s="40" customFormat="1" x14ac:dyDescent="0.2">
      <c r="A2944" s="329" t="s">
        <v>330</v>
      </c>
      <c r="B2944" s="332" t="s">
        <v>410</v>
      </c>
      <c r="C2944" s="302">
        <v>-4</v>
      </c>
      <c r="D2944" s="331" t="s">
        <v>33</v>
      </c>
      <c r="E2944" s="265">
        <v>1565.4</v>
      </c>
      <c r="F2944" s="175">
        <f t="shared" si="135"/>
        <v>-6261.6</v>
      </c>
      <c r="I2944" s="22"/>
      <c r="J2944" s="22"/>
      <c r="K2944" s="90"/>
      <c r="L2944" s="21"/>
      <c r="M2944" s="21"/>
      <c r="N2944" s="21"/>
      <c r="O2944" s="21"/>
      <c r="P2944" s="21"/>
      <c r="Q2944" s="21"/>
      <c r="R2944" s="21"/>
      <c r="S2944" s="21"/>
      <c r="T2944" s="21"/>
      <c r="U2944" s="21"/>
    </row>
    <row r="2945" spans="1:21" s="40" customFormat="1" x14ac:dyDescent="0.2">
      <c r="A2945" s="329" t="s">
        <v>328</v>
      </c>
      <c r="B2945" s="332" t="s">
        <v>409</v>
      </c>
      <c r="C2945" s="302">
        <v>-4</v>
      </c>
      <c r="D2945" s="331" t="s">
        <v>33</v>
      </c>
      <c r="E2945" s="265">
        <v>750</v>
      </c>
      <c r="F2945" s="175">
        <f t="shared" si="135"/>
        <v>-3000</v>
      </c>
      <c r="I2945" s="22"/>
      <c r="J2945" s="22"/>
      <c r="K2945" s="90"/>
      <c r="L2945" s="21"/>
      <c r="M2945" s="21"/>
      <c r="N2945" s="21"/>
      <c r="O2945" s="21"/>
      <c r="P2945" s="21"/>
      <c r="Q2945" s="21"/>
      <c r="R2945" s="21"/>
      <c r="S2945" s="21"/>
      <c r="T2945" s="21"/>
      <c r="U2945" s="21"/>
    </row>
    <row r="2946" spans="1:21" s="40" customFormat="1" x14ac:dyDescent="0.2">
      <c r="A2946" s="329" t="s">
        <v>118</v>
      </c>
      <c r="B2946" s="332" t="s">
        <v>453</v>
      </c>
      <c r="C2946" s="302">
        <v>-11.36</v>
      </c>
      <c r="D2946" s="331" t="s">
        <v>41</v>
      </c>
      <c r="E2946" s="265">
        <v>130.81</v>
      </c>
      <c r="F2946" s="175">
        <f t="shared" si="135"/>
        <v>-1486</v>
      </c>
      <c r="I2946" s="22"/>
      <c r="J2946" s="22"/>
      <c r="K2946" s="90"/>
      <c r="L2946" s="21"/>
      <c r="M2946" s="21"/>
      <c r="N2946" s="21"/>
      <c r="O2946" s="21"/>
      <c r="P2946" s="21"/>
      <c r="Q2946" s="21"/>
      <c r="R2946" s="21"/>
      <c r="S2946" s="21"/>
      <c r="T2946" s="21"/>
      <c r="U2946" s="21"/>
    </row>
    <row r="2947" spans="1:21" s="40" customFormat="1" ht="28.5" customHeight="1" x14ac:dyDescent="0.2">
      <c r="A2947" s="329" t="s">
        <v>143</v>
      </c>
      <c r="B2947" s="245" t="s">
        <v>407</v>
      </c>
      <c r="C2947" s="302">
        <v>-10.68</v>
      </c>
      <c r="D2947" s="331" t="s">
        <v>41</v>
      </c>
      <c r="E2947" s="265">
        <v>172.55</v>
      </c>
      <c r="F2947" s="175">
        <f t="shared" si="135"/>
        <v>-1842.83</v>
      </c>
      <c r="I2947" s="22"/>
      <c r="J2947" s="22"/>
      <c r="K2947" s="90"/>
      <c r="L2947" s="21"/>
      <c r="M2947" s="21"/>
      <c r="N2947" s="21"/>
      <c r="O2947" s="21"/>
      <c r="P2947" s="21"/>
      <c r="Q2947" s="21"/>
      <c r="R2947" s="21"/>
      <c r="S2947" s="21"/>
      <c r="T2947" s="21"/>
      <c r="U2947" s="21"/>
    </row>
    <row r="2948" spans="1:21" s="40" customFormat="1" ht="25.5" x14ac:dyDescent="0.2">
      <c r="A2948" s="329" t="s">
        <v>117</v>
      </c>
      <c r="B2948" s="245" t="s">
        <v>406</v>
      </c>
      <c r="C2948" s="302">
        <v>-2</v>
      </c>
      <c r="D2948" s="331" t="s">
        <v>33</v>
      </c>
      <c r="E2948" s="265">
        <v>204.64</v>
      </c>
      <c r="F2948" s="175">
        <f t="shared" si="135"/>
        <v>-409.28</v>
      </c>
      <c r="I2948" s="22"/>
      <c r="J2948" s="22"/>
      <c r="K2948" s="90"/>
      <c r="L2948" s="21"/>
      <c r="M2948" s="21"/>
      <c r="N2948" s="21"/>
      <c r="O2948" s="21"/>
      <c r="P2948" s="21"/>
      <c r="Q2948" s="21"/>
      <c r="R2948" s="21"/>
      <c r="S2948" s="21"/>
      <c r="T2948" s="21"/>
      <c r="U2948" s="21"/>
    </row>
    <row r="2949" spans="1:21" s="40" customFormat="1" x14ac:dyDescent="0.2">
      <c r="A2949" s="329" t="s">
        <v>100</v>
      </c>
      <c r="B2949" s="332" t="s">
        <v>177</v>
      </c>
      <c r="C2949" s="302">
        <v>-2</v>
      </c>
      <c r="D2949" s="331" t="s">
        <v>33</v>
      </c>
      <c r="E2949" s="265">
        <v>8500</v>
      </c>
      <c r="F2949" s="175">
        <f t="shared" si="135"/>
        <v>-17000</v>
      </c>
      <c r="I2949" s="22"/>
      <c r="J2949" s="22"/>
      <c r="K2949" s="90"/>
      <c r="L2949" s="21"/>
      <c r="M2949" s="21"/>
      <c r="N2949" s="21"/>
      <c r="O2949" s="21"/>
      <c r="P2949" s="21"/>
      <c r="Q2949" s="21"/>
      <c r="R2949" s="21"/>
      <c r="S2949" s="21"/>
      <c r="T2949" s="21"/>
      <c r="U2949" s="21"/>
    </row>
    <row r="2950" spans="1:21" s="40" customFormat="1" x14ac:dyDescent="0.2">
      <c r="A2950" s="260"/>
      <c r="B2950" s="261"/>
      <c r="C2950" s="302"/>
      <c r="D2950" s="240"/>
      <c r="E2950" s="241"/>
      <c r="F2950" s="175"/>
      <c r="I2950" s="22"/>
      <c r="J2950" s="22"/>
      <c r="K2950" s="90"/>
      <c r="L2950" s="21"/>
      <c r="M2950" s="21"/>
      <c r="N2950" s="21"/>
      <c r="O2950" s="21"/>
      <c r="P2950" s="21"/>
      <c r="Q2950" s="21"/>
      <c r="R2950" s="21"/>
      <c r="S2950" s="21"/>
      <c r="T2950" s="21"/>
      <c r="U2950" s="21"/>
    </row>
    <row r="2951" spans="1:21" s="40" customFormat="1" x14ac:dyDescent="0.2">
      <c r="A2951" s="334">
        <v>9</v>
      </c>
      <c r="B2951" s="188" t="s">
        <v>405</v>
      </c>
      <c r="C2951" s="302"/>
      <c r="D2951" s="240"/>
      <c r="E2951" s="241"/>
      <c r="F2951" s="175"/>
      <c r="I2951" s="22"/>
      <c r="J2951" s="22"/>
      <c r="K2951" s="90"/>
      <c r="L2951" s="21"/>
      <c r="M2951" s="21"/>
      <c r="N2951" s="21"/>
      <c r="O2951" s="21"/>
      <c r="P2951" s="21"/>
      <c r="Q2951" s="21"/>
      <c r="R2951" s="21"/>
      <c r="S2951" s="21"/>
      <c r="T2951" s="21"/>
      <c r="U2951" s="21"/>
    </row>
    <row r="2952" spans="1:21" s="40" customFormat="1" x14ac:dyDescent="0.2">
      <c r="A2952" s="260"/>
      <c r="B2952" s="261"/>
      <c r="C2952" s="302"/>
      <c r="D2952" s="240"/>
      <c r="E2952" s="241"/>
      <c r="F2952" s="175"/>
      <c r="I2952" s="22"/>
      <c r="J2952" s="22"/>
      <c r="K2952" s="90"/>
      <c r="L2952" s="21"/>
      <c r="M2952" s="21"/>
      <c r="N2952" s="21"/>
      <c r="O2952" s="21"/>
      <c r="P2952" s="21"/>
      <c r="Q2952" s="21"/>
      <c r="R2952" s="21"/>
      <c r="S2952" s="21"/>
      <c r="T2952" s="21"/>
      <c r="U2952" s="21"/>
    </row>
    <row r="2953" spans="1:21" s="40" customFormat="1" x14ac:dyDescent="0.2">
      <c r="A2953" s="335">
        <v>9.1</v>
      </c>
      <c r="B2953" s="188" t="s">
        <v>452</v>
      </c>
      <c r="C2953" s="302"/>
      <c r="D2953" s="240"/>
      <c r="E2953" s="241"/>
      <c r="F2953" s="175"/>
      <c r="I2953" s="22"/>
      <c r="J2953" s="22"/>
      <c r="K2953" s="90"/>
      <c r="L2953" s="21"/>
      <c r="M2953" s="21"/>
      <c r="N2953" s="21"/>
      <c r="O2953" s="21"/>
      <c r="P2953" s="21"/>
      <c r="Q2953" s="21"/>
      <c r="R2953" s="21"/>
      <c r="S2953" s="21"/>
      <c r="T2953" s="21"/>
      <c r="U2953" s="21"/>
    </row>
    <row r="2954" spans="1:21" s="40" customFormat="1" x14ac:dyDescent="0.2">
      <c r="A2954" s="329" t="s">
        <v>403</v>
      </c>
      <c r="B2954" s="336" t="s">
        <v>402</v>
      </c>
      <c r="C2954" s="302">
        <v>-180</v>
      </c>
      <c r="D2954" s="328" t="s">
        <v>33</v>
      </c>
      <c r="E2954" s="265">
        <v>80</v>
      </c>
      <c r="F2954" s="175">
        <f t="shared" ref="F2954:F2966" si="136">ROUND((C2954*E2954),2)</f>
        <v>-14400</v>
      </c>
      <c r="I2954" s="22"/>
      <c r="J2954" s="22"/>
      <c r="K2954" s="90"/>
      <c r="L2954" s="21"/>
      <c r="M2954" s="21"/>
      <c r="N2954" s="21"/>
      <c r="O2954" s="21"/>
      <c r="P2954" s="21"/>
      <c r="Q2954" s="21"/>
      <c r="R2954" s="21"/>
      <c r="S2954" s="21"/>
      <c r="T2954" s="21"/>
      <c r="U2954" s="21"/>
    </row>
    <row r="2955" spans="1:21" s="40" customFormat="1" ht="25.5" x14ac:dyDescent="0.2">
      <c r="A2955" s="329" t="s">
        <v>401</v>
      </c>
      <c r="B2955" s="245" t="s">
        <v>400</v>
      </c>
      <c r="C2955" s="302">
        <v>-2160</v>
      </c>
      <c r="D2955" s="331" t="s">
        <v>57</v>
      </c>
      <c r="E2955" s="265">
        <v>14.23</v>
      </c>
      <c r="F2955" s="175">
        <f t="shared" si="136"/>
        <v>-30736.799999999999</v>
      </c>
      <c r="I2955" s="22"/>
      <c r="J2955" s="22"/>
      <c r="K2955" s="90"/>
      <c r="L2955" s="21"/>
      <c r="M2955" s="21"/>
      <c r="N2955" s="21"/>
      <c r="O2955" s="21"/>
      <c r="P2955" s="21"/>
      <c r="Q2955" s="21"/>
      <c r="R2955" s="21"/>
      <c r="S2955" s="21"/>
      <c r="T2955" s="21"/>
      <c r="U2955" s="21"/>
    </row>
    <row r="2956" spans="1:21" s="40" customFormat="1" x14ac:dyDescent="0.2">
      <c r="A2956" s="329" t="s">
        <v>399</v>
      </c>
      <c r="B2956" s="337" t="s">
        <v>398</v>
      </c>
      <c r="C2956" s="302">
        <v>-360</v>
      </c>
      <c r="D2956" s="328" t="s">
        <v>33</v>
      </c>
      <c r="E2956" s="265">
        <v>84.42</v>
      </c>
      <c r="F2956" s="175">
        <f t="shared" si="136"/>
        <v>-30391.200000000001</v>
      </c>
      <c r="I2956" s="22"/>
      <c r="J2956" s="22"/>
      <c r="K2956" s="90"/>
      <c r="L2956" s="21"/>
      <c r="M2956" s="21"/>
      <c r="N2956" s="21"/>
      <c r="O2956" s="21"/>
      <c r="P2956" s="21"/>
      <c r="Q2956" s="21"/>
      <c r="R2956" s="21"/>
      <c r="S2956" s="21"/>
      <c r="T2956" s="21"/>
      <c r="U2956" s="21"/>
    </row>
    <row r="2957" spans="1:21" s="40" customFormat="1" x14ac:dyDescent="0.2">
      <c r="A2957" s="329" t="s">
        <v>397</v>
      </c>
      <c r="B2957" s="337" t="s">
        <v>396</v>
      </c>
      <c r="C2957" s="302">
        <v>-360</v>
      </c>
      <c r="D2957" s="328" t="s">
        <v>33</v>
      </c>
      <c r="E2957" s="265">
        <v>26.5</v>
      </c>
      <c r="F2957" s="175">
        <f t="shared" si="136"/>
        <v>-9540</v>
      </c>
      <c r="I2957" s="22"/>
      <c r="J2957" s="22"/>
      <c r="K2957" s="90"/>
      <c r="L2957" s="21"/>
      <c r="M2957" s="21"/>
      <c r="N2957" s="21"/>
      <c r="O2957" s="21"/>
      <c r="P2957" s="21"/>
      <c r="Q2957" s="21"/>
      <c r="R2957" s="21"/>
      <c r="S2957" s="21"/>
      <c r="T2957" s="21"/>
      <c r="U2957" s="21"/>
    </row>
    <row r="2958" spans="1:21" s="40" customFormat="1" x14ac:dyDescent="0.2">
      <c r="A2958" s="329" t="s">
        <v>395</v>
      </c>
      <c r="B2958" s="337" t="s">
        <v>394</v>
      </c>
      <c r="C2958" s="302">
        <v>-270</v>
      </c>
      <c r="D2958" s="328" t="s">
        <v>57</v>
      </c>
      <c r="E2958" s="265">
        <v>292.05</v>
      </c>
      <c r="F2958" s="175">
        <f t="shared" si="136"/>
        <v>-78853.5</v>
      </c>
      <c r="I2958" s="22"/>
      <c r="J2958" s="22"/>
      <c r="K2958" s="90"/>
      <c r="L2958" s="21"/>
      <c r="M2958" s="21"/>
      <c r="N2958" s="21"/>
      <c r="O2958" s="21"/>
      <c r="P2958" s="21"/>
      <c r="Q2958" s="21"/>
      <c r="R2958" s="21"/>
      <c r="S2958" s="21"/>
      <c r="T2958" s="21"/>
      <c r="U2958" s="21"/>
    </row>
    <row r="2959" spans="1:21" s="40" customFormat="1" x14ac:dyDescent="0.2">
      <c r="A2959" s="329" t="s">
        <v>393</v>
      </c>
      <c r="B2959" s="337" t="s">
        <v>392</v>
      </c>
      <c r="C2959" s="302">
        <v>-180</v>
      </c>
      <c r="D2959" s="328" t="s">
        <v>33</v>
      </c>
      <c r="E2959" s="265">
        <v>35.4</v>
      </c>
      <c r="F2959" s="175">
        <f t="shared" si="136"/>
        <v>-6372</v>
      </c>
      <c r="I2959" s="22"/>
      <c r="J2959" s="22"/>
      <c r="K2959" s="90"/>
      <c r="L2959" s="21"/>
      <c r="M2959" s="21"/>
      <c r="N2959" s="21"/>
      <c r="O2959" s="21"/>
      <c r="P2959" s="21"/>
      <c r="Q2959" s="21"/>
      <c r="R2959" s="21"/>
      <c r="S2959" s="21"/>
      <c r="T2959" s="21"/>
      <c r="U2959" s="21"/>
    </row>
    <row r="2960" spans="1:21" s="40" customFormat="1" x14ac:dyDescent="0.2">
      <c r="A2960" s="329" t="s">
        <v>391</v>
      </c>
      <c r="B2960" s="337" t="s">
        <v>390</v>
      </c>
      <c r="C2960" s="302">
        <v>-180</v>
      </c>
      <c r="D2960" s="328" t="s">
        <v>33</v>
      </c>
      <c r="E2960" s="265">
        <v>28.32</v>
      </c>
      <c r="F2960" s="175">
        <f t="shared" si="136"/>
        <v>-5097.6000000000004</v>
      </c>
      <c r="I2960" s="22"/>
      <c r="J2960" s="22"/>
      <c r="K2960" s="90"/>
      <c r="L2960" s="21"/>
      <c r="M2960" s="21"/>
      <c r="N2960" s="21"/>
      <c r="O2960" s="21"/>
      <c r="P2960" s="21"/>
      <c r="Q2960" s="21"/>
      <c r="R2960" s="21"/>
      <c r="S2960" s="21"/>
      <c r="T2960" s="21"/>
      <c r="U2960" s="21"/>
    </row>
    <row r="2961" spans="1:21" s="40" customFormat="1" x14ac:dyDescent="0.2">
      <c r="A2961" s="329" t="s">
        <v>389</v>
      </c>
      <c r="B2961" s="337" t="s">
        <v>388</v>
      </c>
      <c r="C2961" s="302">
        <v>-180</v>
      </c>
      <c r="D2961" s="328" t="s">
        <v>33</v>
      </c>
      <c r="E2961" s="265">
        <v>286.36</v>
      </c>
      <c r="F2961" s="175">
        <f t="shared" si="136"/>
        <v>-51544.800000000003</v>
      </c>
      <c r="I2961" s="22"/>
      <c r="J2961" s="22"/>
      <c r="K2961" s="90"/>
      <c r="L2961" s="21"/>
      <c r="M2961" s="21"/>
      <c r="N2961" s="21"/>
      <c r="O2961" s="21"/>
      <c r="P2961" s="21"/>
      <c r="Q2961" s="21"/>
      <c r="R2961" s="21"/>
      <c r="S2961" s="21"/>
      <c r="T2961" s="21"/>
      <c r="U2961" s="21"/>
    </row>
    <row r="2962" spans="1:21" s="40" customFormat="1" x14ac:dyDescent="0.2">
      <c r="A2962" s="329" t="s">
        <v>387</v>
      </c>
      <c r="B2962" s="337" t="s">
        <v>386</v>
      </c>
      <c r="C2962" s="302">
        <v>-180</v>
      </c>
      <c r="D2962" s="328" t="s">
        <v>33</v>
      </c>
      <c r="E2962" s="265">
        <v>380</v>
      </c>
      <c r="F2962" s="175">
        <f t="shared" si="136"/>
        <v>-68400</v>
      </c>
      <c r="I2962" s="22"/>
      <c r="J2962" s="22"/>
      <c r="K2962" s="90"/>
      <c r="L2962" s="21"/>
      <c r="M2962" s="21"/>
      <c r="N2962" s="21"/>
      <c r="O2962" s="21"/>
      <c r="P2962" s="21"/>
      <c r="Q2962" s="21"/>
      <c r="R2962" s="21"/>
      <c r="S2962" s="21"/>
      <c r="T2962" s="21"/>
      <c r="U2962" s="21"/>
    </row>
    <row r="2963" spans="1:21" s="40" customFormat="1" x14ac:dyDescent="0.2">
      <c r="A2963" s="329" t="s">
        <v>385</v>
      </c>
      <c r="B2963" s="337" t="s">
        <v>239</v>
      </c>
      <c r="C2963" s="302">
        <v>-180</v>
      </c>
      <c r="D2963" s="328" t="s">
        <v>33</v>
      </c>
      <c r="E2963" s="265">
        <v>21.67</v>
      </c>
      <c r="F2963" s="175">
        <f t="shared" si="136"/>
        <v>-3900.6</v>
      </c>
      <c r="I2963" s="22"/>
      <c r="J2963" s="22"/>
      <c r="K2963" s="90"/>
      <c r="L2963" s="21"/>
      <c r="M2963" s="21"/>
      <c r="N2963" s="21"/>
      <c r="O2963" s="21"/>
      <c r="P2963" s="21"/>
      <c r="Q2963" s="21"/>
      <c r="R2963" s="21"/>
      <c r="S2963" s="21"/>
      <c r="T2963" s="21"/>
      <c r="U2963" s="21"/>
    </row>
    <row r="2964" spans="1:21" s="40" customFormat="1" x14ac:dyDescent="0.2">
      <c r="A2964" s="329" t="s">
        <v>384</v>
      </c>
      <c r="B2964" s="337" t="s">
        <v>383</v>
      </c>
      <c r="C2964" s="302">
        <v>-180</v>
      </c>
      <c r="D2964" s="328" t="s">
        <v>33</v>
      </c>
      <c r="E2964" s="265">
        <v>350</v>
      </c>
      <c r="F2964" s="175">
        <f t="shared" si="136"/>
        <v>-63000</v>
      </c>
      <c r="I2964" s="22"/>
      <c r="J2964" s="22"/>
      <c r="K2964" s="90"/>
      <c r="L2964" s="21"/>
      <c r="M2964" s="21"/>
      <c r="N2964" s="21"/>
      <c r="O2964" s="21"/>
      <c r="P2964" s="21"/>
      <c r="Q2964" s="21"/>
      <c r="R2964" s="21"/>
      <c r="S2964" s="21"/>
      <c r="T2964" s="21"/>
      <c r="U2964" s="21"/>
    </row>
    <row r="2965" spans="1:21" s="40" customFormat="1" x14ac:dyDescent="0.2">
      <c r="A2965" s="329" t="s">
        <v>382</v>
      </c>
      <c r="B2965" s="337" t="s">
        <v>381</v>
      </c>
      <c r="C2965" s="302">
        <v>-356.4</v>
      </c>
      <c r="D2965" s="331" t="s">
        <v>41</v>
      </c>
      <c r="E2965" s="265">
        <v>699.05</v>
      </c>
      <c r="F2965" s="175">
        <f t="shared" si="136"/>
        <v>-249141.42</v>
      </c>
      <c r="I2965" s="22"/>
      <c r="J2965" s="22"/>
      <c r="K2965" s="90"/>
      <c r="L2965" s="21"/>
      <c r="M2965" s="21"/>
      <c r="N2965" s="21"/>
      <c r="O2965" s="21"/>
      <c r="P2965" s="21"/>
      <c r="Q2965" s="21"/>
      <c r="R2965" s="21"/>
      <c r="S2965" s="21"/>
      <c r="T2965" s="21"/>
      <c r="U2965" s="21"/>
    </row>
    <row r="2966" spans="1:21" s="40" customFormat="1" x14ac:dyDescent="0.2">
      <c r="A2966" s="329" t="s">
        <v>380</v>
      </c>
      <c r="B2966" s="337" t="s">
        <v>59</v>
      </c>
      <c r="C2966" s="302">
        <v>-180</v>
      </c>
      <c r="D2966" s="328" t="s">
        <v>33</v>
      </c>
      <c r="E2966" s="265">
        <v>450</v>
      </c>
      <c r="F2966" s="175">
        <f t="shared" si="136"/>
        <v>-81000</v>
      </c>
      <c r="I2966" s="22"/>
      <c r="J2966" s="22"/>
      <c r="K2966" s="90"/>
      <c r="L2966" s="21"/>
      <c r="M2966" s="21"/>
      <c r="N2966" s="21"/>
      <c r="O2966" s="21"/>
      <c r="P2966" s="21"/>
      <c r="Q2966" s="21"/>
      <c r="R2966" s="21"/>
      <c r="S2966" s="21"/>
      <c r="T2966" s="21"/>
      <c r="U2966" s="21"/>
    </row>
    <row r="2967" spans="1:21" s="40" customFormat="1" x14ac:dyDescent="0.2">
      <c r="A2967" s="260"/>
      <c r="B2967" s="261"/>
      <c r="C2967" s="302"/>
      <c r="D2967" s="240"/>
      <c r="E2967" s="241"/>
      <c r="F2967" s="175"/>
      <c r="I2967" s="22"/>
      <c r="J2967" s="22"/>
      <c r="K2967" s="90"/>
      <c r="L2967" s="21"/>
      <c r="M2967" s="21"/>
      <c r="N2967" s="21"/>
      <c r="O2967" s="21"/>
      <c r="P2967" s="21"/>
      <c r="Q2967" s="21"/>
      <c r="R2967" s="21"/>
      <c r="S2967" s="21"/>
      <c r="T2967" s="21"/>
      <c r="U2967" s="21"/>
    </row>
    <row r="2968" spans="1:21" s="40" customFormat="1" x14ac:dyDescent="0.2">
      <c r="A2968" s="256">
        <v>10</v>
      </c>
      <c r="B2968" s="317" t="s">
        <v>379</v>
      </c>
      <c r="C2968" s="302"/>
      <c r="D2968" s="240"/>
      <c r="E2968" s="241"/>
      <c r="F2968" s="175"/>
      <c r="I2968" s="22"/>
      <c r="J2968" s="22"/>
      <c r="K2968" s="90"/>
      <c r="L2968" s="21"/>
      <c r="M2968" s="21"/>
      <c r="N2968" s="21"/>
      <c r="O2968" s="21"/>
      <c r="P2968" s="21"/>
      <c r="Q2968" s="21"/>
      <c r="R2968" s="21"/>
      <c r="S2968" s="21"/>
      <c r="T2968" s="21"/>
      <c r="U2968" s="21"/>
    </row>
    <row r="2969" spans="1:21" s="40" customFormat="1" ht="12.75" customHeight="1" x14ac:dyDescent="0.2">
      <c r="A2969" s="260">
        <v>10.1</v>
      </c>
      <c r="B2969" s="245" t="s">
        <v>451</v>
      </c>
      <c r="C2969" s="302">
        <v>-1</v>
      </c>
      <c r="D2969" s="324" t="s">
        <v>33</v>
      </c>
      <c r="E2969" s="241">
        <v>15138.98</v>
      </c>
      <c r="F2969" s="175">
        <f>ROUND(C2969*E2969,2)</f>
        <v>-15138.98</v>
      </c>
      <c r="I2969" s="22"/>
      <c r="J2969" s="22"/>
      <c r="K2969" s="90"/>
      <c r="L2969" s="21"/>
      <c r="M2969" s="21"/>
      <c r="N2969" s="21"/>
      <c r="O2969" s="21"/>
      <c r="P2969" s="21"/>
      <c r="Q2969" s="21"/>
      <c r="R2969" s="21"/>
      <c r="S2969" s="21"/>
      <c r="T2969" s="21"/>
      <c r="U2969" s="21"/>
    </row>
    <row r="2970" spans="1:21" s="40" customFormat="1" ht="12.75" customHeight="1" x14ac:dyDescent="0.2">
      <c r="A2970" s="260">
        <v>10.199999999999999</v>
      </c>
      <c r="B2970" s="245" t="s">
        <v>378</v>
      </c>
      <c r="C2970" s="302">
        <v>-3</v>
      </c>
      <c r="D2970" s="324" t="s">
        <v>33</v>
      </c>
      <c r="E2970" s="241">
        <v>12382.68</v>
      </c>
      <c r="F2970" s="175">
        <f>ROUND(C2970*E2970,2)</f>
        <v>-37148.04</v>
      </c>
      <c r="I2970" s="22"/>
      <c r="J2970" s="22"/>
      <c r="K2970" s="90"/>
      <c r="L2970" s="21"/>
      <c r="M2970" s="21"/>
      <c r="N2970" s="21"/>
      <c r="O2970" s="21"/>
      <c r="P2970" s="21"/>
      <c r="Q2970" s="21"/>
      <c r="R2970" s="21"/>
      <c r="S2970" s="21"/>
      <c r="T2970" s="21"/>
      <c r="U2970" s="21"/>
    </row>
    <row r="2971" spans="1:21" s="40" customFormat="1" x14ac:dyDescent="0.2">
      <c r="A2971" s="260">
        <v>10.3</v>
      </c>
      <c r="B2971" s="245" t="s">
        <v>377</v>
      </c>
      <c r="C2971" s="302">
        <v>-4</v>
      </c>
      <c r="D2971" s="324" t="s">
        <v>33</v>
      </c>
      <c r="E2971" s="241">
        <v>7304.14</v>
      </c>
      <c r="F2971" s="175">
        <f>ROUND(C2971*E2971,2)</f>
        <v>-29216.560000000001</v>
      </c>
      <c r="I2971" s="22"/>
      <c r="J2971" s="22"/>
      <c r="K2971" s="90"/>
      <c r="L2971" s="21"/>
      <c r="M2971" s="21"/>
      <c r="N2971" s="21"/>
      <c r="O2971" s="21"/>
      <c r="P2971" s="21"/>
      <c r="Q2971" s="21"/>
      <c r="R2971" s="21"/>
      <c r="S2971" s="21"/>
      <c r="T2971" s="21"/>
      <c r="U2971" s="21"/>
    </row>
    <row r="2972" spans="1:21" s="40" customFormat="1" x14ac:dyDescent="0.2">
      <c r="A2972" s="260"/>
      <c r="B2972" s="261"/>
      <c r="C2972" s="302"/>
      <c r="D2972" s="240"/>
      <c r="E2972" s="241"/>
      <c r="F2972" s="175"/>
      <c r="I2972" s="22"/>
      <c r="J2972" s="22"/>
      <c r="K2972" s="90"/>
      <c r="L2972" s="21"/>
      <c r="M2972" s="21"/>
      <c r="N2972" s="21"/>
      <c r="O2972" s="21"/>
      <c r="P2972" s="21"/>
      <c r="Q2972" s="21"/>
      <c r="R2972" s="21"/>
      <c r="S2972" s="21"/>
      <c r="T2972" s="21"/>
      <c r="U2972" s="21"/>
    </row>
    <row r="2973" spans="1:21" s="40" customFormat="1" ht="48.75" customHeight="1" x14ac:dyDescent="0.2">
      <c r="A2973" s="349">
        <v>11</v>
      </c>
      <c r="B2973" s="344" t="s">
        <v>376</v>
      </c>
      <c r="C2973" s="130">
        <v>-2995</v>
      </c>
      <c r="D2973" s="324" t="s">
        <v>57</v>
      </c>
      <c r="E2973" s="241">
        <v>25</v>
      </c>
      <c r="F2973" s="175">
        <f>ROUND(C2973*E2973,2)</f>
        <v>-74875</v>
      </c>
      <c r="I2973" s="22"/>
      <c r="J2973" s="22"/>
      <c r="K2973" s="90"/>
      <c r="L2973" s="21"/>
      <c r="M2973" s="21"/>
      <c r="N2973" s="21"/>
      <c r="O2973" s="21"/>
      <c r="P2973" s="21"/>
      <c r="Q2973" s="21"/>
      <c r="R2973" s="21"/>
      <c r="S2973" s="21"/>
      <c r="T2973" s="21"/>
      <c r="U2973" s="21"/>
    </row>
    <row r="2974" spans="1:21" s="40" customFormat="1" ht="62.25" customHeight="1" x14ac:dyDescent="0.2">
      <c r="A2974" s="349">
        <v>12</v>
      </c>
      <c r="B2974" s="344" t="s">
        <v>375</v>
      </c>
      <c r="C2974" s="353">
        <v>-2995</v>
      </c>
      <c r="D2974" s="324" t="s">
        <v>57</v>
      </c>
      <c r="E2974" s="241">
        <v>46.15</v>
      </c>
      <c r="F2974" s="175">
        <f>ROUND(C2974*E2974,2)</f>
        <v>-138219.25</v>
      </c>
      <c r="I2974" s="22"/>
      <c r="J2974" s="22"/>
      <c r="K2974" s="90"/>
      <c r="L2974" s="21"/>
      <c r="M2974" s="21"/>
      <c r="N2974" s="21"/>
      <c r="O2974" s="21"/>
      <c r="P2974" s="21"/>
      <c r="Q2974" s="21"/>
      <c r="R2974" s="21"/>
      <c r="S2974" s="21"/>
      <c r="T2974" s="21"/>
      <c r="U2974" s="21"/>
    </row>
    <row r="2975" spans="1:21" s="40" customFormat="1" ht="25.5" x14ac:dyDescent="0.2">
      <c r="A2975" s="350">
        <v>13</v>
      </c>
      <c r="B2975" s="346" t="s">
        <v>374</v>
      </c>
      <c r="C2975" s="302">
        <v>-2995</v>
      </c>
      <c r="D2975" s="324" t="s">
        <v>57</v>
      </c>
      <c r="E2975" s="241">
        <v>11.93</v>
      </c>
      <c r="F2975" s="175">
        <f>ROUND(C2975*E2975,2)</f>
        <v>-35730.35</v>
      </c>
      <c r="I2975" s="22"/>
      <c r="J2975" s="22"/>
      <c r="K2975" s="90"/>
      <c r="L2975" s="21"/>
      <c r="M2975" s="21"/>
      <c r="N2975" s="21"/>
      <c r="O2975" s="21"/>
      <c r="P2975" s="21"/>
      <c r="Q2975" s="21"/>
      <c r="R2975" s="21"/>
      <c r="S2975" s="21"/>
      <c r="T2975" s="21"/>
      <c r="U2975" s="21"/>
    </row>
    <row r="2976" spans="1:21" s="40" customFormat="1" x14ac:dyDescent="0.2">
      <c r="A2976" s="316"/>
      <c r="B2976" s="316"/>
      <c r="C2976" s="302"/>
      <c r="D2976" s="358"/>
      <c r="E2976" s="360"/>
      <c r="F2976" s="175"/>
      <c r="I2976" s="22"/>
      <c r="J2976" s="22"/>
      <c r="K2976" s="90"/>
      <c r="L2976" s="21"/>
      <c r="M2976" s="21"/>
      <c r="N2976" s="21"/>
      <c r="O2976" s="21"/>
      <c r="P2976" s="21"/>
      <c r="Q2976" s="21"/>
      <c r="R2976" s="21"/>
      <c r="S2976" s="21"/>
      <c r="T2976" s="21"/>
      <c r="U2976" s="21"/>
    </row>
    <row r="2977" spans="1:21" s="91" customFormat="1" x14ac:dyDescent="0.2">
      <c r="A2977" s="187" t="s">
        <v>450</v>
      </c>
      <c r="B2977" s="188" t="s">
        <v>449</v>
      </c>
      <c r="C2977" s="302"/>
      <c r="D2977" s="190"/>
      <c r="E2977" s="191"/>
      <c r="F2977" s="175"/>
      <c r="I2977" s="94"/>
      <c r="J2977" s="94"/>
      <c r="K2977" s="93"/>
      <c r="L2977" s="92"/>
      <c r="M2977" s="92"/>
      <c r="N2977" s="92"/>
      <c r="O2977" s="92"/>
      <c r="P2977" s="92"/>
      <c r="Q2977" s="92"/>
      <c r="R2977" s="92"/>
      <c r="S2977" s="92"/>
      <c r="T2977" s="92"/>
      <c r="U2977" s="92"/>
    </row>
    <row r="2978" spans="1:21" s="40" customFormat="1" x14ac:dyDescent="0.2">
      <c r="A2978" s="316"/>
      <c r="B2978" s="317"/>
      <c r="C2978" s="302"/>
      <c r="D2978" s="190"/>
      <c r="E2978" s="191"/>
      <c r="F2978" s="175"/>
      <c r="I2978" s="22"/>
      <c r="J2978" s="22"/>
      <c r="K2978" s="90"/>
      <c r="L2978" s="21"/>
      <c r="M2978" s="21"/>
      <c r="N2978" s="21"/>
      <c r="O2978" s="21"/>
      <c r="P2978" s="21"/>
      <c r="Q2978" s="21"/>
      <c r="R2978" s="21"/>
      <c r="S2978" s="21"/>
      <c r="T2978" s="21"/>
      <c r="U2978" s="21"/>
    </row>
    <row r="2979" spans="1:21" s="40" customFormat="1" x14ac:dyDescent="0.2">
      <c r="A2979" s="256">
        <v>1</v>
      </c>
      <c r="B2979" s="352" t="s">
        <v>97</v>
      </c>
      <c r="C2979" s="302">
        <v>-5622.71</v>
      </c>
      <c r="D2979" s="240" t="s">
        <v>57</v>
      </c>
      <c r="E2979" s="241">
        <v>15.17</v>
      </c>
      <c r="F2979" s="175">
        <f>ROUND(C2979*E2979,2)</f>
        <v>-85296.51</v>
      </c>
      <c r="I2979" s="22"/>
      <c r="J2979" s="22"/>
      <c r="K2979" s="90"/>
      <c r="L2979" s="21"/>
      <c r="M2979" s="21"/>
      <c r="N2979" s="21"/>
      <c r="O2979" s="21"/>
      <c r="P2979" s="21"/>
      <c r="Q2979" s="21"/>
      <c r="R2979" s="21"/>
      <c r="S2979" s="21"/>
      <c r="T2979" s="21"/>
      <c r="U2979" s="21"/>
    </row>
    <row r="2980" spans="1:21" s="40" customFormat="1" x14ac:dyDescent="0.2">
      <c r="A2980" s="260"/>
      <c r="B2980" s="333"/>
      <c r="C2980" s="302"/>
      <c r="D2980" s="240"/>
      <c r="E2980" s="241"/>
      <c r="F2980" s="175"/>
      <c r="I2980" s="22"/>
      <c r="J2980" s="22"/>
      <c r="K2980" s="90"/>
      <c r="L2980" s="21"/>
      <c r="M2980" s="21"/>
      <c r="N2980" s="21"/>
      <c r="O2980" s="21"/>
      <c r="P2980" s="21"/>
      <c r="Q2980" s="21"/>
      <c r="R2980" s="21"/>
      <c r="S2980" s="21"/>
      <c r="T2980" s="21"/>
      <c r="U2980" s="21"/>
    </row>
    <row r="2981" spans="1:21" s="40" customFormat="1" x14ac:dyDescent="0.2">
      <c r="A2981" s="256">
        <v>2</v>
      </c>
      <c r="B2981" s="317" t="s">
        <v>82</v>
      </c>
      <c r="C2981" s="302"/>
      <c r="D2981" s="240"/>
      <c r="E2981" s="241"/>
      <c r="F2981" s="175"/>
      <c r="I2981" s="22"/>
      <c r="J2981" s="22"/>
      <c r="K2981" s="90"/>
      <c r="L2981" s="21"/>
      <c r="M2981" s="21"/>
      <c r="N2981" s="21"/>
      <c r="O2981" s="21"/>
      <c r="P2981" s="21"/>
      <c r="Q2981" s="21"/>
      <c r="R2981" s="21"/>
      <c r="S2981" s="21"/>
      <c r="T2981" s="21"/>
      <c r="U2981" s="21"/>
    </row>
    <row r="2982" spans="1:21" s="40" customFormat="1" x14ac:dyDescent="0.2">
      <c r="A2982" s="315">
        <v>2.1</v>
      </c>
      <c r="B2982" s="261" t="s">
        <v>417</v>
      </c>
      <c r="C2982" s="302">
        <v>-3654.76</v>
      </c>
      <c r="D2982" s="240" t="s">
        <v>41</v>
      </c>
      <c r="E2982" s="241">
        <v>121.8</v>
      </c>
      <c r="F2982" s="175">
        <f>ROUND(C2982*E2982,2)</f>
        <v>-445149.77</v>
      </c>
      <c r="I2982" s="22"/>
      <c r="J2982" s="22"/>
      <c r="K2982" s="90"/>
      <c r="L2982" s="21"/>
      <c r="M2982" s="21"/>
      <c r="N2982" s="21"/>
      <c r="O2982" s="21"/>
      <c r="P2982" s="21"/>
      <c r="Q2982" s="21"/>
      <c r="R2982" s="21"/>
      <c r="S2982" s="21"/>
      <c r="T2982" s="21"/>
      <c r="U2982" s="21"/>
    </row>
    <row r="2983" spans="1:21" s="40" customFormat="1" x14ac:dyDescent="0.2">
      <c r="A2983" s="315">
        <f>+A2982+0.1</f>
        <v>2.2000000000000002</v>
      </c>
      <c r="B2983" s="245" t="s">
        <v>416</v>
      </c>
      <c r="C2983" s="302">
        <v>-3373.63</v>
      </c>
      <c r="D2983" s="240" t="s">
        <v>45</v>
      </c>
      <c r="E2983" s="241">
        <v>44.31</v>
      </c>
      <c r="F2983" s="175">
        <f>ROUND(C2983*E2983,2)</f>
        <v>-149485.54999999999</v>
      </c>
      <c r="I2983" s="22"/>
      <c r="J2983" s="22"/>
      <c r="K2983" s="90"/>
      <c r="L2983" s="21"/>
      <c r="M2983" s="21"/>
      <c r="N2983" s="21"/>
      <c r="O2983" s="21"/>
      <c r="P2983" s="21"/>
      <c r="Q2983" s="21"/>
      <c r="R2983" s="21"/>
      <c r="S2983" s="21"/>
      <c r="T2983" s="21"/>
      <c r="U2983" s="21"/>
    </row>
    <row r="2984" spans="1:21" s="40" customFormat="1" x14ac:dyDescent="0.2">
      <c r="A2984" s="315">
        <f>+A2983+0.1</f>
        <v>2.3000000000000003</v>
      </c>
      <c r="B2984" s="245" t="s">
        <v>415</v>
      </c>
      <c r="C2984" s="302">
        <v>-337.36</v>
      </c>
      <c r="D2984" s="240" t="s">
        <v>41</v>
      </c>
      <c r="E2984" s="241">
        <v>1411.8</v>
      </c>
      <c r="F2984" s="175">
        <f>ROUND(C2984*E2984,2)</f>
        <v>-476284.85</v>
      </c>
      <c r="I2984" s="22"/>
      <c r="J2984" s="22"/>
      <c r="K2984" s="90"/>
      <c r="L2984" s="21"/>
      <c r="M2984" s="21"/>
      <c r="N2984" s="21"/>
      <c r="O2984" s="21"/>
      <c r="P2984" s="21"/>
      <c r="Q2984" s="21"/>
      <c r="R2984" s="21"/>
      <c r="S2984" s="21"/>
      <c r="T2984" s="21"/>
      <c r="U2984" s="21"/>
    </row>
    <row r="2985" spans="1:21" s="40" customFormat="1" ht="25.5" customHeight="1" x14ac:dyDescent="0.2">
      <c r="A2985" s="345">
        <f>+A2984+0.1</f>
        <v>2.4000000000000004</v>
      </c>
      <c r="B2985" s="346" t="s">
        <v>407</v>
      </c>
      <c r="C2985" s="302">
        <v>-3125.89</v>
      </c>
      <c r="D2985" s="324" t="s">
        <v>41</v>
      </c>
      <c r="E2985" s="241">
        <v>172.55</v>
      </c>
      <c r="F2985" s="175">
        <f>ROUND(C2985*E2985,2)</f>
        <v>-539372.31999999995</v>
      </c>
      <c r="I2985" s="22"/>
      <c r="J2985" s="22"/>
      <c r="K2985" s="90"/>
      <c r="L2985" s="21"/>
      <c r="M2985" s="21"/>
      <c r="N2985" s="21"/>
      <c r="O2985" s="21"/>
      <c r="P2985" s="21"/>
      <c r="Q2985" s="21"/>
      <c r="R2985" s="21"/>
      <c r="S2985" s="21"/>
      <c r="T2985" s="21"/>
      <c r="U2985" s="21"/>
    </row>
    <row r="2986" spans="1:21" s="40" customFormat="1" ht="25.5" x14ac:dyDescent="0.2">
      <c r="A2986" s="315">
        <f>+A2985+0.1</f>
        <v>2.5000000000000004</v>
      </c>
      <c r="B2986" s="245" t="s">
        <v>406</v>
      </c>
      <c r="C2986" s="302">
        <v>-661.09</v>
      </c>
      <c r="D2986" s="240" t="s">
        <v>41</v>
      </c>
      <c r="E2986" s="241">
        <v>190.02</v>
      </c>
      <c r="F2986" s="175">
        <f>ROUND(C2986*E2986,2)</f>
        <v>-125620.32</v>
      </c>
      <c r="I2986" s="22"/>
      <c r="J2986" s="22"/>
      <c r="K2986" s="90"/>
      <c r="L2986" s="21"/>
      <c r="M2986" s="21"/>
      <c r="N2986" s="21"/>
      <c r="O2986" s="21"/>
      <c r="P2986" s="21"/>
      <c r="Q2986" s="21"/>
      <c r="R2986" s="21"/>
      <c r="S2986" s="21"/>
      <c r="T2986" s="21"/>
      <c r="U2986" s="21"/>
    </row>
    <row r="2987" spans="1:21" s="40" customFormat="1" x14ac:dyDescent="0.2">
      <c r="A2987" s="260"/>
      <c r="B2987" s="261"/>
      <c r="C2987" s="302"/>
      <c r="D2987" s="240"/>
      <c r="E2987" s="241"/>
      <c r="F2987" s="175"/>
      <c r="I2987" s="22"/>
      <c r="J2987" s="22"/>
      <c r="K2987" s="90"/>
      <c r="L2987" s="21"/>
      <c r="M2987" s="21"/>
      <c r="N2987" s="21"/>
      <c r="O2987" s="21"/>
      <c r="P2987" s="21"/>
      <c r="Q2987" s="21"/>
      <c r="R2987" s="21"/>
      <c r="S2987" s="21"/>
      <c r="T2987" s="21"/>
      <c r="U2987" s="21"/>
    </row>
    <row r="2988" spans="1:21" s="40" customFormat="1" x14ac:dyDescent="0.2">
      <c r="A2988" s="256">
        <v>3</v>
      </c>
      <c r="B2988" s="317" t="s">
        <v>108</v>
      </c>
      <c r="C2988" s="302"/>
      <c r="D2988" s="240"/>
      <c r="E2988" s="241"/>
      <c r="F2988" s="175"/>
      <c r="I2988" s="22"/>
      <c r="J2988" s="22"/>
      <c r="K2988" s="90"/>
      <c r="L2988" s="21"/>
      <c r="M2988" s="21"/>
      <c r="N2988" s="21"/>
      <c r="O2988" s="21"/>
      <c r="P2988" s="21"/>
      <c r="Q2988" s="21"/>
      <c r="R2988" s="21"/>
      <c r="S2988" s="21"/>
      <c r="T2988" s="21"/>
      <c r="U2988" s="21"/>
    </row>
    <row r="2989" spans="1:21" s="40" customFormat="1" x14ac:dyDescent="0.2">
      <c r="A2989" s="315">
        <v>3.2</v>
      </c>
      <c r="B2989" s="261" t="s">
        <v>448</v>
      </c>
      <c r="C2989" s="302">
        <v>-5627.88</v>
      </c>
      <c r="D2989" s="240" t="s">
        <v>57</v>
      </c>
      <c r="E2989" s="241">
        <v>242.88</v>
      </c>
      <c r="F2989" s="175">
        <f>ROUND(C2989*E2989,2)</f>
        <v>-1366899.49</v>
      </c>
      <c r="I2989" s="22"/>
      <c r="J2989" s="22"/>
      <c r="K2989" s="90"/>
      <c r="L2989" s="21"/>
      <c r="M2989" s="21"/>
      <c r="N2989" s="21"/>
      <c r="O2989" s="21"/>
      <c r="P2989" s="21"/>
      <c r="Q2989" s="21"/>
      <c r="R2989" s="21"/>
      <c r="S2989" s="21"/>
      <c r="T2989" s="21"/>
      <c r="U2989" s="21"/>
    </row>
    <row r="2990" spans="1:21" s="40" customFormat="1" x14ac:dyDescent="0.2">
      <c r="A2990" s="260"/>
      <c r="B2990" s="261"/>
      <c r="C2990" s="302"/>
      <c r="D2990" s="240"/>
      <c r="E2990" s="241"/>
      <c r="F2990" s="175"/>
      <c r="I2990" s="22"/>
      <c r="J2990" s="22"/>
      <c r="K2990" s="90"/>
      <c r="L2990" s="21"/>
      <c r="M2990" s="21"/>
      <c r="N2990" s="21"/>
      <c r="O2990" s="21"/>
      <c r="P2990" s="21"/>
      <c r="Q2990" s="21"/>
      <c r="R2990" s="21"/>
      <c r="S2990" s="21"/>
      <c r="T2990" s="21"/>
      <c r="U2990" s="21"/>
    </row>
    <row r="2991" spans="1:21" s="40" customFormat="1" x14ac:dyDescent="0.2">
      <c r="A2991" s="318">
        <v>4</v>
      </c>
      <c r="B2991" s="319" t="s">
        <v>76</v>
      </c>
      <c r="C2991" s="302"/>
      <c r="D2991" s="240"/>
      <c r="E2991" s="241"/>
      <c r="F2991" s="175"/>
      <c r="I2991" s="22"/>
      <c r="J2991" s="22"/>
      <c r="K2991" s="90"/>
      <c r="L2991" s="21"/>
      <c r="M2991" s="21"/>
      <c r="N2991" s="21"/>
      <c r="O2991" s="21"/>
      <c r="P2991" s="21"/>
      <c r="Q2991" s="21"/>
      <c r="R2991" s="21"/>
      <c r="S2991" s="21"/>
      <c r="T2991" s="21"/>
      <c r="U2991" s="21"/>
    </row>
    <row r="2992" spans="1:21" s="40" customFormat="1" x14ac:dyDescent="0.2">
      <c r="A2992" s="315">
        <v>4.2</v>
      </c>
      <c r="B2992" s="261" t="s">
        <v>448</v>
      </c>
      <c r="C2992" s="302">
        <v>-5622.71</v>
      </c>
      <c r="D2992" s="240" t="s">
        <v>57</v>
      </c>
      <c r="E2992" s="241">
        <v>96.85</v>
      </c>
      <c r="F2992" s="175">
        <f>ROUND(C2992*E2992,2)</f>
        <v>-544559.46</v>
      </c>
      <c r="I2992" s="22"/>
      <c r="J2992" s="22"/>
      <c r="K2992" s="90"/>
      <c r="L2992" s="21"/>
      <c r="M2992" s="21"/>
      <c r="N2992" s="21"/>
      <c r="O2992" s="21"/>
      <c r="P2992" s="21"/>
      <c r="Q2992" s="21"/>
      <c r="R2992" s="21"/>
      <c r="S2992" s="21"/>
      <c r="T2992" s="21"/>
      <c r="U2992" s="21"/>
    </row>
    <row r="2993" spans="1:21" s="40" customFormat="1" x14ac:dyDescent="0.2">
      <c r="A2993" s="320"/>
      <c r="B2993" s="321"/>
      <c r="C2993" s="302"/>
      <c r="D2993" s="240"/>
      <c r="E2993" s="241"/>
      <c r="F2993" s="175"/>
      <c r="I2993" s="22"/>
      <c r="J2993" s="22"/>
      <c r="K2993" s="90"/>
      <c r="L2993" s="21"/>
      <c r="M2993" s="21"/>
      <c r="N2993" s="21"/>
      <c r="O2993" s="21"/>
      <c r="P2993" s="21"/>
      <c r="Q2993" s="21"/>
      <c r="R2993" s="21"/>
      <c r="S2993" s="21"/>
      <c r="T2993" s="21"/>
      <c r="U2993" s="21"/>
    </row>
    <row r="2994" spans="1:21" s="40" customFormat="1" x14ac:dyDescent="0.2">
      <c r="A2994" s="256">
        <v>6</v>
      </c>
      <c r="B2994" s="188" t="s">
        <v>447</v>
      </c>
      <c r="C2994" s="302"/>
      <c r="D2994" s="240"/>
      <c r="E2994" s="241"/>
      <c r="F2994" s="175"/>
      <c r="I2994" s="22"/>
      <c r="J2994" s="22"/>
      <c r="K2994" s="90"/>
      <c r="L2994" s="21"/>
      <c r="M2994" s="21"/>
      <c r="N2994" s="21"/>
      <c r="O2994" s="21"/>
      <c r="P2994" s="21"/>
      <c r="Q2994" s="21"/>
      <c r="R2994" s="21"/>
      <c r="S2994" s="21"/>
      <c r="T2994" s="21"/>
      <c r="U2994" s="21"/>
    </row>
    <row r="2995" spans="1:21" s="40" customFormat="1" ht="12.75" customHeight="1" x14ac:dyDescent="0.2">
      <c r="A2995" s="323">
        <v>6.1</v>
      </c>
      <c r="B2995" s="245" t="s">
        <v>446</v>
      </c>
      <c r="C2995" s="302">
        <v>-2</v>
      </c>
      <c r="D2995" s="324" t="s">
        <v>33</v>
      </c>
      <c r="E2995" s="265">
        <v>5262.41</v>
      </c>
      <c r="F2995" s="175">
        <f t="shared" ref="F2995:F3014" si="137">ROUND(C2995*E2995,2)</f>
        <v>-10524.82</v>
      </c>
      <c r="I2995" s="22"/>
      <c r="J2995" s="22"/>
      <c r="K2995" s="90"/>
      <c r="L2995" s="21"/>
      <c r="M2995" s="21"/>
      <c r="N2995" s="21"/>
      <c r="O2995" s="21"/>
      <c r="P2995" s="21"/>
      <c r="Q2995" s="21"/>
      <c r="R2995" s="21"/>
      <c r="S2995" s="21"/>
      <c r="T2995" s="21"/>
      <c r="U2995" s="21"/>
    </row>
    <row r="2996" spans="1:21" s="40" customFormat="1" ht="12.75" customHeight="1" x14ac:dyDescent="0.2">
      <c r="A2996" s="323">
        <v>6.2</v>
      </c>
      <c r="B2996" s="245" t="s">
        <v>445</v>
      </c>
      <c r="C2996" s="302">
        <v>-1</v>
      </c>
      <c r="D2996" s="324" t="s">
        <v>33</v>
      </c>
      <c r="E2996" s="265">
        <v>5629.22</v>
      </c>
      <c r="F2996" s="175">
        <f t="shared" si="137"/>
        <v>-5629.22</v>
      </c>
      <c r="I2996" s="22"/>
      <c r="J2996" s="22"/>
      <c r="K2996" s="90"/>
      <c r="L2996" s="21"/>
      <c r="M2996" s="21"/>
      <c r="N2996" s="21"/>
      <c r="O2996" s="21"/>
      <c r="P2996" s="21"/>
      <c r="Q2996" s="21"/>
      <c r="R2996" s="21"/>
      <c r="S2996" s="21"/>
      <c r="T2996" s="21"/>
      <c r="U2996" s="21"/>
    </row>
    <row r="2997" spans="1:21" s="40" customFormat="1" ht="12.75" customHeight="1" x14ac:dyDescent="0.2">
      <c r="A2997" s="323">
        <v>6.3</v>
      </c>
      <c r="B2997" s="245" t="s">
        <v>444</v>
      </c>
      <c r="C2997" s="302">
        <v>-1</v>
      </c>
      <c r="D2997" s="324" t="s">
        <v>33</v>
      </c>
      <c r="E2997" s="265">
        <v>3831.02</v>
      </c>
      <c r="F2997" s="175">
        <f t="shared" si="137"/>
        <v>-3831.02</v>
      </c>
      <c r="I2997" s="22"/>
      <c r="J2997" s="22"/>
      <c r="K2997" s="90"/>
      <c r="L2997" s="21"/>
      <c r="M2997" s="21"/>
      <c r="N2997" s="21"/>
      <c r="O2997" s="21"/>
      <c r="P2997" s="21"/>
      <c r="Q2997" s="21"/>
      <c r="R2997" s="21"/>
      <c r="S2997" s="21"/>
      <c r="T2997" s="21"/>
      <c r="U2997" s="21"/>
    </row>
    <row r="2998" spans="1:21" s="40" customFormat="1" ht="12.75" customHeight="1" x14ac:dyDescent="0.2">
      <c r="A2998" s="323">
        <v>6.3</v>
      </c>
      <c r="B2998" s="245" t="s">
        <v>443</v>
      </c>
      <c r="C2998" s="302">
        <v>-1</v>
      </c>
      <c r="D2998" s="324" t="s">
        <v>33</v>
      </c>
      <c r="E2998" s="265">
        <v>3831.02</v>
      </c>
      <c r="F2998" s="175">
        <f t="shared" si="137"/>
        <v>-3831.02</v>
      </c>
      <c r="I2998" s="22"/>
      <c r="J2998" s="22"/>
      <c r="K2998" s="90"/>
      <c r="L2998" s="21"/>
      <c r="M2998" s="21"/>
      <c r="N2998" s="21"/>
      <c r="O2998" s="21"/>
      <c r="P2998" s="21"/>
      <c r="Q2998" s="21"/>
      <c r="R2998" s="21"/>
      <c r="S2998" s="21"/>
      <c r="T2998" s="21"/>
      <c r="U2998" s="21"/>
    </row>
    <row r="2999" spans="1:21" s="40" customFormat="1" ht="12.75" customHeight="1" x14ac:dyDescent="0.2">
      <c r="A2999" s="323">
        <v>6.3</v>
      </c>
      <c r="B2999" s="245" t="s">
        <v>442</v>
      </c>
      <c r="C2999" s="302">
        <v>-2</v>
      </c>
      <c r="D2999" s="324" t="s">
        <v>33</v>
      </c>
      <c r="E2999" s="265">
        <v>3230.75</v>
      </c>
      <c r="F2999" s="175">
        <f t="shared" si="137"/>
        <v>-6461.5</v>
      </c>
      <c r="I2999" s="22"/>
      <c r="J2999" s="22"/>
      <c r="K2999" s="90"/>
      <c r="L2999" s="21"/>
      <c r="M2999" s="21"/>
      <c r="N2999" s="21"/>
      <c r="O2999" s="21"/>
      <c r="P2999" s="21"/>
      <c r="Q2999" s="21"/>
      <c r="R2999" s="21"/>
      <c r="S2999" s="21"/>
      <c r="T2999" s="21"/>
      <c r="U2999" s="21"/>
    </row>
    <row r="3000" spans="1:21" s="40" customFormat="1" ht="12.75" customHeight="1" x14ac:dyDescent="0.2">
      <c r="A3000" s="323">
        <v>6.4</v>
      </c>
      <c r="B3000" s="245" t="s">
        <v>411</v>
      </c>
      <c r="C3000" s="302">
        <v>-1</v>
      </c>
      <c r="D3000" s="324" t="s">
        <v>33</v>
      </c>
      <c r="E3000" s="265">
        <v>3230.75</v>
      </c>
      <c r="F3000" s="175">
        <f t="shared" si="137"/>
        <v>-3230.75</v>
      </c>
      <c r="I3000" s="22"/>
      <c r="J3000" s="22"/>
      <c r="K3000" s="90"/>
      <c r="L3000" s="21"/>
      <c r="M3000" s="21"/>
      <c r="N3000" s="21"/>
      <c r="O3000" s="21"/>
      <c r="P3000" s="21"/>
      <c r="Q3000" s="21"/>
      <c r="R3000" s="21"/>
      <c r="S3000" s="21"/>
      <c r="T3000" s="21"/>
      <c r="U3000" s="21"/>
    </row>
    <row r="3001" spans="1:21" s="40" customFormat="1" ht="12.75" customHeight="1" x14ac:dyDescent="0.2">
      <c r="A3001" s="323">
        <v>6.4</v>
      </c>
      <c r="B3001" s="245" t="s">
        <v>441</v>
      </c>
      <c r="C3001" s="302">
        <v>-2</v>
      </c>
      <c r="D3001" s="324" t="s">
        <v>33</v>
      </c>
      <c r="E3001" s="265">
        <v>3230.75</v>
      </c>
      <c r="F3001" s="175">
        <f t="shared" si="137"/>
        <v>-6461.5</v>
      </c>
      <c r="I3001" s="22"/>
      <c r="J3001" s="22"/>
      <c r="K3001" s="90"/>
      <c r="L3001" s="21"/>
      <c r="M3001" s="21"/>
      <c r="N3001" s="21"/>
      <c r="O3001" s="21"/>
      <c r="P3001" s="21"/>
      <c r="Q3001" s="21"/>
      <c r="R3001" s="21"/>
      <c r="S3001" s="21"/>
      <c r="T3001" s="21"/>
      <c r="U3001" s="21"/>
    </row>
    <row r="3002" spans="1:21" s="40" customFormat="1" ht="12.75" customHeight="1" x14ac:dyDescent="0.2">
      <c r="A3002" s="323">
        <v>6.4</v>
      </c>
      <c r="B3002" s="245" t="s">
        <v>440</v>
      </c>
      <c r="C3002" s="302">
        <v>-1</v>
      </c>
      <c r="D3002" s="324" t="s">
        <v>33</v>
      </c>
      <c r="E3002" s="265">
        <v>2643.84</v>
      </c>
      <c r="F3002" s="175">
        <f t="shared" si="137"/>
        <v>-2643.84</v>
      </c>
      <c r="I3002" s="22"/>
      <c r="J3002" s="22"/>
      <c r="K3002" s="90"/>
      <c r="L3002" s="21"/>
      <c r="M3002" s="21"/>
      <c r="N3002" s="21"/>
      <c r="O3002" s="21"/>
      <c r="P3002" s="21"/>
      <c r="Q3002" s="21"/>
      <c r="R3002" s="21"/>
      <c r="S3002" s="21"/>
      <c r="T3002" s="21"/>
      <c r="U3002" s="21"/>
    </row>
    <row r="3003" spans="1:21" s="40" customFormat="1" ht="12.75" customHeight="1" x14ac:dyDescent="0.2">
      <c r="A3003" s="323">
        <v>6.4</v>
      </c>
      <c r="B3003" s="245" t="s">
        <v>439</v>
      </c>
      <c r="C3003" s="302">
        <v>-1</v>
      </c>
      <c r="D3003" s="324" t="s">
        <v>33</v>
      </c>
      <c r="E3003" s="265">
        <v>2643.84</v>
      </c>
      <c r="F3003" s="175">
        <f t="shared" si="137"/>
        <v>-2643.84</v>
      </c>
      <c r="I3003" s="22"/>
      <c r="J3003" s="22"/>
      <c r="K3003" s="90"/>
      <c r="L3003" s="21"/>
      <c r="M3003" s="21"/>
      <c r="N3003" s="21"/>
      <c r="O3003" s="21"/>
      <c r="P3003" s="21"/>
      <c r="Q3003" s="21"/>
      <c r="R3003" s="21"/>
      <c r="S3003" s="21"/>
      <c r="T3003" s="21"/>
      <c r="U3003" s="21"/>
    </row>
    <row r="3004" spans="1:21" s="40" customFormat="1" ht="12.75" customHeight="1" x14ac:dyDescent="0.2">
      <c r="A3004" s="323">
        <v>6.5</v>
      </c>
      <c r="B3004" s="245" t="s">
        <v>438</v>
      </c>
      <c r="C3004" s="302">
        <v>-1</v>
      </c>
      <c r="D3004" s="324" t="s">
        <v>33</v>
      </c>
      <c r="E3004" s="265">
        <v>8161.21</v>
      </c>
      <c r="F3004" s="175">
        <f t="shared" si="137"/>
        <v>-8161.21</v>
      </c>
      <c r="I3004" s="22"/>
      <c r="J3004" s="22"/>
      <c r="K3004" s="90"/>
      <c r="L3004" s="21"/>
      <c r="M3004" s="21"/>
      <c r="N3004" s="21"/>
      <c r="O3004" s="21"/>
      <c r="P3004" s="21"/>
      <c r="Q3004" s="21"/>
      <c r="R3004" s="21"/>
      <c r="S3004" s="21"/>
      <c r="T3004" s="21"/>
      <c r="U3004" s="21"/>
    </row>
    <row r="3005" spans="1:21" s="40" customFormat="1" ht="12.75" customHeight="1" x14ac:dyDescent="0.2">
      <c r="A3005" s="323">
        <v>6.5</v>
      </c>
      <c r="B3005" s="245" t="s">
        <v>437</v>
      </c>
      <c r="C3005" s="302">
        <v>-7</v>
      </c>
      <c r="D3005" s="324" t="s">
        <v>33</v>
      </c>
      <c r="E3005" s="265">
        <v>7373.34</v>
      </c>
      <c r="F3005" s="175">
        <f t="shared" si="137"/>
        <v>-51613.38</v>
      </c>
      <c r="I3005" s="22"/>
      <c r="J3005" s="22"/>
      <c r="K3005" s="90"/>
      <c r="L3005" s="21"/>
      <c r="M3005" s="21"/>
      <c r="N3005" s="21"/>
      <c r="O3005" s="21"/>
      <c r="P3005" s="21"/>
      <c r="Q3005" s="21"/>
      <c r="R3005" s="21"/>
      <c r="S3005" s="21"/>
      <c r="T3005" s="21"/>
      <c r="U3005" s="21"/>
    </row>
    <row r="3006" spans="1:21" s="40" customFormat="1" ht="12.75" customHeight="1" x14ac:dyDescent="0.2">
      <c r="A3006" s="323">
        <v>6.5</v>
      </c>
      <c r="B3006" s="245" t="s">
        <v>436</v>
      </c>
      <c r="C3006" s="302">
        <v>-6</v>
      </c>
      <c r="D3006" s="324" t="s">
        <v>33</v>
      </c>
      <c r="E3006" s="265">
        <v>7159.26</v>
      </c>
      <c r="F3006" s="175">
        <f t="shared" si="137"/>
        <v>-42955.56</v>
      </c>
      <c r="I3006" s="22"/>
      <c r="J3006" s="22"/>
      <c r="K3006" s="90"/>
      <c r="L3006" s="21"/>
      <c r="M3006" s="21"/>
      <c r="N3006" s="21"/>
      <c r="O3006" s="21"/>
      <c r="P3006" s="21"/>
      <c r="Q3006" s="21"/>
      <c r="R3006" s="21"/>
      <c r="S3006" s="21"/>
      <c r="T3006" s="21"/>
      <c r="U3006" s="21"/>
    </row>
    <row r="3007" spans="1:21" s="40" customFormat="1" ht="12.75" customHeight="1" x14ac:dyDescent="0.2">
      <c r="A3007" s="323">
        <v>6.6</v>
      </c>
      <c r="B3007" s="245" t="s">
        <v>435</v>
      </c>
      <c r="C3007" s="302">
        <v>-10</v>
      </c>
      <c r="D3007" s="324" t="s">
        <v>33</v>
      </c>
      <c r="E3007" s="265">
        <v>4741.8999999999996</v>
      </c>
      <c r="F3007" s="175">
        <f t="shared" si="137"/>
        <v>-47419</v>
      </c>
      <c r="I3007" s="22"/>
      <c r="J3007" s="22"/>
      <c r="K3007" s="90"/>
      <c r="L3007" s="21"/>
      <c r="M3007" s="21"/>
      <c r="N3007" s="21"/>
      <c r="O3007" s="21"/>
      <c r="P3007" s="21"/>
      <c r="Q3007" s="21"/>
      <c r="R3007" s="21"/>
      <c r="S3007" s="21"/>
      <c r="T3007" s="21"/>
      <c r="U3007" s="21"/>
    </row>
    <row r="3008" spans="1:21" s="40" customFormat="1" ht="25.5" x14ac:dyDescent="0.2">
      <c r="A3008" s="323">
        <v>6.7</v>
      </c>
      <c r="B3008" s="245" t="s">
        <v>434</v>
      </c>
      <c r="C3008" s="302">
        <v>-1</v>
      </c>
      <c r="D3008" s="324" t="s">
        <v>33</v>
      </c>
      <c r="E3008" s="265">
        <v>5332.93</v>
      </c>
      <c r="F3008" s="175">
        <f t="shared" si="137"/>
        <v>-5332.93</v>
      </c>
      <c r="I3008" s="22"/>
      <c r="J3008" s="22"/>
      <c r="K3008" s="90"/>
      <c r="L3008" s="21"/>
      <c r="M3008" s="21"/>
      <c r="N3008" s="21"/>
      <c r="O3008" s="21"/>
      <c r="P3008" s="21"/>
      <c r="Q3008" s="21"/>
      <c r="R3008" s="21"/>
      <c r="S3008" s="21"/>
      <c r="T3008" s="21"/>
      <c r="U3008" s="21"/>
    </row>
    <row r="3009" spans="1:21" s="40" customFormat="1" ht="25.5" x14ac:dyDescent="0.2">
      <c r="A3009" s="323">
        <v>6.8</v>
      </c>
      <c r="B3009" s="245" t="s">
        <v>433</v>
      </c>
      <c r="C3009" s="302">
        <v>-2</v>
      </c>
      <c r="D3009" s="324" t="s">
        <v>33</v>
      </c>
      <c r="E3009" s="265">
        <v>4251.21</v>
      </c>
      <c r="F3009" s="175">
        <f t="shared" si="137"/>
        <v>-8502.42</v>
      </c>
      <c r="I3009" s="22"/>
      <c r="J3009" s="22"/>
      <c r="K3009" s="90"/>
      <c r="L3009" s="21"/>
      <c r="M3009" s="21"/>
      <c r="N3009" s="21"/>
      <c r="O3009" s="21"/>
      <c r="P3009" s="21"/>
      <c r="Q3009" s="21"/>
      <c r="R3009" s="21"/>
      <c r="S3009" s="21"/>
      <c r="T3009" s="21"/>
      <c r="U3009" s="21"/>
    </row>
    <row r="3010" spans="1:21" s="40" customFormat="1" ht="12.75" customHeight="1" x14ac:dyDescent="0.2">
      <c r="A3010" s="323">
        <v>6.7</v>
      </c>
      <c r="B3010" s="245" t="s">
        <v>432</v>
      </c>
      <c r="C3010" s="302">
        <v>-2</v>
      </c>
      <c r="D3010" s="324" t="s">
        <v>33</v>
      </c>
      <c r="E3010" s="265">
        <v>14324.37</v>
      </c>
      <c r="F3010" s="175">
        <f t="shared" si="137"/>
        <v>-28648.74</v>
      </c>
      <c r="I3010" s="22"/>
      <c r="J3010" s="22"/>
      <c r="K3010" s="90"/>
      <c r="L3010" s="21"/>
      <c r="M3010" s="21"/>
      <c r="N3010" s="21"/>
      <c r="O3010" s="21"/>
      <c r="P3010" s="21"/>
      <c r="Q3010" s="21"/>
      <c r="R3010" s="21"/>
      <c r="S3010" s="21"/>
      <c r="T3010" s="21"/>
      <c r="U3010" s="21"/>
    </row>
    <row r="3011" spans="1:21" s="40" customFormat="1" ht="12.75" customHeight="1" x14ac:dyDescent="0.2">
      <c r="A3011" s="323">
        <v>6.7</v>
      </c>
      <c r="B3011" s="245" t="s">
        <v>431</v>
      </c>
      <c r="C3011" s="302">
        <v>-17</v>
      </c>
      <c r="D3011" s="324" t="s">
        <v>33</v>
      </c>
      <c r="E3011" s="265">
        <v>12939.7</v>
      </c>
      <c r="F3011" s="175">
        <f t="shared" si="137"/>
        <v>-219974.9</v>
      </c>
      <c r="I3011" s="22"/>
      <c r="J3011" s="22"/>
      <c r="K3011" s="90"/>
      <c r="L3011" s="21"/>
      <c r="M3011" s="21"/>
      <c r="N3011" s="21"/>
      <c r="O3011" s="21"/>
      <c r="P3011" s="21"/>
      <c r="Q3011" s="21"/>
      <c r="R3011" s="21"/>
      <c r="S3011" s="21"/>
      <c r="T3011" s="21"/>
      <c r="U3011" s="21"/>
    </row>
    <row r="3012" spans="1:21" s="40" customFormat="1" ht="12.75" customHeight="1" x14ac:dyDescent="0.2">
      <c r="A3012" s="323">
        <v>6.7</v>
      </c>
      <c r="B3012" s="245" t="s">
        <v>430</v>
      </c>
      <c r="C3012" s="302">
        <v>-14</v>
      </c>
      <c r="D3012" s="324" t="s">
        <v>33</v>
      </c>
      <c r="E3012" s="265">
        <v>8326.9</v>
      </c>
      <c r="F3012" s="175">
        <f t="shared" si="137"/>
        <v>-116576.6</v>
      </c>
      <c r="I3012" s="22"/>
      <c r="J3012" s="22"/>
      <c r="K3012" s="90"/>
      <c r="L3012" s="21"/>
      <c r="M3012" s="21"/>
      <c r="N3012" s="21"/>
      <c r="O3012" s="21"/>
      <c r="P3012" s="21"/>
      <c r="Q3012" s="21"/>
      <c r="R3012" s="21"/>
      <c r="S3012" s="21"/>
      <c r="T3012" s="21"/>
      <c r="U3012" s="21"/>
    </row>
    <row r="3013" spans="1:21" s="40" customFormat="1" ht="25.5" x14ac:dyDescent="0.2">
      <c r="A3013" s="323">
        <v>6.9</v>
      </c>
      <c r="B3013" s="245" t="s">
        <v>429</v>
      </c>
      <c r="C3013" s="302">
        <v>-10</v>
      </c>
      <c r="D3013" s="324" t="s">
        <v>33</v>
      </c>
      <c r="E3013" s="265">
        <v>1067.19</v>
      </c>
      <c r="F3013" s="175">
        <f t="shared" si="137"/>
        <v>-10671.9</v>
      </c>
      <c r="I3013" s="22"/>
      <c r="J3013" s="22"/>
      <c r="K3013" s="90"/>
      <c r="L3013" s="21"/>
      <c r="M3013" s="21"/>
      <c r="N3013" s="21"/>
      <c r="O3013" s="21"/>
      <c r="P3013" s="21"/>
      <c r="Q3013" s="21"/>
      <c r="R3013" s="21"/>
      <c r="S3013" s="21"/>
      <c r="T3013" s="21"/>
      <c r="U3013" s="21"/>
    </row>
    <row r="3014" spans="1:21" s="40" customFormat="1" x14ac:dyDescent="0.2">
      <c r="A3014" s="325">
        <v>6.1</v>
      </c>
      <c r="B3014" s="245" t="s">
        <v>428</v>
      </c>
      <c r="C3014" s="302">
        <v>-72</v>
      </c>
      <c r="D3014" s="324" t="s">
        <v>33</v>
      </c>
      <c r="E3014" s="265">
        <v>750</v>
      </c>
      <c r="F3014" s="175">
        <f t="shared" si="137"/>
        <v>-54000</v>
      </c>
      <c r="I3014" s="22"/>
      <c r="J3014" s="22"/>
      <c r="K3014" s="90"/>
      <c r="L3014" s="21"/>
      <c r="M3014" s="21"/>
      <c r="N3014" s="21"/>
      <c r="O3014" s="21"/>
      <c r="P3014" s="21"/>
      <c r="Q3014" s="21"/>
      <c r="R3014" s="21"/>
      <c r="S3014" s="21"/>
      <c r="T3014" s="21"/>
      <c r="U3014" s="21"/>
    </row>
    <row r="3015" spans="1:21" s="40" customFormat="1" x14ac:dyDescent="0.2">
      <c r="A3015" s="260"/>
      <c r="B3015" s="261" t="s">
        <v>427</v>
      </c>
      <c r="C3015" s="302"/>
      <c r="D3015" s="240"/>
      <c r="E3015" s="265"/>
      <c r="F3015" s="175"/>
      <c r="I3015" s="22"/>
      <c r="J3015" s="22"/>
      <c r="K3015" s="90"/>
      <c r="L3015" s="21"/>
      <c r="M3015" s="21"/>
      <c r="N3015" s="21"/>
      <c r="O3015" s="21"/>
      <c r="P3015" s="21"/>
      <c r="Q3015" s="21"/>
      <c r="R3015" s="21"/>
      <c r="S3015" s="21"/>
      <c r="T3015" s="21"/>
      <c r="U3015" s="21"/>
    </row>
    <row r="3016" spans="1:21" s="40" customFormat="1" x14ac:dyDescent="0.2">
      <c r="A3016" s="256">
        <v>7</v>
      </c>
      <c r="B3016" s="188" t="s">
        <v>426</v>
      </c>
      <c r="C3016" s="302"/>
      <c r="D3016" s="240"/>
      <c r="E3016" s="265"/>
      <c r="F3016" s="175"/>
      <c r="I3016" s="22"/>
      <c r="J3016" s="22"/>
      <c r="K3016" s="90"/>
      <c r="L3016" s="21"/>
      <c r="M3016" s="21"/>
      <c r="N3016" s="21"/>
      <c r="O3016" s="21"/>
      <c r="P3016" s="21"/>
      <c r="Q3016" s="21"/>
      <c r="R3016" s="21"/>
      <c r="S3016" s="21"/>
      <c r="T3016" s="21"/>
      <c r="U3016" s="21"/>
    </row>
    <row r="3017" spans="1:21" s="40" customFormat="1" x14ac:dyDescent="0.2">
      <c r="A3017" s="260">
        <v>7.1</v>
      </c>
      <c r="B3017" s="261" t="s">
        <v>425</v>
      </c>
      <c r="C3017" s="302">
        <v>-17</v>
      </c>
      <c r="D3017" s="324" t="s">
        <v>33</v>
      </c>
      <c r="E3017" s="265">
        <v>2696.28</v>
      </c>
      <c r="F3017" s="175">
        <f>ROUND(C3017*E3017,2)</f>
        <v>-45836.76</v>
      </c>
      <c r="I3017" s="22"/>
      <c r="J3017" s="22"/>
      <c r="K3017" s="90"/>
      <c r="L3017" s="21"/>
      <c r="M3017" s="21"/>
      <c r="N3017" s="21"/>
      <c r="O3017" s="21"/>
      <c r="P3017" s="21"/>
      <c r="Q3017" s="21"/>
      <c r="R3017" s="21"/>
      <c r="S3017" s="21"/>
      <c r="T3017" s="21"/>
      <c r="U3017" s="21"/>
    </row>
    <row r="3018" spans="1:21" s="40" customFormat="1" x14ac:dyDescent="0.2">
      <c r="A3018" s="260">
        <v>7.1</v>
      </c>
      <c r="B3018" s="261" t="s">
        <v>424</v>
      </c>
      <c r="C3018" s="302">
        <v>-60</v>
      </c>
      <c r="D3018" s="324" t="s">
        <v>33</v>
      </c>
      <c r="E3018" s="265">
        <v>1713.53</v>
      </c>
      <c r="F3018" s="175">
        <f>ROUND(C3018*E3018,2)</f>
        <v>-102811.8</v>
      </c>
      <c r="I3018" s="22"/>
      <c r="J3018" s="22"/>
      <c r="K3018" s="90"/>
      <c r="L3018" s="21"/>
      <c r="M3018" s="21"/>
      <c r="N3018" s="21"/>
      <c r="O3018" s="21"/>
      <c r="P3018" s="21"/>
      <c r="Q3018" s="21"/>
      <c r="R3018" s="21"/>
      <c r="S3018" s="21"/>
      <c r="T3018" s="21"/>
      <c r="U3018" s="21"/>
    </row>
    <row r="3019" spans="1:21" s="40" customFormat="1" x14ac:dyDescent="0.2">
      <c r="A3019" s="260">
        <v>7.2</v>
      </c>
      <c r="B3019" s="261" t="s">
        <v>423</v>
      </c>
      <c r="C3019" s="302">
        <v>-154</v>
      </c>
      <c r="D3019" s="324" t="s">
        <v>33</v>
      </c>
      <c r="E3019" s="265">
        <v>1565.4</v>
      </c>
      <c r="F3019" s="175">
        <f>ROUND(C3019*E3019,2)</f>
        <v>-241071.6</v>
      </c>
      <c r="I3019" s="22"/>
      <c r="J3019" s="22"/>
      <c r="K3019" s="90"/>
      <c r="L3019" s="21"/>
      <c r="M3019" s="21"/>
      <c r="N3019" s="21"/>
      <c r="O3019" s="21"/>
      <c r="P3019" s="21"/>
      <c r="Q3019" s="21"/>
      <c r="R3019" s="21"/>
      <c r="S3019" s="21"/>
      <c r="T3019" s="21"/>
      <c r="U3019" s="21"/>
    </row>
    <row r="3020" spans="1:21" s="40" customFormat="1" x14ac:dyDescent="0.2">
      <c r="A3020" s="260"/>
      <c r="B3020" s="261"/>
      <c r="C3020" s="302"/>
      <c r="D3020" s="240"/>
      <c r="E3020" s="265"/>
      <c r="F3020" s="175"/>
      <c r="I3020" s="22"/>
      <c r="J3020" s="22"/>
      <c r="K3020" s="90"/>
      <c r="L3020" s="21"/>
      <c r="M3020" s="21"/>
      <c r="N3020" s="21"/>
      <c r="O3020" s="21"/>
      <c r="P3020" s="21"/>
      <c r="Q3020" s="21"/>
      <c r="R3020" s="21"/>
      <c r="S3020" s="21"/>
      <c r="T3020" s="21"/>
      <c r="U3020" s="21"/>
    </row>
    <row r="3021" spans="1:21" s="40" customFormat="1" x14ac:dyDescent="0.2">
      <c r="A3021" s="256">
        <v>8</v>
      </c>
      <c r="B3021" s="188" t="s">
        <v>422</v>
      </c>
      <c r="C3021" s="302"/>
      <c r="D3021" s="240"/>
      <c r="E3021" s="241"/>
      <c r="F3021" s="175"/>
      <c r="I3021" s="22"/>
      <c r="J3021" s="22"/>
      <c r="K3021" s="90"/>
      <c r="L3021" s="21"/>
      <c r="M3021" s="21"/>
      <c r="N3021" s="21"/>
      <c r="O3021" s="21"/>
      <c r="P3021" s="21"/>
      <c r="Q3021" s="21"/>
      <c r="R3021" s="21"/>
      <c r="S3021" s="21"/>
      <c r="T3021" s="21"/>
      <c r="U3021" s="21"/>
    </row>
    <row r="3022" spans="1:21" s="40" customFormat="1" x14ac:dyDescent="0.2">
      <c r="A3022" s="260"/>
      <c r="B3022" s="261"/>
      <c r="C3022" s="302"/>
      <c r="D3022" s="240"/>
      <c r="E3022" s="241"/>
      <c r="F3022" s="175"/>
      <c r="I3022" s="22"/>
      <c r="J3022" s="22"/>
      <c r="K3022" s="90"/>
      <c r="L3022" s="21"/>
      <c r="M3022" s="21"/>
      <c r="N3022" s="21"/>
      <c r="O3022" s="21"/>
      <c r="P3022" s="21"/>
      <c r="Q3022" s="21"/>
      <c r="R3022" s="21"/>
      <c r="S3022" s="21"/>
      <c r="T3022" s="21"/>
      <c r="U3022" s="21"/>
    </row>
    <row r="3023" spans="1:21" s="40" customFormat="1" x14ac:dyDescent="0.2">
      <c r="A3023" s="256">
        <v>8.1</v>
      </c>
      <c r="B3023" s="188" t="s">
        <v>421</v>
      </c>
      <c r="C3023" s="302"/>
      <c r="D3023" s="240"/>
      <c r="E3023" s="241"/>
      <c r="F3023" s="175"/>
      <c r="I3023" s="22"/>
      <c r="J3023" s="22"/>
      <c r="K3023" s="90"/>
      <c r="L3023" s="21"/>
      <c r="M3023" s="21"/>
      <c r="N3023" s="21"/>
      <c r="O3023" s="21"/>
      <c r="P3023" s="21"/>
      <c r="Q3023" s="21"/>
      <c r="R3023" s="21"/>
      <c r="S3023" s="21"/>
      <c r="T3023" s="21"/>
      <c r="U3023" s="21"/>
    </row>
    <row r="3024" spans="1:21" s="40" customFormat="1" x14ac:dyDescent="0.2">
      <c r="A3024" s="260" t="s">
        <v>148</v>
      </c>
      <c r="B3024" s="333" t="s">
        <v>97</v>
      </c>
      <c r="C3024" s="302">
        <v>-1</v>
      </c>
      <c r="D3024" s="324" t="s">
        <v>33</v>
      </c>
      <c r="E3024" s="265">
        <v>291.64999999999998</v>
      </c>
      <c r="F3024" s="175">
        <f t="shared" ref="F3024:F3033" si="138">ROUND(C3024*E3024,2)</f>
        <v>-291.64999999999998</v>
      </c>
      <c r="I3024" s="22"/>
      <c r="J3024" s="22"/>
      <c r="K3024" s="90"/>
      <c r="L3024" s="21"/>
      <c r="M3024" s="21"/>
      <c r="N3024" s="21"/>
      <c r="O3024" s="21"/>
      <c r="P3024" s="21"/>
      <c r="Q3024" s="21"/>
      <c r="R3024" s="21"/>
      <c r="S3024" s="21"/>
      <c r="T3024" s="21"/>
      <c r="U3024" s="21"/>
    </row>
    <row r="3025" spans="1:21" s="40" customFormat="1" ht="25.5" x14ac:dyDescent="0.2">
      <c r="A3025" s="260" t="s">
        <v>256</v>
      </c>
      <c r="B3025" s="245" t="s">
        <v>420</v>
      </c>
      <c r="C3025" s="302">
        <v>-5</v>
      </c>
      <c r="D3025" s="240" t="s">
        <v>57</v>
      </c>
      <c r="E3025" s="265">
        <v>2443.96</v>
      </c>
      <c r="F3025" s="175">
        <f t="shared" si="138"/>
        <v>-12219.8</v>
      </c>
      <c r="I3025" s="22"/>
      <c r="J3025" s="22"/>
      <c r="K3025" s="90"/>
      <c r="L3025" s="21"/>
      <c r="M3025" s="21"/>
      <c r="N3025" s="21"/>
      <c r="O3025" s="21"/>
      <c r="P3025" s="21"/>
      <c r="Q3025" s="21"/>
      <c r="R3025" s="21"/>
      <c r="S3025" s="21"/>
      <c r="T3025" s="21"/>
      <c r="U3025" s="21"/>
    </row>
    <row r="3026" spans="1:21" s="40" customFormat="1" x14ac:dyDescent="0.2">
      <c r="A3026" s="260" t="s">
        <v>337</v>
      </c>
      <c r="B3026" s="245" t="s">
        <v>419</v>
      </c>
      <c r="C3026" s="302">
        <v>-4</v>
      </c>
      <c r="D3026" s="324" t="s">
        <v>33</v>
      </c>
      <c r="E3026" s="265">
        <v>4860.49</v>
      </c>
      <c r="F3026" s="175">
        <f t="shared" si="138"/>
        <v>-19441.96</v>
      </c>
      <c r="I3026" s="22"/>
      <c r="J3026" s="22"/>
      <c r="K3026" s="90"/>
      <c r="L3026" s="21"/>
      <c r="M3026" s="21"/>
      <c r="N3026" s="21"/>
      <c r="O3026" s="21"/>
      <c r="P3026" s="21"/>
      <c r="Q3026" s="21"/>
      <c r="R3026" s="21"/>
      <c r="S3026" s="21"/>
      <c r="T3026" s="21"/>
      <c r="U3026" s="21"/>
    </row>
    <row r="3027" spans="1:21" s="40" customFormat="1" x14ac:dyDescent="0.2">
      <c r="A3027" s="260" t="s">
        <v>288</v>
      </c>
      <c r="B3027" s="245" t="s">
        <v>418</v>
      </c>
      <c r="C3027" s="302">
        <v>-2</v>
      </c>
      <c r="D3027" s="324" t="s">
        <v>33</v>
      </c>
      <c r="E3027" s="265">
        <v>1713.53</v>
      </c>
      <c r="F3027" s="175">
        <f t="shared" si="138"/>
        <v>-3427.06</v>
      </c>
      <c r="I3027" s="22"/>
      <c r="J3027" s="22"/>
      <c r="K3027" s="90"/>
      <c r="L3027" s="21"/>
      <c r="M3027" s="21"/>
      <c r="N3027" s="21"/>
      <c r="O3027" s="21"/>
      <c r="P3027" s="21"/>
      <c r="Q3027" s="21"/>
      <c r="R3027" s="21"/>
      <c r="S3027" s="21"/>
      <c r="T3027" s="21"/>
      <c r="U3027" s="21"/>
    </row>
    <row r="3028" spans="1:21" s="40" customFormat="1" x14ac:dyDescent="0.2">
      <c r="A3028" s="260" t="s">
        <v>335</v>
      </c>
      <c r="B3028" s="261" t="s">
        <v>417</v>
      </c>
      <c r="C3028" s="302">
        <v>-4.68</v>
      </c>
      <c r="D3028" s="240" t="s">
        <v>41</v>
      </c>
      <c r="E3028" s="265">
        <v>130.81</v>
      </c>
      <c r="F3028" s="175">
        <f t="shared" si="138"/>
        <v>-612.19000000000005</v>
      </c>
      <c r="I3028" s="22"/>
      <c r="J3028" s="22"/>
      <c r="K3028" s="90"/>
      <c r="L3028" s="21"/>
      <c r="M3028" s="21"/>
      <c r="N3028" s="21"/>
      <c r="O3028" s="21"/>
      <c r="P3028" s="21"/>
      <c r="Q3028" s="21"/>
      <c r="R3028" s="21"/>
      <c r="S3028" s="21"/>
      <c r="T3028" s="21"/>
      <c r="U3028" s="21"/>
    </row>
    <row r="3029" spans="1:21" s="40" customFormat="1" x14ac:dyDescent="0.2">
      <c r="A3029" s="260" t="s">
        <v>147</v>
      </c>
      <c r="B3029" s="245" t="s">
        <v>416</v>
      </c>
      <c r="C3029" s="302">
        <v>-4.2</v>
      </c>
      <c r="D3029" s="240" t="s">
        <v>45</v>
      </c>
      <c r="E3029" s="265">
        <v>44.31</v>
      </c>
      <c r="F3029" s="175">
        <f t="shared" si="138"/>
        <v>-186.1</v>
      </c>
      <c r="I3029" s="22"/>
      <c r="J3029" s="22"/>
      <c r="K3029" s="90"/>
      <c r="L3029" s="21"/>
      <c r="M3029" s="21"/>
      <c r="N3029" s="21"/>
      <c r="O3029" s="21"/>
      <c r="P3029" s="21"/>
      <c r="Q3029" s="21"/>
      <c r="R3029" s="21"/>
      <c r="S3029" s="21"/>
      <c r="T3029" s="21"/>
      <c r="U3029" s="21"/>
    </row>
    <row r="3030" spans="1:21" s="40" customFormat="1" x14ac:dyDescent="0.2">
      <c r="A3030" s="260" t="s">
        <v>146</v>
      </c>
      <c r="B3030" s="245" t="s">
        <v>415</v>
      </c>
      <c r="C3030" s="302">
        <v>-0.42</v>
      </c>
      <c r="D3030" s="240" t="s">
        <v>41</v>
      </c>
      <c r="E3030" s="265">
        <v>1411.8</v>
      </c>
      <c r="F3030" s="175">
        <f t="shared" si="138"/>
        <v>-592.96</v>
      </c>
      <c r="I3030" s="22"/>
      <c r="J3030" s="22"/>
      <c r="K3030" s="90"/>
      <c r="L3030" s="21"/>
      <c r="M3030" s="21"/>
      <c r="N3030" s="21"/>
      <c r="O3030" s="21"/>
      <c r="P3030" s="21"/>
      <c r="Q3030" s="21"/>
      <c r="R3030" s="21"/>
      <c r="S3030" s="21"/>
      <c r="T3030" s="21"/>
      <c r="U3030" s="21"/>
    </row>
    <row r="3031" spans="1:21" s="40" customFormat="1" ht="28.5" customHeight="1" x14ac:dyDescent="0.2">
      <c r="A3031" s="260" t="s">
        <v>145</v>
      </c>
      <c r="B3031" s="245" t="s">
        <v>407</v>
      </c>
      <c r="C3031" s="302">
        <v>-3.81</v>
      </c>
      <c r="D3031" s="240" t="s">
        <v>41</v>
      </c>
      <c r="E3031" s="265">
        <v>172.55</v>
      </c>
      <c r="F3031" s="175">
        <f t="shared" si="138"/>
        <v>-657.42</v>
      </c>
      <c r="I3031" s="22"/>
      <c r="J3031" s="22"/>
      <c r="K3031" s="90"/>
      <c r="L3031" s="21"/>
      <c r="M3031" s="21"/>
      <c r="N3031" s="21"/>
      <c r="O3031" s="21"/>
      <c r="P3031" s="21"/>
      <c r="Q3031" s="21"/>
      <c r="R3031" s="21"/>
      <c r="S3031" s="21"/>
      <c r="T3031" s="21"/>
      <c r="U3031" s="21"/>
    </row>
    <row r="3032" spans="1:21" s="40" customFormat="1" ht="25.5" x14ac:dyDescent="0.2">
      <c r="A3032" s="260" t="s">
        <v>144</v>
      </c>
      <c r="B3032" s="245" t="s">
        <v>406</v>
      </c>
      <c r="C3032" s="302">
        <v>-0.92</v>
      </c>
      <c r="D3032" s="240" t="s">
        <v>41</v>
      </c>
      <c r="E3032" s="265">
        <v>204.64</v>
      </c>
      <c r="F3032" s="175">
        <f t="shared" si="138"/>
        <v>-188.27</v>
      </c>
      <c r="I3032" s="22"/>
      <c r="J3032" s="22"/>
      <c r="K3032" s="90"/>
      <c r="L3032" s="21"/>
      <c r="M3032" s="21"/>
      <c r="N3032" s="21"/>
      <c r="O3032" s="21"/>
      <c r="P3032" s="21"/>
      <c r="Q3032" s="21"/>
      <c r="R3032" s="21"/>
      <c r="S3032" s="21"/>
      <c r="T3032" s="21"/>
      <c r="U3032" s="21"/>
    </row>
    <row r="3033" spans="1:21" s="40" customFormat="1" x14ac:dyDescent="0.2">
      <c r="A3033" s="260" t="s">
        <v>414</v>
      </c>
      <c r="B3033" s="245" t="s">
        <v>89</v>
      </c>
      <c r="C3033" s="302">
        <v>-1</v>
      </c>
      <c r="D3033" s="240" t="s">
        <v>33</v>
      </c>
      <c r="E3033" s="265">
        <v>8900</v>
      </c>
      <c r="F3033" s="175">
        <f t="shared" si="138"/>
        <v>-8900</v>
      </c>
      <c r="I3033" s="22"/>
      <c r="J3033" s="22"/>
      <c r="K3033" s="90"/>
      <c r="L3033" s="21"/>
      <c r="M3033" s="21"/>
      <c r="N3033" s="21"/>
      <c r="O3033" s="21"/>
      <c r="P3033" s="21"/>
      <c r="Q3033" s="21"/>
      <c r="R3033" s="21"/>
      <c r="S3033" s="21"/>
      <c r="T3033" s="21"/>
      <c r="U3033" s="21"/>
    </row>
    <row r="3034" spans="1:21" s="40" customFormat="1" x14ac:dyDescent="0.2">
      <c r="A3034" s="260"/>
      <c r="B3034" s="261"/>
      <c r="C3034" s="302"/>
      <c r="D3034" s="240"/>
      <c r="E3034" s="265"/>
      <c r="F3034" s="175"/>
      <c r="I3034" s="22"/>
      <c r="J3034" s="22"/>
      <c r="K3034" s="90"/>
      <c r="L3034" s="21"/>
      <c r="M3034" s="21"/>
      <c r="N3034" s="21"/>
      <c r="O3034" s="21"/>
      <c r="P3034" s="21"/>
      <c r="Q3034" s="21"/>
      <c r="R3034" s="21"/>
      <c r="S3034" s="21"/>
      <c r="T3034" s="21"/>
      <c r="U3034" s="21"/>
    </row>
    <row r="3035" spans="1:21" s="40" customFormat="1" x14ac:dyDescent="0.2">
      <c r="A3035" s="326">
        <v>8.1999999999999993</v>
      </c>
      <c r="B3035" s="327" t="s">
        <v>413</v>
      </c>
      <c r="C3035" s="302"/>
      <c r="D3035" s="328"/>
      <c r="E3035" s="265"/>
      <c r="F3035" s="175"/>
      <c r="I3035" s="22"/>
      <c r="J3035" s="22"/>
      <c r="K3035" s="90"/>
      <c r="L3035" s="21"/>
      <c r="M3035" s="21"/>
      <c r="N3035" s="21"/>
      <c r="O3035" s="21"/>
      <c r="P3035" s="21"/>
      <c r="Q3035" s="21"/>
      <c r="R3035" s="21"/>
      <c r="S3035" s="21"/>
      <c r="T3035" s="21"/>
      <c r="U3035" s="21"/>
    </row>
    <row r="3036" spans="1:21" s="40" customFormat="1" x14ac:dyDescent="0.2">
      <c r="A3036" s="329" t="s">
        <v>101</v>
      </c>
      <c r="B3036" s="330" t="s">
        <v>97</v>
      </c>
      <c r="C3036" s="302">
        <v>-2</v>
      </c>
      <c r="D3036" s="328" t="s">
        <v>33</v>
      </c>
      <c r="E3036" s="265">
        <v>291.64999999999998</v>
      </c>
      <c r="F3036" s="175">
        <f t="shared" ref="F3036:F3044" si="139">ROUND(E3036*C3036,2)</f>
        <v>-583.29999999999995</v>
      </c>
      <c r="I3036" s="22"/>
      <c r="J3036" s="22"/>
      <c r="K3036" s="90"/>
      <c r="L3036" s="21"/>
      <c r="M3036" s="21"/>
      <c r="N3036" s="21"/>
      <c r="O3036" s="21"/>
      <c r="P3036" s="21"/>
      <c r="Q3036" s="21"/>
      <c r="R3036" s="21"/>
      <c r="S3036" s="21"/>
      <c r="T3036" s="21"/>
      <c r="U3036" s="21"/>
    </row>
    <row r="3037" spans="1:21" s="40" customFormat="1" ht="25.5" x14ac:dyDescent="0.2">
      <c r="A3037" s="329" t="s">
        <v>334</v>
      </c>
      <c r="B3037" s="330" t="s">
        <v>412</v>
      </c>
      <c r="C3037" s="302">
        <v>-10</v>
      </c>
      <c r="D3037" s="331" t="s">
        <v>57</v>
      </c>
      <c r="E3037" s="265">
        <v>1410.47</v>
      </c>
      <c r="F3037" s="175">
        <f t="shared" si="139"/>
        <v>-14104.7</v>
      </c>
      <c r="I3037" s="22"/>
      <c r="J3037" s="22"/>
      <c r="K3037" s="90"/>
      <c r="L3037" s="21"/>
      <c r="M3037" s="21"/>
      <c r="N3037" s="21"/>
      <c r="O3037" s="21"/>
      <c r="P3037" s="21"/>
      <c r="Q3037" s="21"/>
      <c r="R3037" s="21"/>
      <c r="S3037" s="21"/>
      <c r="T3037" s="21"/>
      <c r="U3037" s="21"/>
    </row>
    <row r="3038" spans="1:21" s="40" customFormat="1" ht="12.75" customHeight="1" x14ac:dyDescent="0.2">
      <c r="A3038" s="329" t="s">
        <v>332</v>
      </c>
      <c r="B3038" s="245" t="s">
        <v>411</v>
      </c>
      <c r="C3038" s="302">
        <v>-8</v>
      </c>
      <c r="D3038" s="331" t="s">
        <v>33</v>
      </c>
      <c r="E3038" s="265">
        <v>2767.21</v>
      </c>
      <c r="F3038" s="175">
        <f t="shared" si="139"/>
        <v>-22137.68</v>
      </c>
      <c r="I3038" s="22"/>
      <c r="J3038" s="22"/>
      <c r="K3038" s="90"/>
      <c r="L3038" s="21"/>
      <c r="M3038" s="21"/>
      <c r="N3038" s="21"/>
      <c r="O3038" s="21"/>
      <c r="P3038" s="21"/>
      <c r="Q3038" s="21"/>
      <c r="R3038" s="21"/>
      <c r="S3038" s="21"/>
      <c r="T3038" s="21"/>
      <c r="U3038" s="21"/>
    </row>
    <row r="3039" spans="1:21" s="40" customFormat="1" x14ac:dyDescent="0.2">
      <c r="A3039" s="329" t="s">
        <v>330</v>
      </c>
      <c r="B3039" s="332" t="s">
        <v>410</v>
      </c>
      <c r="C3039" s="302">
        <v>-4</v>
      </c>
      <c r="D3039" s="331" t="s">
        <v>33</v>
      </c>
      <c r="E3039" s="265">
        <v>1565.4</v>
      </c>
      <c r="F3039" s="175">
        <f t="shared" si="139"/>
        <v>-6261.6</v>
      </c>
      <c r="I3039" s="22"/>
      <c r="J3039" s="22"/>
      <c r="K3039" s="90"/>
      <c r="L3039" s="21"/>
      <c r="M3039" s="21"/>
      <c r="N3039" s="21"/>
      <c r="O3039" s="21"/>
      <c r="P3039" s="21"/>
      <c r="Q3039" s="21"/>
      <c r="R3039" s="21"/>
      <c r="S3039" s="21"/>
      <c r="T3039" s="21"/>
      <c r="U3039" s="21"/>
    </row>
    <row r="3040" spans="1:21" s="40" customFormat="1" x14ac:dyDescent="0.2">
      <c r="A3040" s="329" t="s">
        <v>328</v>
      </c>
      <c r="B3040" s="332" t="s">
        <v>409</v>
      </c>
      <c r="C3040" s="302">
        <v>-4</v>
      </c>
      <c r="D3040" s="331" t="s">
        <v>33</v>
      </c>
      <c r="E3040" s="265">
        <v>750</v>
      </c>
      <c r="F3040" s="175">
        <f t="shared" si="139"/>
        <v>-3000</v>
      </c>
      <c r="I3040" s="22"/>
      <c r="J3040" s="22"/>
      <c r="K3040" s="90"/>
      <c r="L3040" s="21"/>
      <c r="M3040" s="21"/>
      <c r="N3040" s="21"/>
      <c r="O3040" s="21"/>
      <c r="P3040" s="21"/>
      <c r="Q3040" s="21"/>
      <c r="R3040" s="21"/>
      <c r="S3040" s="21"/>
      <c r="T3040" s="21"/>
      <c r="U3040" s="21"/>
    </row>
    <row r="3041" spans="1:21" s="40" customFormat="1" x14ac:dyDescent="0.2">
      <c r="A3041" s="329" t="s">
        <v>118</v>
      </c>
      <c r="B3041" s="332" t="s">
        <v>408</v>
      </c>
      <c r="C3041" s="302">
        <v>-11.36</v>
      </c>
      <c r="D3041" s="331" t="s">
        <v>41</v>
      </c>
      <c r="E3041" s="265">
        <v>130.81</v>
      </c>
      <c r="F3041" s="175">
        <f t="shared" si="139"/>
        <v>-1486</v>
      </c>
      <c r="I3041" s="22"/>
      <c r="J3041" s="22"/>
      <c r="K3041" s="90"/>
      <c r="L3041" s="21"/>
      <c r="M3041" s="21"/>
      <c r="N3041" s="21"/>
      <c r="O3041" s="21"/>
      <c r="P3041" s="21"/>
      <c r="Q3041" s="21"/>
      <c r="R3041" s="21"/>
      <c r="S3041" s="21"/>
      <c r="T3041" s="21"/>
      <c r="U3041" s="21"/>
    </row>
    <row r="3042" spans="1:21" s="40" customFormat="1" ht="25.5" x14ac:dyDescent="0.2">
      <c r="A3042" s="329" t="s">
        <v>143</v>
      </c>
      <c r="B3042" s="245" t="s">
        <v>407</v>
      </c>
      <c r="C3042" s="302">
        <v>-10.68</v>
      </c>
      <c r="D3042" s="331" t="s">
        <v>41</v>
      </c>
      <c r="E3042" s="265">
        <v>172.55</v>
      </c>
      <c r="F3042" s="175">
        <f t="shared" si="139"/>
        <v>-1842.83</v>
      </c>
      <c r="I3042" s="22"/>
      <c r="J3042" s="22"/>
      <c r="K3042" s="90"/>
      <c r="L3042" s="21"/>
      <c r="M3042" s="21"/>
      <c r="N3042" s="21"/>
      <c r="O3042" s="21"/>
      <c r="P3042" s="21"/>
      <c r="Q3042" s="21"/>
      <c r="R3042" s="21"/>
      <c r="S3042" s="21"/>
      <c r="T3042" s="21"/>
      <c r="U3042" s="21"/>
    </row>
    <row r="3043" spans="1:21" s="40" customFormat="1" ht="25.5" x14ac:dyDescent="0.2">
      <c r="A3043" s="329" t="s">
        <v>117</v>
      </c>
      <c r="B3043" s="245" t="s">
        <v>406</v>
      </c>
      <c r="C3043" s="302">
        <v>-2</v>
      </c>
      <c r="D3043" s="331" t="s">
        <v>33</v>
      </c>
      <c r="E3043" s="265">
        <v>204.64</v>
      </c>
      <c r="F3043" s="175">
        <f t="shared" si="139"/>
        <v>-409.28</v>
      </c>
      <c r="I3043" s="22"/>
      <c r="J3043" s="22"/>
      <c r="K3043" s="90"/>
      <c r="L3043" s="21"/>
      <c r="M3043" s="21"/>
      <c r="N3043" s="21"/>
      <c r="O3043" s="21"/>
      <c r="P3043" s="21"/>
      <c r="Q3043" s="21"/>
      <c r="R3043" s="21"/>
      <c r="S3043" s="21"/>
      <c r="T3043" s="21"/>
      <c r="U3043" s="21"/>
    </row>
    <row r="3044" spans="1:21" s="40" customFormat="1" x14ac:dyDescent="0.2">
      <c r="A3044" s="329" t="s">
        <v>100</v>
      </c>
      <c r="B3044" s="245" t="s">
        <v>177</v>
      </c>
      <c r="C3044" s="302">
        <v>-2</v>
      </c>
      <c r="D3044" s="331" t="s">
        <v>33</v>
      </c>
      <c r="E3044" s="265">
        <v>8500</v>
      </c>
      <c r="F3044" s="175">
        <f t="shared" si="139"/>
        <v>-17000</v>
      </c>
      <c r="I3044" s="22"/>
      <c r="J3044" s="22"/>
      <c r="K3044" s="90"/>
      <c r="L3044" s="21"/>
      <c r="M3044" s="21"/>
      <c r="N3044" s="21"/>
      <c r="O3044" s="21"/>
      <c r="P3044" s="21"/>
      <c r="Q3044" s="21"/>
      <c r="R3044" s="21"/>
      <c r="S3044" s="21"/>
      <c r="T3044" s="21"/>
      <c r="U3044" s="21"/>
    </row>
    <row r="3045" spans="1:21" s="40" customFormat="1" x14ac:dyDescent="0.2">
      <c r="A3045" s="260"/>
      <c r="B3045" s="261"/>
      <c r="C3045" s="302"/>
      <c r="D3045" s="240"/>
      <c r="E3045" s="265"/>
      <c r="F3045" s="175"/>
      <c r="I3045" s="22"/>
      <c r="J3045" s="22"/>
      <c r="K3045" s="90"/>
      <c r="L3045" s="21"/>
      <c r="M3045" s="21"/>
      <c r="N3045" s="21"/>
      <c r="O3045" s="21"/>
      <c r="P3045" s="21"/>
      <c r="Q3045" s="21"/>
      <c r="R3045" s="21"/>
      <c r="S3045" s="21"/>
      <c r="T3045" s="21"/>
      <c r="U3045" s="21"/>
    </row>
    <row r="3046" spans="1:21" s="40" customFormat="1" x14ac:dyDescent="0.2">
      <c r="A3046" s="334">
        <v>9</v>
      </c>
      <c r="B3046" s="188" t="s">
        <v>405</v>
      </c>
      <c r="C3046" s="302"/>
      <c r="D3046" s="240"/>
      <c r="E3046" s="241"/>
      <c r="F3046" s="175"/>
      <c r="I3046" s="22"/>
      <c r="J3046" s="22"/>
      <c r="K3046" s="90"/>
      <c r="L3046" s="21"/>
      <c r="M3046" s="21"/>
      <c r="N3046" s="21"/>
      <c r="O3046" s="21"/>
      <c r="P3046" s="21"/>
      <c r="Q3046" s="21"/>
      <c r="R3046" s="21"/>
      <c r="S3046" s="21"/>
      <c r="T3046" s="21"/>
      <c r="U3046" s="21"/>
    </row>
    <row r="3047" spans="1:21" s="40" customFormat="1" x14ac:dyDescent="0.2">
      <c r="A3047" s="260"/>
      <c r="B3047" s="261"/>
      <c r="C3047" s="302"/>
      <c r="D3047" s="240"/>
      <c r="E3047" s="241"/>
      <c r="F3047" s="175"/>
      <c r="I3047" s="22"/>
      <c r="J3047" s="22"/>
      <c r="K3047" s="90"/>
      <c r="L3047" s="21"/>
      <c r="M3047" s="21"/>
      <c r="N3047" s="21"/>
      <c r="O3047" s="21"/>
      <c r="P3047" s="21"/>
      <c r="Q3047" s="21"/>
      <c r="R3047" s="21"/>
      <c r="S3047" s="21"/>
      <c r="T3047" s="21"/>
      <c r="U3047" s="21"/>
    </row>
    <row r="3048" spans="1:21" s="40" customFormat="1" x14ac:dyDescent="0.2">
      <c r="A3048" s="335">
        <v>9.1</v>
      </c>
      <c r="B3048" s="188" t="s">
        <v>404</v>
      </c>
      <c r="C3048" s="302"/>
      <c r="D3048" s="240"/>
      <c r="E3048" s="241"/>
      <c r="F3048" s="175"/>
      <c r="I3048" s="22"/>
      <c r="J3048" s="22"/>
      <c r="K3048" s="90"/>
      <c r="L3048" s="21"/>
      <c r="M3048" s="21"/>
      <c r="N3048" s="21"/>
      <c r="O3048" s="21"/>
      <c r="P3048" s="21"/>
      <c r="Q3048" s="21"/>
      <c r="R3048" s="21"/>
      <c r="S3048" s="21"/>
      <c r="T3048" s="21"/>
      <c r="U3048" s="21"/>
    </row>
    <row r="3049" spans="1:21" s="40" customFormat="1" x14ac:dyDescent="0.2">
      <c r="A3049" s="329" t="s">
        <v>403</v>
      </c>
      <c r="B3049" s="336" t="s">
        <v>402</v>
      </c>
      <c r="C3049" s="302">
        <v>-410</v>
      </c>
      <c r="D3049" s="328" t="s">
        <v>33</v>
      </c>
      <c r="E3049" s="265">
        <v>80</v>
      </c>
      <c r="F3049" s="175">
        <f t="shared" ref="F3049:F3061" si="140">ROUND((C3049*E3049),2)</f>
        <v>-32800</v>
      </c>
      <c r="I3049" s="22"/>
      <c r="J3049" s="22"/>
      <c r="K3049" s="90"/>
      <c r="L3049" s="21"/>
      <c r="M3049" s="21"/>
      <c r="N3049" s="21"/>
      <c r="O3049" s="21"/>
      <c r="P3049" s="21"/>
      <c r="Q3049" s="21"/>
      <c r="R3049" s="21"/>
      <c r="S3049" s="21"/>
      <c r="T3049" s="21"/>
      <c r="U3049" s="21"/>
    </row>
    <row r="3050" spans="1:21" s="40" customFormat="1" ht="25.5" x14ac:dyDescent="0.2">
      <c r="A3050" s="329" t="s">
        <v>401</v>
      </c>
      <c r="B3050" s="337" t="s">
        <v>400</v>
      </c>
      <c r="C3050" s="302">
        <v>-4920</v>
      </c>
      <c r="D3050" s="328" t="s">
        <v>57</v>
      </c>
      <c r="E3050" s="265">
        <v>14.23</v>
      </c>
      <c r="F3050" s="175">
        <f t="shared" si="140"/>
        <v>-70011.600000000006</v>
      </c>
      <c r="I3050" s="22"/>
      <c r="J3050" s="22"/>
      <c r="K3050" s="90"/>
      <c r="L3050" s="21"/>
      <c r="M3050" s="21"/>
      <c r="N3050" s="21"/>
      <c r="O3050" s="21"/>
      <c r="P3050" s="21"/>
      <c r="Q3050" s="21"/>
      <c r="R3050" s="21"/>
      <c r="S3050" s="21"/>
      <c r="T3050" s="21"/>
      <c r="U3050" s="21"/>
    </row>
    <row r="3051" spans="1:21" s="40" customFormat="1" x14ac:dyDescent="0.2">
      <c r="A3051" s="329" t="s">
        <v>399</v>
      </c>
      <c r="B3051" s="337" t="s">
        <v>398</v>
      </c>
      <c r="C3051" s="302">
        <v>-820</v>
      </c>
      <c r="D3051" s="328" t="s">
        <v>33</v>
      </c>
      <c r="E3051" s="265">
        <v>84.42</v>
      </c>
      <c r="F3051" s="175">
        <f t="shared" si="140"/>
        <v>-69224.399999999994</v>
      </c>
      <c r="I3051" s="22"/>
      <c r="J3051" s="22"/>
      <c r="K3051" s="90"/>
      <c r="L3051" s="21"/>
      <c r="M3051" s="21"/>
      <c r="N3051" s="21"/>
      <c r="O3051" s="21"/>
      <c r="P3051" s="21"/>
      <c r="Q3051" s="21"/>
      <c r="R3051" s="21"/>
      <c r="S3051" s="21"/>
      <c r="T3051" s="21"/>
      <c r="U3051" s="21"/>
    </row>
    <row r="3052" spans="1:21" s="40" customFormat="1" x14ac:dyDescent="0.2">
      <c r="A3052" s="329" t="s">
        <v>397</v>
      </c>
      <c r="B3052" s="337" t="s">
        <v>396</v>
      </c>
      <c r="C3052" s="302">
        <v>-820</v>
      </c>
      <c r="D3052" s="328" t="s">
        <v>33</v>
      </c>
      <c r="E3052" s="265">
        <v>26.5</v>
      </c>
      <c r="F3052" s="175">
        <f t="shared" si="140"/>
        <v>-21730</v>
      </c>
      <c r="I3052" s="22"/>
      <c r="J3052" s="22"/>
      <c r="K3052" s="90"/>
      <c r="L3052" s="21"/>
      <c r="M3052" s="21"/>
      <c r="N3052" s="21"/>
      <c r="O3052" s="21"/>
      <c r="P3052" s="21"/>
      <c r="Q3052" s="21"/>
      <c r="R3052" s="21"/>
      <c r="S3052" s="21"/>
      <c r="T3052" s="21"/>
      <c r="U3052" s="21"/>
    </row>
    <row r="3053" spans="1:21" s="40" customFormat="1" x14ac:dyDescent="0.2">
      <c r="A3053" s="329" t="s">
        <v>395</v>
      </c>
      <c r="B3053" s="337" t="s">
        <v>394</v>
      </c>
      <c r="C3053" s="302">
        <v>-615</v>
      </c>
      <c r="D3053" s="328" t="s">
        <v>57</v>
      </c>
      <c r="E3053" s="265">
        <v>292.05</v>
      </c>
      <c r="F3053" s="175">
        <f t="shared" si="140"/>
        <v>-179610.75</v>
      </c>
      <c r="I3053" s="22"/>
      <c r="J3053" s="22"/>
      <c r="K3053" s="90"/>
      <c r="L3053" s="21"/>
      <c r="M3053" s="21"/>
      <c r="N3053" s="21"/>
      <c r="O3053" s="21"/>
      <c r="P3053" s="21"/>
      <c r="Q3053" s="21"/>
      <c r="R3053" s="21"/>
      <c r="S3053" s="21"/>
      <c r="T3053" s="21"/>
      <c r="U3053" s="21"/>
    </row>
    <row r="3054" spans="1:21" s="40" customFormat="1" x14ac:dyDescent="0.2">
      <c r="A3054" s="329" t="s">
        <v>393</v>
      </c>
      <c r="B3054" s="337" t="s">
        <v>392</v>
      </c>
      <c r="C3054" s="302">
        <v>-410</v>
      </c>
      <c r="D3054" s="328" t="s">
        <v>33</v>
      </c>
      <c r="E3054" s="265">
        <v>35.4</v>
      </c>
      <c r="F3054" s="175">
        <f t="shared" si="140"/>
        <v>-14514</v>
      </c>
      <c r="I3054" s="22"/>
      <c r="J3054" s="22"/>
      <c r="K3054" s="90"/>
      <c r="L3054" s="21"/>
      <c r="M3054" s="21"/>
      <c r="N3054" s="21"/>
      <c r="O3054" s="21"/>
      <c r="P3054" s="21"/>
      <c r="Q3054" s="21"/>
      <c r="R3054" s="21"/>
      <c r="S3054" s="21"/>
      <c r="T3054" s="21"/>
      <c r="U3054" s="21"/>
    </row>
    <row r="3055" spans="1:21" s="40" customFormat="1" x14ac:dyDescent="0.2">
      <c r="A3055" s="329" t="s">
        <v>391</v>
      </c>
      <c r="B3055" s="337" t="s">
        <v>390</v>
      </c>
      <c r="C3055" s="302">
        <v>-410</v>
      </c>
      <c r="D3055" s="328" t="s">
        <v>33</v>
      </c>
      <c r="E3055" s="265">
        <v>28.32</v>
      </c>
      <c r="F3055" s="175">
        <f t="shared" si="140"/>
        <v>-11611.2</v>
      </c>
      <c r="I3055" s="22"/>
      <c r="J3055" s="22"/>
      <c r="K3055" s="90"/>
      <c r="L3055" s="21"/>
      <c r="M3055" s="21"/>
      <c r="N3055" s="21"/>
      <c r="O3055" s="21"/>
      <c r="P3055" s="21"/>
      <c r="Q3055" s="21"/>
      <c r="R3055" s="21"/>
      <c r="S3055" s="21"/>
      <c r="T3055" s="21"/>
      <c r="U3055" s="21"/>
    </row>
    <row r="3056" spans="1:21" s="40" customFormat="1" x14ac:dyDescent="0.2">
      <c r="A3056" s="329" t="s">
        <v>389</v>
      </c>
      <c r="B3056" s="337" t="s">
        <v>388</v>
      </c>
      <c r="C3056" s="302">
        <v>-410</v>
      </c>
      <c r="D3056" s="328" t="s">
        <v>33</v>
      </c>
      <c r="E3056" s="265">
        <v>286.36</v>
      </c>
      <c r="F3056" s="175">
        <f t="shared" si="140"/>
        <v>-117407.6</v>
      </c>
      <c r="I3056" s="22"/>
      <c r="J3056" s="22"/>
      <c r="K3056" s="90"/>
      <c r="L3056" s="21"/>
      <c r="M3056" s="21"/>
      <c r="N3056" s="21"/>
      <c r="O3056" s="21"/>
      <c r="P3056" s="21"/>
      <c r="Q3056" s="21"/>
      <c r="R3056" s="21"/>
      <c r="S3056" s="21"/>
      <c r="T3056" s="21"/>
      <c r="U3056" s="21"/>
    </row>
    <row r="3057" spans="1:21" s="40" customFormat="1" x14ac:dyDescent="0.2">
      <c r="A3057" s="329" t="s">
        <v>387</v>
      </c>
      <c r="B3057" s="337" t="s">
        <v>386</v>
      </c>
      <c r="C3057" s="302">
        <v>-410</v>
      </c>
      <c r="D3057" s="328" t="s">
        <v>33</v>
      </c>
      <c r="E3057" s="265">
        <v>380</v>
      </c>
      <c r="F3057" s="175">
        <f t="shared" si="140"/>
        <v>-155800</v>
      </c>
      <c r="I3057" s="22"/>
      <c r="J3057" s="22"/>
      <c r="K3057" s="90"/>
      <c r="L3057" s="21"/>
      <c r="M3057" s="21"/>
      <c r="N3057" s="21"/>
      <c r="O3057" s="21"/>
      <c r="P3057" s="21"/>
      <c r="Q3057" s="21"/>
      <c r="R3057" s="21"/>
      <c r="S3057" s="21"/>
      <c r="T3057" s="21"/>
      <c r="U3057" s="21"/>
    </row>
    <row r="3058" spans="1:21" s="40" customFormat="1" x14ac:dyDescent="0.2">
      <c r="A3058" s="329" t="s">
        <v>385</v>
      </c>
      <c r="B3058" s="337" t="s">
        <v>239</v>
      </c>
      <c r="C3058" s="302">
        <v>-410</v>
      </c>
      <c r="D3058" s="328" t="s">
        <v>33</v>
      </c>
      <c r="E3058" s="265">
        <v>21.67</v>
      </c>
      <c r="F3058" s="175">
        <f t="shared" si="140"/>
        <v>-8884.7000000000007</v>
      </c>
      <c r="I3058" s="22"/>
      <c r="J3058" s="22"/>
      <c r="K3058" s="90"/>
      <c r="L3058" s="21"/>
      <c r="M3058" s="21"/>
      <c r="N3058" s="21"/>
      <c r="O3058" s="21"/>
      <c r="P3058" s="21"/>
      <c r="Q3058" s="21"/>
      <c r="R3058" s="21"/>
      <c r="S3058" s="21"/>
      <c r="T3058" s="21"/>
      <c r="U3058" s="21"/>
    </row>
    <row r="3059" spans="1:21" s="40" customFormat="1" x14ac:dyDescent="0.2">
      <c r="A3059" s="329" t="s">
        <v>384</v>
      </c>
      <c r="B3059" s="337" t="s">
        <v>383</v>
      </c>
      <c r="C3059" s="302">
        <v>-410</v>
      </c>
      <c r="D3059" s="328" t="s">
        <v>33</v>
      </c>
      <c r="E3059" s="265">
        <v>350</v>
      </c>
      <c r="F3059" s="175">
        <f t="shared" si="140"/>
        <v>-143500</v>
      </c>
      <c r="I3059" s="22"/>
      <c r="J3059" s="22"/>
      <c r="K3059" s="90"/>
      <c r="L3059" s="21"/>
      <c r="M3059" s="21"/>
      <c r="N3059" s="21"/>
      <c r="O3059" s="21"/>
      <c r="P3059" s="21"/>
      <c r="Q3059" s="21"/>
      <c r="R3059" s="21"/>
      <c r="S3059" s="21"/>
      <c r="T3059" s="21"/>
      <c r="U3059" s="21"/>
    </row>
    <row r="3060" spans="1:21" s="40" customFormat="1" x14ac:dyDescent="0.2">
      <c r="A3060" s="329" t="s">
        <v>382</v>
      </c>
      <c r="B3060" s="337" t="s">
        <v>381</v>
      </c>
      <c r="C3060" s="302">
        <v>-811.8</v>
      </c>
      <c r="D3060" s="331" t="s">
        <v>41</v>
      </c>
      <c r="E3060" s="265">
        <v>699.05</v>
      </c>
      <c r="F3060" s="175">
        <f t="shared" si="140"/>
        <v>-567488.79</v>
      </c>
      <c r="I3060" s="22"/>
      <c r="J3060" s="22"/>
      <c r="K3060" s="90"/>
      <c r="L3060" s="21"/>
      <c r="M3060" s="21"/>
      <c r="N3060" s="21"/>
      <c r="O3060" s="21"/>
      <c r="P3060" s="21"/>
      <c r="Q3060" s="21"/>
      <c r="R3060" s="21"/>
      <c r="S3060" s="21"/>
      <c r="T3060" s="21"/>
      <c r="U3060" s="21"/>
    </row>
    <row r="3061" spans="1:21" s="40" customFormat="1" x14ac:dyDescent="0.2">
      <c r="A3061" s="329" t="s">
        <v>380</v>
      </c>
      <c r="B3061" s="337" t="s">
        <v>59</v>
      </c>
      <c r="C3061" s="302">
        <v>-410</v>
      </c>
      <c r="D3061" s="328" t="s">
        <v>33</v>
      </c>
      <c r="E3061" s="265">
        <v>450</v>
      </c>
      <c r="F3061" s="175">
        <f t="shared" si="140"/>
        <v>-184500</v>
      </c>
      <c r="I3061" s="22"/>
      <c r="J3061" s="22"/>
      <c r="K3061" s="90"/>
      <c r="L3061" s="21"/>
      <c r="M3061" s="21"/>
      <c r="N3061" s="21"/>
      <c r="O3061" s="21"/>
      <c r="P3061" s="21"/>
      <c r="Q3061" s="21"/>
      <c r="R3061" s="21"/>
      <c r="S3061" s="21"/>
      <c r="T3061" s="21"/>
      <c r="U3061" s="21"/>
    </row>
    <row r="3062" spans="1:21" s="40" customFormat="1" x14ac:dyDescent="0.2">
      <c r="A3062" s="260"/>
      <c r="B3062" s="261"/>
      <c r="C3062" s="302"/>
      <c r="D3062" s="240"/>
      <c r="E3062" s="241"/>
      <c r="F3062" s="175"/>
      <c r="I3062" s="22"/>
      <c r="J3062" s="22"/>
      <c r="K3062" s="90"/>
      <c r="L3062" s="21"/>
      <c r="M3062" s="21"/>
      <c r="N3062" s="21"/>
      <c r="O3062" s="21"/>
      <c r="P3062" s="21"/>
      <c r="Q3062" s="21"/>
      <c r="R3062" s="21"/>
      <c r="S3062" s="21"/>
      <c r="T3062" s="21"/>
      <c r="U3062" s="21"/>
    </row>
    <row r="3063" spans="1:21" s="40" customFormat="1" x14ac:dyDescent="0.2">
      <c r="A3063" s="256">
        <v>10</v>
      </c>
      <c r="B3063" s="317" t="s">
        <v>379</v>
      </c>
      <c r="C3063" s="302"/>
      <c r="D3063" s="240"/>
      <c r="E3063" s="241"/>
      <c r="F3063" s="175"/>
      <c r="I3063" s="22"/>
      <c r="J3063" s="22"/>
      <c r="K3063" s="90"/>
      <c r="L3063" s="21"/>
      <c r="M3063" s="21"/>
      <c r="N3063" s="21"/>
      <c r="O3063" s="21"/>
      <c r="P3063" s="21"/>
      <c r="Q3063" s="21"/>
      <c r="R3063" s="21"/>
      <c r="S3063" s="21"/>
      <c r="T3063" s="21"/>
      <c r="U3063" s="21"/>
    </row>
    <row r="3064" spans="1:21" s="40" customFormat="1" ht="15.75" customHeight="1" x14ac:dyDescent="0.2">
      <c r="A3064" s="260">
        <v>10.1</v>
      </c>
      <c r="B3064" s="245" t="s">
        <v>378</v>
      </c>
      <c r="C3064" s="302">
        <v>-4</v>
      </c>
      <c r="D3064" s="324" t="s">
        <v>33</v>
      </c>
      <c r="E3064" s="241">
        <v>12382.68</v>
      </c>
      <c r="F3064" s="175">
        <f>ROUND(C3064*E3064,2)</f>
        <v>-49530.720000000001</v>
      </c>
      <c r="I3064" s="22"/>
      <c r="J3064" s="22"/>
      <c r="K3064" s="90"/>
      <c r="L3064" s="21"/>
      <c r="M3064" s="21"/>
      <c r="N3064" s="21"/>
      <c r="O3064" s="21"/>
      <c r="P3064" s="21"/>
      <c r="Q3064" s="21"/>
      <c r="R3064" s="21"/>
      <c r="S3064" s="21"/>
      <c r="T3064" s="21"/>
      <c r="U3064" s="21"/>
    </row>
    <row r="3065" spans="1:21" s="40" customFormat="1" x14ac:dyDescent="0.2">
      <c r="A3065" s="260">
        <v>10.199999999999999</v>
      </c>
      <c r="B3065" s="245" t="s">
        <v>377</v>
      </c>
      <c r="C3065" s="302">
        <v>-4</v>
      </c>
      <c r="D3065" s="324" t="s">
        <v>33</v>
      </c>
      <c r="E3065" s="241">
        <v>7304.14</v>
      </c>
      <c r="F3065" s="175">
        <f>ROUND(C3065*E3065,2)</f>
        <v>-29216.560000000001</v>
      </c>
      <c r="I3065" s="22"/>
      <c r="J3065" s="22"/>
      <c r="K3065" s="90"/>
      <c r="L3065" s="21"/>
      <c r="M3065" s="21"/>
      <c r="N3065" s="21"/>
      <c r="O3065" s="21"/>
      <c r="P3065" s="21"/>
      <c r="Q3065" s="21"/>
      <c r="R3065" s="21"/>
      <c r="S3065" s="21"/>
      <c r="T3065" s="21"/>
      <c r="U3065" s="21"/>
    </row>
    <row r="3066" spans="1:21" s="40" customFormat="1" x14ac:dyDescent="0.2">
      <c r="A3066" s="260"/>
      <c r="B3066" s="261"/>
      <c r="C3066" s="302"/>
      <c r="D3066" s="240"/>
      <c r="E3066" s="241"/>
      <c r="F3066" s="175"/>
      <c r="I3066" s="22"/>
      <c r="J3066" s="22"/>
      <c r="K3066" s="90"/>
      <c r="L3066" s="21"/>
      <c r="M3066" s="21"/>
      <c r="N3066" s="21"/>
      <c r="O3066" s="21"/>
      <c r="P3066" s="21"/>
      <c r="Q3066" s="21"/>
      <c r="R3066" s="21"/>
      <c r="S3066" s="21"/>
      <c r="T3066" s="21"/>
      <c r="U3066" s="21"/>
    </row>
    <row r="3067" spans="1:21" s="40" customFormat="1" ht="46.5" customHeight="1" x14ac:dyDescent="0.2">
      <c r="A3067" s="349">
        <v>12</v>
      </c>
      <c r="B3067" s="344" t="s">
        <v>376</v>
      </c>
      <c r="C3067" s="302">
        <v>-5622.71</v>
      </c>
      <c r="D3067" s="324" t="s">
        <v>57</v>
      </c>
      <c r="E3067" s="361">
        <v>25</v>
      </c>
      <c r="F3067" s="311">
        <f>ROUND(C3067*E3067,2)</f>
        <v>-140567.75</v>
      </c>
      <c r="I3067" s="22"/>
      <c r="J3067" s="22"/>
      <c r="K3067" s="90"/>
      <c r="L3067" s="21"/>
      <c r="M3067" s="21"/>
      <c r="N3067" s="21"/>
      <c r="O3067" s="21"/>
      <c r="P3067" s="21"/>
      <c r="Q3067" s="21"/>
      <c r="R3067" s="21"/>
      <c r="S3067" s="21"/>
      <c r="T3067" s="21"/>
      <c r="U3067" s="21"/>
    </row>
    <row r="3068" spans="1:21" s="40" customFormat="1" ht="56.25" customHeight="1" x14ac:dyDescent="0.2">
      <c r="A3068" s="349">
        <v>13</v>
      </c>
      <c r="B3068" s="344" t="s">
        <v>375</v>
      </c>
      <c r="C3068" s="302">
        <v>-5622.71</v>
      </c>
      <c r="D3068" s="324" t="s">
        <v>57</v>
      </c>
      <c r="E3068" s="355">
        <v>46.15</v>
      </c>
      <c r="F3068" s="311">
        <f>ROUND(C3068*E3068,2)</f>
        <v>-259488.07</v>
      </c>
      <c r="I3068" s="22"/>
      <c r="J3068" s="22"/>
      <c r="K3068" s="90"/>
      <c r="L3068" s="21"/>
      <c r="M3068" s="21"/>
      <c r="N3068" s="21"/>
      <c r="O3068" s="21"/>
      <c r="P3068" s="21"/>
      <c r="Q3068" s="21"/>
      <c r="R3068" s="21"/>
      <c r="S3068" s="21"/>
      <c r="T3068" s="21"/>
      <c r="U3068" s="21"/>
    </row>
    <row r="3069" spans="1:21" s="40" customFormat="1" ht="25.5" x14ac:dyDescent="0.2">
      <c r="A3069" s="350">
        <v>14</v>
      </c>
      <c r="B3069" s="346" t="s">
        <v>374</v>
      </c>
      <c r="C3069" s="302">
        <v>-5622.71</v>
      </c>
      <c r="D3069" s="324" t="s">
        <v>57</v>
      </c>
      <c r="E3069" s="355">
        <v>11.93</v>
      </c>
      <c r="F3069" s="311">
        <f>ROUND(C3069*E3069,2)</f>
        <v>-67078.929999999993</v>
      </c>
      <c r="I3069" s="22"/>
      <c r="J3069" s="22"/>
      <c r="K3069" s="90"/>
      <c r="L3069" s="21"/>
      <c r="M3069" s="21"/>
      <c r="N3069" s="21"/>
      <c r="O3069" s="21"/>
      <c r="P3069" s="21"/>
      <c r="Q3069" s="21"/>
      <c r="R3069" s="21"/>
      <c r="S3069" s="21"/>
      <c r="T3069" s="21"/>
      <c r="U3069" s="21"/>
    </row>
    <row r="3070" spans="1:21" x14ac:dyDescent="0.2">
      <c r="A3070" s="124"/>
      <c r="B3070" s="137"/>
      <c r="C3070" s="302"/>
      <c r="D3070" s="122"/>
      <c r="E3070" s="132"/>
      <c r="F3070" s="175"/>
    </row>
    <row r="3071" spans="1:21" x14ac:dyDescent="0.2">
      <c r="A3071" s="184" t="s">
        <v>237</v>
      </c>
      <c r="B3071" s="160" t="s">
        <v>236</v>
      </c>
      <c r="C3071" s="302"/>
      <c r="D3071" s="122"/>
      <c r="E3071" s="132"/>
      <c r="F3071" s="175"/>
    </row>
    <row r="3072" spans="1:21" x14ac:dyDescent="0.2">
      <c r="A3072" s="120">
        <v>1</v>
      </c>
      <c r="B3072" s="160" t="s">
        <v>235</v>
      </c>
      <c r="C3072" s="302"/>
      <c r="D3072" s="122"/>
      <c r="E3072" s="132"/>
      <c r="F3072" s="175"/>
    </row>
    <row r="3073" spans="1:6" x14ac:dyDescent="0.2">
      <c r="A3073" s="124"/>
      <c r="B3073" s="137"/>
      <c r="C3073" s="302"/>
      <c r="D3073" s="122"/>
      <c r="E3073" s="241"/>
      <c r="F3073" s="175"/>
    </row>
    <row r="3074" spans="1:6" x14ac:dyDescent="0.2">
      <c r="A3074" s="120">
        <v>2</v>
      </c>
      <c r="B3074" s="160" t="s">
        <v>233</v>
      </c>
      <c r="C3074" s="302"/>
      <c r="D3074" s="122"/>
      <c r="E3074" s="241"/>
      <c r="F3074" s="175"/>
    </row>
    <row r="3075" spans="1:6" x14ac:dyDescent="0.2">
      <c r="A3075" s="139">
        <v>1.9</v>
      </c>
      <c r="B3075" s="137" t="s">
        <v>317</v>
      </c>
      <c r="C3075" s="302">
        <v>-1</v>
      </c>
      <c r="D3075" s="122" t="s">
        <v>33</v>
      </c>
      <c r="E3075" s="241">
        <v>14671.69</v>
      </c>
      <c r="F3075" s="175">
        <f>ROUND(C3075*E3075,2)</f>
        <v>-14671.69</v>
      </c>
    </row>
    <row r="3076" spans="1:6" x14ac:dyDescent="0.2">
      <c r="A3076" s="124"/>
      <c r="B3076" s="137"/>
      <c r="C3076" s="302"/>
      <c r="D3076" s="122"/>
      <c r="E3076" s="241"/>
      <c r="F3076" s="175"/>
    </row>
    <row r="3077" spans="1:6" x14ac:dyDescent="0.2">
      <c r="A3077" s="120">
        <v>3</v>
      </c>
      <c r="B3077" s="160" t="s">
        <v>231</v>
      </c>
      <c r="C3077" s="302"/>
      <c r="D3077" s="122"/>
      <c r="E3077" s="241"/>
      <c r="F3077" s="175"/>
    </row>
    <row r="3078" spans="1:6" x14ac:dyDescent="0.2">
      <c r="A3078" s="139">
        <v>1.5</v>
      </c>
      <c r="B3078" s="137" t="s">
        <v>234</v>
      </c>
      <c r="C3078" s="302">
        <v>-24</v>
      </c>
      <c r="D3078" s="122" t="s">
        <v>33</v>
      </c>
      <c r="E3078" s="241">
        <v>3693.56</v>
      </c>
      <c r="F3078" s="175">
        <f>ROUND(C3078*E3078,2)</f>
        <v>-88645.440000000002</v>
      </c>
    </row>
    <row r="3079" spans="1:6" x14ac:dyDescent="0.2">
      <c r="A3079" s="139">
        <v>1.8</v>
      </c>
      <c r="B3079" s="137" t="s">
        <v>316</v>
      </c>
      <c r="C3079" s="302">
        <v>-5</v>
      </c>
      <c r="D3079" s="122" t="s">
        <v>33</v>
      </c>
      <c r="E3079" s="241">
        <v>11044.86</v>
      </c>
      <c r="F3079" s="175">
        <f>ROUND(C3079*E3079,2)</f>
        <v>-55224.3</v>
      </c>
    </row>
    <row r="3080" spans="1:6" x14ac:dyDescent="0.2">
      <c r="A3080" s="139">
        <v>1.9</v>
      </c>
      <c r="B3080" s="137" t="s">
        <v>317</v>
      </c>
      <c r="C3080" s="302">
        <v>-1</v>
      </c>
      <c r="D3080" s="122" t="s">
        <v>33</v>
      </c>
      <c r="E3080" s="241">
        <v>15914.59</v>
      </c>
      <c r="F3080" s="175">
        <f>ROUND(C3080*E3080,2)</f>
        <v>-15914.59</v>
      </c>
    </row>
    <row r="3081" spans="1:6" x14ac:dyDescent="0.2">
      <c r="A3081" s="178"/>
      <c r="B3081" s="179" t="s">
        <v>373</v>
      </c>
      <c r="C3081" s="180"/>
      <c r="D3081" s="181"/>
      <c r="E3081" s="182"/>
      <c r="F3081" s="183">
        <f>SUM(F2375:F3080)</f>
        <v>-31992953.833439995</v>
      </c>
    </row>
    <row r="3082" spans="1:6" ht="13.5" x14ac:dyDescent="0.2">
      <c r="A3082" s="288"/>
      <c r="B3082" s="289"/>
      <c r="C3082" s="290"/>
      <c r="D3082" s="290"/>
      <c r="E3082" s="290"/>
      <c r="F3082" s="291"/>
    </row>
    <row r="3083" spans="1:6" ht="13.5" x14ac:dyDescent="0.2">
      <c r="A3083" s="288"/>
      <c r="B3083" s="409" t="s">
        <v>372</v>
      </c>
      <c r="C3083" s="290"/>
      <c r="D3083" s="290"/>
      <c r="E3083" s="290"/>
      <c r="F3083" s="291"/>
    </row>
    <row r="3084" spans="1:6" ht="18" customHeight="1" x14ac:dyDescent="0.2">
      <c r="A3084" s="288"/>
      <c r="B3084" s="160"/>
      <c r="C3084" s="290"/>
      <c r="D3084" s="290"/>
      <c r="E3084" s="290"/>
      <c r="F3084" s="291"/>
    </row>
    <row r="3085" spans="1:6" ht="13.5" customHeight="1" x14ac:dyDescent="0.2">
      <c r="A3085" s="118" t="s">
        <v>125</v>
      </c>
      <c r="B3085" s="116" t="s">
        <v>124</v>
      </c>
      <c r="C3085" s="117"/>
      <c r="D3085" s="117"/>
      <c r="E3085" s="117"/>
      <c r="F3085" s="118"/>
    </row>
    <row r="3086" spans="1:6" s="89" customFormat="1" ht="38.25" x14ac:dyDescent="0.2">
      <c r="A3086" s="136">
        <v>6.3</v>
      </c>
      <c r="B3086" s="125" t="s">
        <v>121</v>
      </c>
      <c r="C3086" s="130">
        <v>-4</v>
      </c>
      <c r="D3086" s="122" t="s">
        <v>33</v>
      </c>
      <c r="E3086" s="347">
        <v>761.06999999999971</v>
      </c>
      <c r="F3086" s="175">
        <f>ROUND(C3086*E3086,2)</f>
        <v>-3044.28</v>
      </c>
    </row>
    <row r="3087" spans="1:6" s="89" customFormat="1" ht="39" customHeight="1" x14ac:dyDescent="0.2">
      <c r="A3087" s="136">
        <v>6.4</v>
      </c>
      <c r="B3087" s="125" t="s">
        <v>120</v>
      </c>
      <c r="C3087" s="130">
        <v>-8</v>
      </c>
      <c r="D3087" s="122" t="s">
        <v>33</v>
      </c>
      <c r="E3087" s="347">
        <v>1222.2800000000007</v>
      </c>
      <c r="F3087" s="175">
        <f>ROUND(C3087*E3087,2)</f>
        <v>-9778.24</v>
      </c>
    </row>
    <row r="3088" spans="1:6" s="89" customFormat="1" x14ac:dyDescent="0.2">
      <c r="A3088" s="124"/>
      <c r="B3088" s="125"/>
      <c r="C3088" s="302"/>
      <c r="D3088" s="122"/>
      <c r="E3088" s="347"/>
      <c r="F3088" s="175"/>
    </row>
    <row r="3089" spans="1:6" s="89" customFormat="1" ht="25.5" x14ac:dyDescent="0.2">
      <c r="A3089" s="120">
        <v>9</v>
      </c>
      <c r="B3089" s="116" t="s">
        <v>116</v>
      </c>
      <c r="C3089" s="302"/>
      <c r="D3089" s="122"/>
      <c r="E3089" s="347"/>
      <c r="F3089" s="175"/>
    </row>
    <row r="3090" spans="1:6" s="89" customFormat="1" ht="27.75" customHeight="1" x14ac:dyDescent="0.2">
      <c r="A3090" s="139">
        <v>9.1999999999999993</v>
      </c>
      <c r="B3090" s="125" t="s">
        <v>36</v>
      </c>
      <c r="C3090" s="130">
        <v>-6042</v>
      </c>
      <c r="D3090" s="122" t="s">
        <v>57</v>
      </c>
      <c r="E3090" s="347">
        <v>14.23</v>
      </c>
      <c r="F3090" s="175">
        <f>ROUND(C3090*E3090,2)</f>
        <v>-85977.66</v>
      </c>
    </row>
    <row r="3091" spans="1:6" s="89" customFormat="1" x14ac:dyDescent="0.2">
      <c r="A3091" s="139">
        <v>9.8000000000000007</v>
      </c>
      <c r="B3091" s="137" t="s">
        <v>32</v>
      </c>
      <c r="C3091" s="302">
        <v>-1007</v>
      </c>
      <c r="D3091" s="122" t="s">
        <v>57</v>
      </c>
      <c r="E3091" s="347">
        <v>19.13</v>
      </c>
      <c r="F3091" s="175">
        <f>ROUND(C3091*E3091,2)</f>
        <v>-19263.91</v>
      </c>
    </row>
    <row r="3092" spans="1:6" s="89" customFormat="1" x14ac:dyDescent="0.2">
      <c r="A3092" s="124"/>
      <c r="B3092" s="137"/>
      <c r="C3092" s="302"/>
      <c r="D3092" s="122"/>
      <c r="E3092" s="347"/>
      <c r="F3092" s="175"/>
    </row>
    <row r="3093" spans="1:6" s="89" customFormat="1" x14ac:dyDescent="0.2">
      <c r="A3093" s="120">
        <v>13</v>
      </c>
      <c r="B3093" s="116" t="s">
        <v>56</v>
      </c>
      <c r="C3093" s="302"/>
      <c r="D3093" s="122"/>
      <c r="E3093" s="347"/>
      <c r="F3093" s="175"/>
    </row>
    <row r="3094" spans="1:6" s="89" customFormat="1" x14ac:dyDescent="0.2">
      <c r="A3094" s="139">
        <v>13.2</v>
      </c>
      <c r="B3094" s="137" t="s">
        <v>54</v>
      </c>
      <c r="C3094" s="302">
        <v>-1007.6</v>
      </c>
      <c r="D3094" s="122" t="s">
        <v>45</v>
      </c>
      <c r="E3094" s="347">
        <v>30.740000000000009</v>
      </c>
      <c r="F3094" s="175">
        <f>ROUND(C3094*E3094,2)</f>
        <v>-30973.62</v>
      </c>
    </row>
    <row r="3095" spans="1:6" s="89" customFormat="1" x14ac:dyDescent="0.2">
      <c r="A3095" s="139">
        <v>13.4</v>
      </c>
      <c r="B3095" s="137" t="s">
        <v>52</v>
      </c>
      <c r="C3095" s="302">
        <v>-1007.6</v>
      </c>
      <c r="D3095" s="122" t="s">
        <v>57</v>
      </c>
      <c r="E3095" s="347">
        <v>32.840000000000003</v>
      </c>
      <c r="F3095" s="175">
        <f>ROUND(C3095*E3095,2)</f>
        <v>-33089.58</v>
      </c>
    </row>
    <row r="3096" spans="1:6" s="89" customFormat="1" x14ac:dyDescent="0.2">
      <c r="A3096" s="124"/>
      <c r="B3096" s="137"/>
      <c r="C3096" s="302"/>
      <c r="D3096" s="122"/>
      <c r="E3096" s="347"/>
      <c r="F3096" s="175"/>
    </row>
    <row r="3097" spans="1:6" s="89" customFormat="1" x14ac:dyDescent="0.2">
      <c r="A3097" s="115" t="s">
        <v>114</v>
      </c>
      <c r="B3097" s="116" t="s">
        <v>113</v>
      </c>
      <c r="C3097" s="302"/>
      <c r="D3097" s="116"/>
      <c r="E3097" s="347"/>
      <c r="F3097" s="175"/>
    </row>
    <row r="3098" spans="1:6" s="89" customFormat="1" x14ac:dyDescent="0.2">
      <c r="A3098" s="124"/>
      <c r="B3098" s="125"/>
      <c r="C3098" s="302"/>
      <c r="D3098" s="138"/>
      <c r="E3098" s="347"/>
      <c r="F3098" s="175"/>
    </row>
    <row r="3099" spans="1:6" s="89" customFormat="1" ht="25.5" x14ac:dyDescent="0.2">
      <c r="A3099" s="120">
        <v>9</v>
      </c>
      <c r="B3099" s="116" t="s">
        <v>88</v>
      </c>
      <c r="C3099" s="302"/>
      <c r="D3099" s="122"/>
      <c r="E3099" s="347"/>
      <c r="F3099" s="175"/>
    </row>
    <row r="3100" spans="1:6" s="89" customFormat="1" ht="25.5" x14ac:dyDescent="0.2">
      <c r="A3100" s="139">
        <v>9.1999999999999993</v>
      </c>
      <c r="B3100" s="125" t="s">
        <v>36</v>
      </c>
      <c r="C3100" s="302">
        <v>-1452</v>
      </c>
      <c r="D3100" s="122" t="s">
        <v>57</v>
      </c>
      <c r="E3100" s="347">
        <v>14.23</v>
      </c>
      <c r="F3100" s="175">
        <f>ROUND(C3100*E3100,2)</f>
        <v>-20661.96</v>
      </c>
    </row>
    <row r="3101" spans="1:6" s="89" customFormat="1" x14ac:dyDescent="0.2">
      <c r="A3101" s="139">
        <v>9.8000000000000007</v>
      </c>
      <c r="B3101" s="137" t="s">
        <v>32</v>
      </c>
      <c r="C3101" s="302">
        <v>-24</v>
      </c>
      <c r="D3101" s="122" t="s">
        <v>57</v>
      </c>
      <c r="E3101" s="347">
        <v>19.13</v>
      </c>
      <c r="F3101" s="175">
        <f>ROUND(C3101*E3101,2)</f>
        <v>-459.12</v>
      </c>
    </row>
    <row r="3102" spans="1:6" s="89" customFormat="1" ht="8.25" customHeight="1" x14ac:dyDescent="0.2">
      <c r="A3102" s="124"/>
      <c r="B3102" s="137"/>
      <c r="C3102" s="302"/>
      <c r="D3102" s="122"/>
      <c r="E3102" s="347"/>
      <c r="F3102" s="175"/>
    </row>
    <row r="3103" spans="1:6" s="89" customFormat="1" x14ac:dyDescent="0.2">
      <c r="A3103" s="120">
        <v>13</v>
      </c>
      <c r="B3103" s="116" t="s">
        <v>56</v>
      </c>
      <c r="C3103" s="302"/>
      <c r="D3103" s="122"/>
      <c r="E3103" s="347"/>
      <c r="F3103" s="175"/>
    </row>
    <row r="3104" spans="1:6" s="89" customFormat="1" x14ac:dyDescent="0.2">
      <c r="A3104" s="139">
        <v>13.2</v>
      </c>
      <c r="B3104" s="137" t="s">
        <v>54</v>
      </c>
      <c r="C3104" s="302">
        <v>-242</v>
      </c>
      <c r="D3104" s="122" t="s">
        <v>45</v>
      </c>
      <c r="E3104" s="347">
        <v>30.740000000000009</v>
      </c>
      <c r="F3104" s="175">
        <f>ROUND(C3104*E3104,2)</f>
        <v>-7439.08</v>
      </c>
    </row>
    <row r="3105" spans="1:6" s="89" customFormat="1" x14ac:dyDescent="0.2">
      <c r="A3105" s="139">
        <v>13.4</v>
      </c>
      <c r="B3105" s="137" t="s">
        <v>52</v>
      </c>
      <c r="C3105" s="302">
        <v>-242</v>
      </c>
      <c r="D3105" s="122" t="s">
        <v>57</v>
      </c>
      <c r="E3105" s="347">
        <v>32.840000000000003</v>
      </c>
      <c r="F3105" s="175">
        <f>ROUND(C3105*E3105,2)</f>
        <v>-7947.28</v>
      </c>
    </row>
    <row r="3106" spans="1:6" s="89" customFormat="1" x14ac:dyDescent="0.2">
      <c r="A3106" s="139"/>
      <c r="B3106" s="137"/>
      <c r="C3106" s="302"/>
      <c r="D3106" s="122"/>
      <c r="E3106" s="347"/>
      <c r="F3106" s="175"/>
    </row>
    <row r="3107" spans="1:6" s="89" customFormat="1" ht="25.5" x14ac:dyDescent="0.2">
      <c r="A3107" s="120">
        <v>6</v>
      </c>
      <c r="B3107" s="116" t="s">
        <v>71</v>
      </c>
      <c r="C3107" s="302"/>
      <c r="D3107" s="122"/>
      <c r="E3107" s="347"/>
      <c r="F3107" s="175"/>
    </row>
    <row r="3108" spans="1:6" s="89" customFormat="1" ht="41.25" customHeight="1" x14ac:dyDescent="0.2">
      <c r="A3108" s="136">
        <v>6.3</v>
      </c>
      <c r="B3108" s="125" t="s">
        <v>70</v>
      </c>
      <c r="C3108" s="130">
        <v>-15</v>
      </c>
      <c r="D3108" s="122" t="s">
        <v>33</v>
      </c>
      <c r="E3108" s="347">
        <v>761.06999999999971</v>
      </c>
      <c r="F3108" s="175">
        <f>ROUND(C3108*E3108,2)</f>
        <v>-11416.05</v>
      </c>
    </row>
    <row r="3109" spans="1:6" s="89" customFormat="1" ht="39" customHeight="1" x14ac:dyDescent="0.2">
      <c r="A3109" s="136">
        <v>6.4</v>
      </c>
      <c r="B3109" s="125" t="s">
        <v>69</v>
      </c>
      <c r="C3109" s="130">
        <v>-4</v>
      </c>
      <c r="D3109" s="122" t="s">
        <v>33</v>
      </c>
      <c r="E3109" s="347">
        <v>1222.2800000000007</v>
      </c>
      <c r="F3109" s="175">
        <f>ROUND(C3109*E3109,2)</f>
        <v>-4889.12</v>
      </c>
    </row>
    <row r="3110" spans="1:6" s="89" customFormat="1" ht="10.5" customHeight="1" x14ac:dyDescent="0.2">
      <c r="A3110" s="136"/>
      <c r="B3110" s="125"/>
      <c r="C3110" s="130"/>
      <c r="D3110" s="122"/>
      <c r="E3110" s="347"/>
      <c r="F3110" s="175"/>
    </row>
    <row r="3111" spans="1:6" ht="13.5" customHeight="1" x14ac:dyDescent="0.2">
      <c r="A3111" s="115" t="s">
        <v>125</v>
      </c>
      <c r="B3111" s="116" t="s">
        <v>124</v>
      </c>
      <c r="C3111" s="302"/>
      <c r="D3111" s="117"/>
      <c r="E3111" s="117"/>
      <c r="F3111" s="175"/>
    </row>
    <row r="3112" spans="1:6" ht="8.25" customHeight="1" x14ac:dyDescent="0.2">
      <c r="A3112" s="115"/>
      <c r="B3112" s="116"/>
      <c r="C3112" s="302"/>
      <c r="D3112" s="117"/>
      <c r="E3112" s="117"/>
      <c r="F3112" s="175"/>
    </row>
    <row r="3113" spans="1:6" s="89" customFormat="1" ht="25.5" x14ac:dyDescent="0.2">
      <c r="A3113" s="120">
        <v>10</v>
      </c>
      <c r="B3113" s="116" t="s">
        <v>62</v>
      </c>
      <c r="C3113" s="302"/>
      <c r="D3113" s="122"/>
      <c r="E3113" s="347"/>
      <c r="F3113" s="175"/>
    </row>
    <row r="3114" spans="1:6" s="89" customFormat="1" ht="25.5" x14ac:dyDescent="0.2">
      <c r="A3114" s="136">
        <v>10.199999999999999</v>
      </c>
      <c r="B3114" s="125" t="s">
        <v>36</v>
      </c>
      <c r="C3114" s="130">
        <v>-10272</v>
      </c>
      <c r="D3114" s="122" t="s">
        <v>57</v>
      </c>
      <c r="E3114" s="347">
        <v>14.23</v>
      </c>
      <c r="F3114" s="175">
        <f>ROUND(C3114*E3114,2)</f>
        <v>-146170.56</v>
      </c>
    </row>
    <row r="3115" spans="1:6" s="89" customFormat="1" x14ac:dyDescent="0.2">
      <c r="A3115" s="136">
        <v>10.8</v>
      </c>
      <c r="B3115" s="125" t="s">
        <v>32</v>
      </c>
      <c r="C3115" s="130">
        <v>-1712</v>
      </c>
      <c r="D3115" s="122" t="s">
        <v>57</v>
      </c>
      <c r="E3115" s="347">
        <v>19.23</v>
      </c>
      <c r="F3115" s="175">
        <f>ROUND(C3115*E3115,2)</f>
        <v>-32921.760000000002</v>
      </c>
    </row>
    <row r="3116" spans="1:6" s="89" customFormat="1" x14ac:dyDescent="0.2">
      <c r="A3116" s="124"/>
      <c r="B3116" s="137"/>
      <c r="C3116" s="302"/>
      <c r="D3116" s="122"/>
      <c r="E3116" s="347"/>
      <c r="F3116" s="175"/>
    </row>
    <row r="3117" spans="1:6" s="89" customFormat="1" x14ac:dyDescent="0.2">
      <c r="A3117" s="120">
        <v>14</v>
      </c>
      <c r="B3117" s="116" t="s">
        <v>56</v>
      </c>
      <c r="C3117" s="302"/>
      <c r="D3117" s="122"/>
      <c r="E3117" s="347"/>
      <c r="F3117" s="175"/>
    </row>
    <row r="3118" spans="1:6" s="89" customFormat="1" x14ac:dyDescent="0.2">
      <c r="A3118" s="136">
        <v>14.2</v>
      </c>
      <c r="B3118" s="137" t="s">
        <v>54</v>
      </c>
      <c r="C3118" s="302">
        <v>-1779.15</v>
      </c>
      <c r="D3118" s="122" t="s">
        <v>45</v>
      </c>
      <c r="E3118" s="347">
        <v>30.740000000000009</v>
      </c>
      <c r="F3118" s="175">
        <f>ROUND(C3118*E3118,2)</f>
        <v>-54691.07</v>
      </c>
    </row>
    <row r="3119" spans="1:6" s="89" customFormat="1" x14ac:dyDescent="0.2">
      <c r="A3119" s="136">
        <v>14.4</v>
      </c>
      <c r="B3119" s="137" t="s">
        <v>52</v>
      </c>
      <c r="C3119" s="302">
        <v>-1779.15</v>
      </c>
      <c r="D3119" s="122" t="s">
        <v>57</v>
      </c>
      <c r="E3119" s="347">
        <v>32.840000000000003</v>
      </c>
      <c r="F3119" s="175">
        <f>ROUND(C3119*E3119,2)</f>
        <v>-58427.29</v>
      </c>
    </row>
    <row r="3120" spans="1:6" s="89" customFormat="1" ht="8.25" customHeight="1" x14ac:dyDescent="0.2">
      <c r="A3120" s="124"/>
      <c r="B3120" s="137"/>
      <c r="C3120" s="302"/>
      <c r="D3120" s="122"/>
      <c r="E3120" s="347"/>
      <c r="F3120" s="175"/>
    </row>
    <row r="3121" spans="1:6" s="89" customFormat="1" ht="25.5" x14ac:dyDescent="0.2">
      <c r="A3121" s="120">
        <v>6</v>
      </c>
      <c r="B3121" s="116" t="s">
        <v>71</v>
      </c>
      <c r="C3121" s="302"/>
      <c r="D3121" s="122"/>
      <c r="E3121" s="347"/>
      <c r="F3121" s="175"/>
    </row>
    <row r="3122" spans="1:6" s="89" customFormat="1" ht="39.75" customHeight="1" x14ac:dyDescent="0.2">
      <c r="A3122" s="136">
        <v>6.3</v>
      </c>
      <c r="B3122" s="125" t="s">
        <v>371</v>
      </c>
      <c r="C3122" s="130">
        <v>-4</v>
      </c>
      <c r="D3122" s="122" t="s">
        <v>33</v>
      </c>
      <c r="E3122" s="347">
        <v>761.06999999999971</v>
      </c>
      <c r="F3122" s="175">
        <f>ROUND(C3122*E3122,2)</f>
        <v>-3044.28</v>
      </c>
    </row>
    <row r="3123" spans="1:6" s="89" customFormat="1" ht="8.25" customHeight="1" x14ac:dyDescent="0.2">
      <c r="A3123" s="136"/>
      <c r="B3123" s="159"/>
      <c r="C3123" s="302"/>
      <c r="D3123" s="122"/>
      <c r="E3123" s="347"/>
      <c r="F3123" s="175"/>
    </row>
    <row r="3124" spans="1:6" s="89" customFormat="1" ht="25.5" x14ac:dyDescent="0.2">
      <c r="A3124" s="120">
        <v>9</v>
      </c>
      <c r="B3124" s="116" t="s">
        <v>38</v>
      </c>
      <c r="C3124" s="302"/>
      <c r="D3124" s="122"/>
      <c r="E3124" s="347"/>
      <c r="F3124" s="175"/>
    </row>
    <row r="3125" spans="1:6" s="89" customFormat="1" ht="27.75" customHeight="1" x14ac:dyDescent="0.2">
      <c r="A3125" s="136">
        <v>9.1999999999999993</v>
      </c>
      <c r="B3125" s="125" t="s">
        <v>36</v>
      </c>
      <c r="C3125" s="130">
        <v>-2970</v>
      </c>
      <c r="D3125" s="122" t="s">
        <v>57</v>
      </c>
      <c r="E3125" s="347">
        <v>14.23</v>
      </c>
      <c r="F3125" s="175">
        <f>ROUND(C3125*E3125,2)</f>
        <v>-42263.1</v>
      </c>
    </row>
    <row r="3126" spans="1:6" s="89" customFormat="1" x14ac:dyDescent="0.2">
      <c r="A3126" s="136">
        <v>9.8000000000000007</v>
      </c>
      <c r="B3126" s="125" t="s">
        <v>32</v>
      </c>
      <c r="C3126" s="302">
        <v>-450</v>
      </c>
      <c r="D3126" s="122" t="s">
        <v>57</v>
      </c>
      <c r="E3126" s="347">
        <v>19.13</v>
      </c>
      <c r="F3126" s="175">
        <f>ROUND(C3126*E3126,2)</f>
        <v>-8608.5</v>
      </c>
    </row>
    <row r="3127" spans="1:6" x14ac:dyDescent="0.2">
      <c r="A3127" s="178"/>
      <c r="B3127" s="179" t="s">
        <v>370</v>
      </c>
      <c r="C3127" s="180"/>
      <c r="D3127" s="181"/>
      <c r="E3127" s="182"/>
      <c r="F3127" s="183">
        <f>SUM(F3086:F3126)</f>
        <v>-581066.46</v>
      </c>
    </row>
    <row r="3128" spans="1:6" ht="10.5" customHeight="1" x14ac:dyDescent="0.2">
      <c r="A3128" s="288"/>
      <c r="B3128" s="289"/>
      <c r="C3128" s="290"/>
      <c r="D3128" s="290"/>
      <c r="E3128" s="290"/>
      <c r="F3128" s="291"/>
    </row>
    <row r="3129" spans="1:6" x14ac:dyDescent="0.2">
      <c r="A3129" s="178"/>
      <c r="B3129" s="179" t="s">
        <v>369</v>
      </c>
      <c r="C3129" s="180"/>
      <c r="D3129" s="181"/>
      <c r="E3129" s="182"/>
      <c r="F3129" s="183">
        <f>F3127+F3081+F2370+F2284+F2231+F2195</f>
        <v>-43783377.643440001</v>
      </c>
    </row>
    <row r="3130" spans="1:6" ht="10.5" customHeight="1" x14ac:dyDescent="0.2">
      <c r="A3130" s="288"/>
      <c r="B3130" s="289"/>
      <c r="C3130" s="290"/>
      <c r="D3130" s="290"/>
      <c r="E3130" s="290"/>
      <c r="F3130" s="291"/>
    </row>
    <row r="3131" spans="1:6" x14ac:dyDescent="0.2">
      <c r="A3131" s="362"/>
      <c r="B3131" s="410" t="s">
        <v>368</v>
      </c>
      <c r="C3131" s="278"/>
      <c r="D3131" s="364"/>
      <c r="E3131" s="365"/>
      <c r="F3131" s="186"/>
    </row>
    <row r="3132" spans="1:6" ht="10.5" customHeight="1" x14ac:dyDescent="0.2">
      <c r="A3132" s="362"/>
      <c r="B3132" s="363"/>
      <c r="C3132" s="278"/>
      <c r="D3132" s="364"/>
      <c r="E3132" s="365"/>
      <c r="F3132" s="186"/>
    </row>
    <row r="3133" spans="1:6" x14ac:dyDescent="0.2">
      <c r="A3133" s="366" t="str">
        <f>A14</f>
        <v>A</v>
      </c>
      <c r="B3133" s="367" t="str">
        <f>B14</f>
        <v xml:space="preserve">LINEA MATRIZ Y RED DE DISTRIBUCION  EN MATANZA </v>
      </c>
      <c r="C3133" s="278"/>
      <c r="D3133" s="364"/>
      <c r="E3133" s="365"/>
      <c r="F3133" s="186"/>
    </row>
    <row r="3134" spans="1:6" ht="10.5" customHeight="1" x14ac:dyDescent="0.2">
      <c r="A3134" s="368"/>
      <c r="B3134" s="367"/>
      <c r="C3134" s="278"/>
      <c r="D3134" s="364"/>
      <c r="E3134" s="365"/>
      <c r="F3134" s="186"/>
    </row>
    <row r="3135" spans="1:6" ht="10.5" customHeight="1" x14ac:dyDescent="0.2">
      <c r="A3135" s="369">
        <v>3</v>
      </c>
      <c r="B3135" s="274" t="s">
        <v>108</v>
      </c>
      <c r="C3135" s="302"/>
      <c r="D3135" s="270"/>
      <c r="E3135" s="186"/>
      <c r="F3135" s="175"/>
    </row>
    <row r="3136" spans="1:6" ht="12.75" customHeight="1" x14ac:dyDescent="0.2">
      <c r="A3136" s="136">
        <v>3.2</v>
      </c>
      <c r="B3136" s="125" t="s">
        <v>75</v>
      </c>
      <c r="C3136" s="302">
        <v>-3376.21</v>
      </c>
      <c r="D3136" s="122" t="s">
        <v>57</v>
      </c>
      <c r="E3136" s="347">
        <v>855.26</v>
      </c>
      <c r="F3136" s="175">
        <f t="shared" ref="F3136:F3167" si="141">ROUND(C3136*E3136,2)</f>
        <v>-2887537.36</v>
      </c>
    </row>
    <row r="3137" spans="1:6" ht="10.5" customHeight="1" x14ac:dyDescent="0.2">
      <c r="A3137" s="370">
        <v>0</v>
      </c>
      <c r="B3137" s="371">
        <v>0</v>
      </c>
      <c r="C3137" s="302"/>
      <c r="D3137" s="122"/>
      <c r="E3137" s="347"/>
      <c r="F3137" s="175">
        <f t="shared" si="141"/>
        <v>0</v>
      </c>
    </row>
    <row r="3138" spans="1:6" ht="10.5" customHeight="1" x14ac:dyDescent="0.2">
      <c r="A3138" s="370">
        <v>4</v>
      </c>
      <c r="B3138" s="372" t="s">
        <v>76</v>
      </c>
      <c r="C3138" s="302"/>
      <c r="D3138" s="122"/>
      <c r="E3138" s="347"/>
      <c r="F3138" s="175">
        <f t="shared" si="141"/>
        <v>0</v>
      </c>
    </row>
    <row r="3139" spans="1:6" s="2" customFormat="1" ht="12.75" customHeight="1" x14ac:dyDescent="0.2">
      <c r="A3139" s="370">
        <v>4.2</v>
      </c>
      <c r="B3139" s="371" t="s">
        <v>75</v>
      </c>
      <c r="C3139" s="302">
        <v>-3376.21</v>
      </c>
      <c r="D3139" s="122" t="s">
        <v>57</v>
      </c>
      <c r="E3139" s="347">
        <v>133.94</v>
      </c>
      <c r="F3139" s="175">
        <f t="shared" si="141"/>
        <v>-452209.57</v>
      </c>
    </row>
    <row r="3140" spans="1:6" s="2" customFormat="1" ht="10.5" customHeight="1" x14ac:dyDescent="0.2">
      <c r="A3140" s="370"/>
      <c r="B3140" s="371"/>
      <c r="C3140" s="302"/>
      <c r="D3140" s="122"/>
      <c r="E3140" s="347"/>
      <c r="F3140" s="175">
        <f t="shared" si="141"/>
        <v>0</v>
      </c>
    </row>
    <row r="3141" spans="1:6" s="2" customFormat="1" ht="14.25" customHeight="1" x14ac:dyDescent="0.2">
      <c r="A3141" s="373">
        <v>5</v>
      </c>
      <c r="B3141" s="116" t="s">
        <v>73</v>
      </c>
      <c r="C3141" s="302"/>
      <c r="D3141" s="122"/>
      <c r="E3141" s="347"/>
      <c r="F3141" s="175">
        <f t="shared" si="141"/>
        <v>0</v>
      </c>
    </row>
    <row r="3142" spans="1:6" s="2" customFormat="1" ht="25.5" x14ac:dyDescent="0.2">
      <c r="A3142" s="136">
        <v>5.3</v>
      </c>
      <c r="B3142" s="125" t="s">
        <v>367</v>
      </c>
      <c r="C3142" s="302">
        <v>-1</v>
      </c>
      <c r="D3142" s="122" t="s">
        <v>33</v>
      </c>
      <c r="E3142" s="347">
        <v>5131.87</v>
      </c>
      <c r="F3142" s="175">
        <f t="shared" si="141"/>
        <v>-5131.87</v>
      </c>
    </row>
    <row r="3143" spans="1:6" s="2" customFormat="1" ht="25.5" x14ac:dyDescent="0.2">
      <c r="A3143" s="136">
        <v>5.6</v>
      </c>
      <c r="B3143" s="125" t="s">
        <v>366</v>
      </c>
      <c r="C3143" s="302">
        <v>-6</v>
      </c>
      <c r="D3143" s="122" t="s">
        <v>33</v>
      </c>
      <c r="E3143" s="347">
        <v>11558.08</v>
      </c>
      <c r="F3143" s="175">
        <f t="shared" si="141"/>
        <v>-69348.479999999996</v>
      </c>
    </row>
    <row r="3144" spans="1:6" s="2" customFormat="1" ht="25.5" x14ac:dyDescent="0.2">
      <c r="A3144" s="136">
        <v>5.7</v>
      </c>
      <c r="B3144" s="125" t="s">
        <v>365</v>
      </c>
      <c r="C3144" s="302">
        <v>-1</v>
      </c>
      <c r="D3144" s="122" t="s">
        <v>33</v>
      </c>
      <c r="E3144" s="347">
        <v>10655.31</v>
      </c>
      <c r="F3144" s="175">
        <f t="shared" si="141"/>
        <v>-10655.31</v>
      </c>
    </row>
    <row r="3145" spans="1:6" s="2" customFormat="1" ht="25.5" x14ac:dyDescent="0.2">
      <c r="A3145" s="135">
        <v>5.1100000000000003</v>
      </c>
      <c r="B3145" s="125" t="s">
        <v>364</v>
      </c>
      <c r="C3145" s="302">
        <v>-14</v>
      </c>
      <c r="D3145" s="122" t="s">
        <v>33</v>
      </c>
      <c r="E3145" s="347">
        <v>8161.21</v>
      </c>
      <c r="F3145" s="175">
        <f t="shared" si="141"/>
        <v>-114256.94</v>
      </c>
    </row>
    <row r="3146" spans="1:6" s="2" customFormat="1" ht="25.5" x14ac:dyDescent="0.2">
      <c r="A3146" s="135">
        <v>5.12</v>
      </c>
      <c r="B3146" s="125" t="s">
        <v>363</v>
      </c>
      <c r="C3146" s="302">
        <v>-1</v>
      </c>
      <c r="D3146" s="122" t="s">
        <v>33</v>
      </c>
      <c r="E3146" s="347">
        <v>7373.34</v>
      </c>
      <c r="F3146" s="175">
        <f t="shared" si="141"/>
        <v>-7373.34</v>
      </c>
    </row>
    <row r="3147" spans="1:6" s="2" customFormat="1" ht="25.5" x14ac:dyDescent="0.2">
      <c r="A3147" s="135">
        <v>5.13</v>
      </c>
      <c r="B3147" s="125" t="s">
        <v>362</v>
      </c>
      <c r="C3147" s="302">
        <v>-1</v>
      </c>
      <c r="D3147" s="122" t="s">
        <v>33</v>
      </c>
      <c r="E3147" s="347">
        <v>7913.55</v>
      </c>
      <c r="F3147" s="175">
        <f t="shared" si="141"/>
        <v>-7913.55</v>
      </c>
    </row>
    <row r="3148" spans="1:6" s="2" customFormat="1" ht="25.5" x14ac:dyDescent="0.2">
      <c r="A3148" s="135">
        <v>5.19</v>
      </c>
      <c r="B3148" s="125" t="s">
        <v>361</v>
      </c>
      <c r="C3148" s="302">
        <v>-5</v>
      </c>
      <c r="D3148" s="122" t="s">
        <v>33</v>
      </c>
      <c r="E3148" s="347">
        <v>4640.59</v>
      </c>
      <c r="F3148" s="175">
        <f t="shared" si="141"/>
        <v>-23202.95</v>
      </c>
    </row>
    <row r="3149" spans="1:6" s="2" customFormat="1" ht="25.5" x14ac:dyDescent="0.2">
      <c r="A3149" s="135">
        <v>5.2</v>
      </c>
      <c r="B3149" s="125" t="s">
        <v>360</v>
      </c>
      <c r="C3149" s="302">
        <v>-1</v>
      </c>
      <c r="D3149" s="122" t="s">
        <v>33</v>
      </c>
      <c r="E3149" s="347">
        <v>4251.21</v>
      </c>
      <c r="F3149" s="175">
        <f t="shared" si="141"/>
        <v>-4251.21</v>
      </c>
    </row>
    <row r="3150" spans="1:6" s="2" customFormat="1" ht="25.5" x14ac:dyDescent="0.2">
      <c r="A3150" s="135">
        <v>5.24</v>
      </c>
      <c r="B3150" s="125" t="s">
        <v>359</v>
      </c>
      <c r="C3150" s="302">
        <v>-2</v>
      </c>
      <c r="D3150" s="122" t="s">
        <v>33</v>
      </c>
      <c r="E3150" s="347">
        <v>14000.54</v>
      </c>
      <c r="F3150" s="175">
        <f t="shared" si="141"/>
        <v>-28001.08</v>
      </c>
    </row>
    <row r="3151" spans="1:6" s="2" customFormat="1" ht="38.25" x14ac:dyDescent="0.2">
      <c r="A3151" s="135">
        <v>5.35</v>
      </c>
      <c r="B3151" s="125" t="s">
        <v>72</v>
      </c>
      <c r="C3151" s="130">
        <v>-11</v>
      </c>
      <c r="D3151" s="122" t="s">
        <v>33</v>
      </c>
      <c r="E3151" s="347">
        <v>29818.3</v>
      </c>
      <c r="F3151" s="175">
        <f t="shared" si="141"/>
        <v>-328001.3</v>
      </c>
    </row>
    <row r="3152" spans="1:6" s="2" customFormat="1" ht="10.5" customHeight="1" x14ac:dyDescent="0.2">
      <c r="A3152" s="136"/>
      <c r="B3152" s="125"/>
      <c r="C3152" s="302"/>
      <c r="D3152" s="122"/>
      <c r="E3152" s="347"/>
      <c r="F3152" s="175">
        <f t="shared" si="141"/>
        <v>0</v>
      </c>
    </row>
    <row r="3153" spans="1:6" s="2" customFormat="1" x14ac:dyDescent="0.2">
      <c r="A3153" s="374">
        <v>7</v>
      </c>
      <c r="B3153" s="116" t="s">
        <v>258</v>
      </c>
      <c r="C3153" s="302"/>
      <c r="D3153" s="122"/>
      <c r="E3153" s="347"/>
      <c r="F3153" s="175">
        <f t="shared" si="141"/>
        <v>0</v>
      </c>
    </row>
    <row r="3154" spans="1:6" s="2" customFormat="1" ht="12.75" customHeight="1" x14ac:dyDescent="0.2">
      <c r="A3154" s="136">
        <v>7.1</v>
      </c>
      <c r="B3154" s="125" t="s">
        <v>257</v>
      </c>
      <c r="C3154" s="302">
        <v>-2.6</v>
      </c>
      <c r="D3154" s="122" t="s">
        <v>41</v>
      </c>
      <c r="E3154" s="347">
        <v>13413.54</v>
      </c>
      <c r="F3154" s="175">
        <f t="shared" si="141"/>
        <v>-34875.199999999997</v>
      </c>
    </row>
    <row r="3155" spans="1:6" s="2" customFormat="1" ht="10.5" customHeight="1" x14ac:dyDescent="0.2">
      <c r="A3155" s="298">
        <v>0</v>
      </c>
      <c r="B3155" s="299">
        <v>0</v>
      </c>
      <c r="C3155" s="302"/>
      <c r="D3155" s="122">
        <v>0</v>
      </c>
      <c r="E3155" s="347">
        <v>0</v>
      </c>
      <c r="F3155" s="175">
        <f t="shared" si="141"/>
        <v>0</v>
      </c>
    </row>
    <row r="3156" spans="1:6" s="2" customFormat="1" x14ac:dyDescent="0.2">
      <c r="A3156" s="374">
        <v>8</v>
      </c>
      <c r="B3156" s="116" t="s">
        <v>68</v>
      </c>
      <c r="C3156" s="302"/>
      <c r="D3156" s="122"/>
      <c r="E3156" s="347"/>
      <c r="F3156" s="175">
        <f t="shared" si="141"/>
        <v>0</v>
      </c>
    </row>
    <row r="3157" spans="1:6" s="2" customFormat="1" ht="25.5" x14ac:dyDescent="0.2">
      <c r="A3157" s="375">
        <v>8.1</v>
      </c>
      <c r="B3157" s="116" t="s">
        <v>155</v>
      </c>
      <c r="C3157" s="302"/>
      <c r="D3157" s="122"/>
      <c r="E3157" s="347"/>
      <c r="F3157" s="175">
        <f t="shared" si="141"/>
        <v>0</v>
      </c>
    </row>
    <row r="3158" spans="1:6" s="2" customFormat="1" x14ac:dyDescent="0.2">
      <c r="A3158" s="136" t="s">
        <v>148</v>
      </c>
      <c r="B3158" s="125" t="s">
        <v>97</v>
      </c>
      <c r="C3158" s="302">
        <v>-14.85</v>
      </c>
      <c r="D3158" s="122" t="s">
        <v>57</v>
      </c>
      <c r="E3158" s="347">
        <v>291.64999999999998</v>
      </c>
      <c r="F3158" s="175">
        <f t="shared" si="141"/>
        <v>-4331</v>
      </c>
    </row>
    <row r="3159" spans="1:6" s="2" customFormat="1" ht="25.5" x14ac:dyDescent="0.2">
      <c r="A3159" s="136" t="s">
        <v>256</v>
      </c>
      <c r="B3159" s="125" t="s">
        <v>358</v>
      </c>
      <c r="C3159" s="302">
        <v>-14.85</v>
      </c>
      <c r="D3159" s="122" t="s">
        <v>57</v>
      </c>
      <c r="E3159" s="347">
        <v>3770.74</v>
      </c>
      <c r="F3159" s="175">
        <f t="shared" si="141"/>
        <v>-55995.49</v>
      </c>
    </row>
    <row r="3160" spans="1:6" s="2" customFormat="1" ht="25.5" x14ac:dyDescent="0.2">
      <c r="A3160" s="136" t="s">
        <v>337</v>
      </c>
      <c r="B3160" s="125" t="s">
        <v>336</v>
      </c>
      <c r="C3160" s="302">
        <v>-4</v>
      </c>
      <c r="D3160" s="122" t="s">
        <v>33</v>
      </c>
      <c r="E3160" s="347">
        <v>2056.92</v>
      </c>
      <c r="F3160" s="175">
        <f t="shared" si="141"/>
        <v>-8227.68</v>
      </c>
    </row>
    <row r="3161" spans="1:6" s="2" customFormat="1" ht="12" customHeight="1" x14ac:dyDescent="0.2">
      <c r="A3161" s="136" t="s">
        <v>335</v>
      </c>
      <c r="B3161" s="125" t="s">
        <v>319</v>
      </c>
      <c r="C3161" s="302">
        <v>-2</v>
      </c>
      <c r="D3161" s="122" t="s">
        <v>33</v>
      </c>
      <c r="E3161" s="347">
        <v>26827.08</v>
      </c>
      <c r="F3161" s="175">
        <f t="shared" si="141"/>
        <v>-53654.16</v>
      </c>
    </row>
    <row r="3162" spans="1:6" s="2" customFormat="1" x14ac:dyDescent="0.2">
      <c r="A3162" s="136" t="s">
        <v>145</v>
      </c>
      <c r="B3162" s="125" t="s">
        <v>357</v>
      </c>
      <c r="C3162" s="302">
        <v>-4.79</v>
      </c>
      <c r="D3162" s="122" t="s">
        <v>45</v>
      </c>
      <c r="E3162" s="347">
        <v>366.88</v>
      </c>
      <c r="F3162" s="175">
        <f t="shared" si="141"/>
        <v>-1757.36</v>
      </c>
    </row>
    <row r="3163" spans="1:6" s="2" customFormat="1" ht="16.5" customHeight="1" x14ac:dyDescent="0.2">
      <c r="A3163" s="136" t="s">
        <v>144</v>
      </c>
      <c r="B3163" s="125" t="s">
        <v>89</v>
      </c>
      <c r="C3163" s="302">
        <v>-1</v>
      </c>
      <c r="D3163" s="122" t="s">
        <v>33</v>
      </c>
      <c r="E3163" s="347">
        <v>44116.03</v>
      </c>
      <c r="F3163" s="175">
        <f t="shared" si="141"/>
        <v>-44116.03</v>
      </c>
    </row>
    <row r="3164" spans="1:6" s="2" customFormat="1" ht="10.5" customHeight="1" x14ac:dyDescent="0.2">
      <c r="A3164" s="136"/>
      <c r="B3164" s="125"/>
      <c r="C3164" s="302"/>
      <c r="D3164" s="122"/>
      <c r="E3164" s="347"/>
      <c r="F3164" s="175">
        <f t="shared" si="141"/>
        <v>0</v>
      </c>
    </row>
    <row r="3165" spans="1:6" s="2" customFormat="1" ht="25.5" x14ac:dyDescent="0.2">
      <c r="A3165" s="375">
        <v>8.1999999999999993</v>
      </c>
      <c r="B3165" s="116" t="s">
        <v>119</v>
      </c>
      <c r="C3165" s="302"/>
      <c r="D3165" s="122">
        <v>0</v>
      </c>
      <c r="E3165" s="347">
        <v>0</v>
      </c>
      <c r="F3165" s="175">
        <f t="shared" si="141"/>
        <v>0</v>
      </c>
    </row>
    <row r="3166" spans="1:6" s="2" customFormat="1" x14ac:dyDescent="0.2">
      <c r="A3166" s="136" t="s">
        <v>101</v>
      </c>
      <c r="B3166" s="125" t="s">
        <v>97</v>
      </c>
      <c r="C3166" s="302">
        <v>-33.57</v>
      </c>
      <c r="D3166" s="122" t="s">
        <v>57</v>
      </c>
      <c r="E3166" s="347">
        <v>291.64999999999998</v>
      </c>
      <c r="F3166" s="175">
        <f t="shared" si="141"/>
        <v>-9790.69</v>
      </c>
    </row>
    <row r="3167" spans="1:6" s="2" customFormat="1" ht="25.5" x14ac:dyDescent="0.2">
      <c r="A3167" s="136" t="s">
        <v>334</v>
      </c>
      <c r="B3167" s="125" t="s">
        <v>356</v>
      </c>
      <c r="C3167" s="302">
        <v>-33.57</v>
      </c>
      <c r="D3167" s="122" t="s">
        <v>57</v>
      </c>
      <c r="E3167" s="347">
        <v>2740.12</v>
      </c>
      <c r="F3167" s="175">
        <f t="shared" si="141"/>
        <v>-91985.83</v>
      </c>
    </row>
    <row r="3168" spans="1:6" s="2" customFormat="1" ht="25.5" x14ac:dyDescent="0.2">
      <c r="A3168" s="136" t="s">
        <v>332</v>
      </c>
      <c r="B3168" s="125" t="s">
        <v>355</v>
      </c>
      <c r="C3168" s="302">
        <v>-22</v>
      </c>
      <c r="D3168" s="122" t="s">
        <v>33</v>
      </c>
      <c r="E3168" s="347">
        <v>962.66</v>
      </c>
      <c r="F3168" s="175">
        <f t="shared" ref="F3168:F3199" si="142">ROUND(C3168*E3168,2)</f>
        <v>-21178.52</v>
      </c>
    </row>
    <row r="3169" spans="1:6" s="2" customFormat="1" x14ac:dyDescent="0.2">
      <c r="A3169" s="136" t="s">
        <v>118</v>
      </c>
      <c r="B3169" s="125" t="s">
        <v>93</v>
      </c>
      <c r="C3169" s="302">
        <v>-20.52</v>
      </c>
      <c r="D3169" s="122" t="s">
        <v>41</v>
      </c>
      <c r="E3169" s="347">
        <v>130.81</v>
      </c>
      <c r="F3169" s="175">
        <f t="shared" si="142"/>
        <v>-2684.22</v>
      </c>
    </row>
    <row r="3170" spans="1:6" s="2" customFormat="1" x14ac:dyDescent="0.2">
      <c r="A3170" s="136" t="s">
        <v>100</v>
      </c>
      <c r="B3170" s="125" t="s">
        <v>89</v>
      </c>
      <c r="C3170" s="302">
        <v>-5</v>
      </c>
      <c r="D3170" s="122" t="s">
        <v>33</v>
      </c>
      <c r="E3170" s="347">
        <v>22058.02</v>
      </c>
      <c r="F3170" s="175">
        <f t="shared" si="142"/>
        <v>-110290.1</v>
      </c>
    </row>
    <row r="3171" spans="1:6" s="2" customFormat="1" ht="10.5" customHeight="1" x14ac:dyDescent="0.2">
      <c r="A3171" s="136">
        <v>0</v>
      </c>
      <c r="B3171" s="125">
        <v>0</v>
      </c>
      <c r="C3171" s="302"/>
      <c r="D3171" s="122">
        <v>0</v>
      </c>
      <c r="E3171" s="347">
        <v>0</v>
      </c>
      <c r="F3171" s="175">
        <f t="shared" si="142"/>
        <v>0</v>
      </c>
    </row>
    <row r="3172" spans="1:6" s="2" customFormat="1" ht="25.5" x14ac:dyDescent="0.2">
      <c r="A3172" s="375">
        <v>8.3000000000000007</v>
      </c>
      <c r="B3172" s="116" t="s">
        <v>67</v>
      </c>
      <c r="C3172" s="302"/>
      <c r="D3172" s="122">
        <v>0</v>
      </c>
      <c r="E3172" s="347">
        <v>0</v>
      </c>
      <c r="F3172" s="175">
        <f t="shared" si="142"/>
        <v>0</v>
      </c>
    </row>
    <row r="3173" spans="1:6" s="2" customFormat="1" x14ac:dyDescent="0.2">
      <c r="A3173" s="136" t="s">
        <v>98</v>
      </c>
      <c r="B3173" s="125" t="s">
        <v>97</v>
      </c>
      <c r="C3173" s="302">
        <v>-2.0299999999999998</v>
      </c>
      <c r="D3173" s="122" t="s">
        <v>57</v>
      </c>
      <c r="E3173" s="347">
        <v>291.64999999999998</v>
      </c>
      <c r="F3173" s="175">
        <f t="shared" si="142"/>
        <v>-592.04999999999995</v>
      </c>
    </row>
    <row r="3174" spans="1:6" s="2" customFormat="1" ht="25.5" x14ac:dyDescent="0.2">
      <c r="A3174" s="136" t="s">
        <v>96</v>
      </c>
      <c r="B3174" s="125" t="s">
        <v>354</v>
      </c>
      <c r="C3174" s="302">
        <v>-2.0299999999999998</v>
      </c>
      <c r="D3174" s="122" t="s">
        <v>57</v>
      </c>
      <c r="E3174" s="347">
        <v>2443.96</v>
      </c>
      <c r="F3174" s="175">
        <f t="shared" si="142"/>
        <v>-4961.24</v>
      </c>
    </row>
    <row r="3175" spans="1:6" s="2" customFormat="1" ht="25.5" x14ac:dyDescent="0.2">
      <c r="A3175" s="136" t="s">
        <v>353</v>
      </c>
      <c r="B3175" s="125" t="s">
        <v>352</v>
      </c>
      <c r="C3175" s="302">
        <v>-4</v>
      </c>
      <c r="D3175" s="122" t="s">
        <v>33</v>
      </c>
      <c r="E3175" s="347">
        <v>1007.56</v>
      </c>
      <c r="F3175" s="175">
        <f t="shared" si="142"/>
        <v>-4030.24</v>
      </c>
    </row>
    <row r="3176" spans="1:6" s="2" customFormat="1" x14ac:dyDescent="0.2">
      <c r="A3176" s="136" t="s">
        <v>351</v>
      </c>
      <c r="B3176" s="125" t="s">
        <v>251</v>
      </c>
      <c r="C3176" s="302">
        <v>-4</v>
      </c>
      <c r="D3176" s="122" t="s">
        <v>33</v>
      </c>
      <c r="E3176" s="347">
        <v>1559.86</v>
      </c>
      <c r="F3176" s="175">
        <f t="shared" si="142"/>
        <v>-6239.44</v>
      </c>
    </row>
    <row r="3177" spans="1:6" s="2" customFormat="1" ht="13.5" customHeight="1" x14ac:dyDescent="0.2">
      <c r="A3177" s="136" t="s">
        <v>327</v>
      </c>
      <c r="B3177" s="125" t="s">
        <v>319</v>
      </c>
      <c r="C3177" s="302">
        <v>-4.8899999999999997</v>
      </c>
      <c r="D3177" s="122" t="s">
        <v>33</v>
      </c>
      <c r="E3177" s="347">
        <v>13413.54</v>
      </c>
      <c r="F3177" s="175">
        <f t="shared" si="142"/>
        <v>-65592.210000000006</v>
      </c>
    </row>
    <row r="3178" spans="1:6" s="2" customFormat="1" x14ac:dyDescent="0.2">
      <c r="A3178" s="136" t="s">
        <v>94</v>
      </c>
      <c r="B3178" s="125" t="s">
        <v>93</v>
      </c>
      <c r="C3178" s="302">
        <v>-2.4700000000000002</v>
      </c>
      <c r="D3178" s="122" t="s">
        <v>41</v>
      </c>
      <c r="E3178" s="347">
        <v>130.81</v>
      </c>
      <c r="F3178" s="175">
        <f t="shared" si="142"/>
        <v>-323.10000000000002</v>
      </c>
    </row>
    <row r="3179" spans="1:6" s="2" customFormat="1" x14ac:dyDescent="0.2">
      <c r="A3179" s="136" t="s">
        <v>92</v>
      </c>
      <c r="B3179" s="125" t="s">
        <v>91</v>
      </c>
      <c r="C3179" s="302">
        <v>-6.67</v>
      </c>
      <c r="D3179" s="122" t="s">
        <v>41</v>
      </c>
      <c r="E3179" s="347">
        <v>172.55</v>
      </c>
      <c r="F3179" s="175">
        <f t="shared" si="142"/>
        <v>-1150.9100000000001</v>
      </c>
    </row>
    <row r="3180" spans="1:6" s="2" customFormat="1" x14ac:dyDescent="0.2">
      <c r="A3180" s="136" t="s">
        <v>90</v>
      </c>
      <c r="B3180" s="125" t="s">
        <v>89</v>
      </c>
      <c r="C3180" s="302">
        <v>-1</v>
      </c>
      <c r="D3180" s="122" t="s">
        <v>33</v>
      </c>
      <c r="E3180" s="347">
        <v>22058.02</v>
      </c>
      <c r="F3180" s="175">
        <f t="shared" si="142"/>
        <v>-22058.02</v>
      </c>
    </row>
    <row r="3181" spans="1:6" s="2" customFormat="1" ht="10.5" customHeight="1" x14ac:dyDescent="0.2">
      <c r="A3181" s="136"/>
      <c r="B3181" s="125"/>
      <c r="C3181" s="302"/>
      <c r="D3181" s="122"/>
      <c r="E3181" s="347"/>
      <c r="F3181" s="175">
        <f t="shared" si="142"/>
        <v>0</v>
      </c>
    </row>
    <row r="3182" spans="1:6" s="2" customFormat="1" ht="25.5" x14ac:dyDescent="0.2">
      <c r="A3182" s="375">
        <v>8.4</v>
      </c>
      <c r="B3182" s="116" t="s">
        <v>154</v>
      </c>
      <c r="C3182" s="302"/>
      <c r="D3182" s="122"/>
      <c r="E3182" s="347"/>
      <c r="F3182" s="175">
        <f t="shared" si="142"/>
        <v>0</v>
      </c>
    </row>
    <row r="3183" spans="1:6" s="2" customFormat="1" x14ac:dyDescent="0.2">
      <c r="A3183" s="136" t="s">
        <v>153</v>
      </c>
      <c r="B3183" s="125" t="s">
        <v>97</v>
      </c>
      <c r="C3183" s="302">
        <v>-124.6</v>
      </c>
      <c r="D3183" s="122" t="s">
        <v>57</v>
      </c>
      <c r="E3183" s="347">
        <v>291.64999999999998</v>
      </c>
      <c r="F3183" s="175">
        <f t="shared" si="142"/>
        <v>-36339.589999999997</v>
      </c>
    </row>
    <row r="3184" spans="1:6" s="2" customFormat="1" ht="26.25" customHeight="1" x14ac:dyDescent="0.2">
      <c r="A3184" s="136" t="s">
        <v>218</v>
      </c>
      <c r="B3184" s="125" t="s">
        <v>349</v>
      </c>
      <c r="C3184" s="302">
        <v>-124.6</v>
      </c>
      <c r="D3184" s="122" t="s">
        <v>57</v>
      </c>
      <c r="E3184" s="347">
        <v>1410.47</v>
      </c>
      <c r="F3184" s="175">
        <f t="shared" si="142"/>
        <v>-175744.56</v>
      </c>
    </row>
    <row r="3185" spans="1:6" s="2" customFormat="1" ht="29.25" customHeight="1" x14ac:dyDescent="0.2">
      <c r="A3185" s="136" t="s">
        <v>216</v>
      </c>
      <c r="B3185" s="125" t="s">
        <v>350</v>
      </c>
      <c r="C3185" s="302">
        <v>-40</v>
      </c>
      <c r="D3185" s="122" t="s">
        <v>33</v>
      </c>
      <c r="E3185" s="347">
        <v>501.55</v>
      </c>
      <c r="F3185" s="175">
        <f t="shared" si="142"/>
        <v>-20062</v>
      </c>
    </row>
    <row r="3186" spans="1:6" s="2" customFormat="1" x14ac:dyDescent="0.2">
      <c r="A3186" s="136" t="s">
        <v>214</v>
      </c>
      <c r="B3186" s="125" t="s">
        <v>245</v>
      </c>
      <c r="C3186" s="302">
        <v>-20</v>
      </c>
      <c r="D3186" s="122" t="s">
        <v>33</v>
      </c>
      <c r="E3186" s="347">
        <v>1411.73</v>
      </c>
      <c r="F3186" s="175">
        <f t="shared" si="142"/>
        <v>-28234.6</v>
      </c>
    </row>
    <row r="3187" spans="1:6" s="2" customFormat="1" ht="15.75" customHeight="1" x14ac:dyDescent="0.2">
      <c r="A3187" s="136" t="s">
        <v>212</v>
      </c>
      <c r="B3187" s="125" t="s">
        <v>319</v>
      </c>
      <c r="C3187" s="302">
        <v>-20</v>
      </c>
      <c r="D3187" s="122" t="s">
        <v>33</v>
      </c>
      <c r="E3187" s="347">
        <v>20120.310000000001</v>
      </c>
      <c r="F3187" s="175">
        <f t="shared" si="142"/>
        <v>-402406.2</v>
      </c>
    </row>
    <row r="3188" spans="1:6" s="2" customFormat="1" ht="27.75" customHeight="1" x14ac:dyDescent="0.2">
      <c r="A3188" s="136" t="s">
        <v>210</v>
      </c>
      <c r="B3188" s="125" t="s">
        <v>243</v>
      </c>
      <c r="C3188" s="302">
        <v>-32</v>
      </c>
      <c r="D3188" s="122" t="s">
        <v>33</v>
      </c>
      <c r="E3188" s="347">
        <v>6185.8</v>
      </c>
      <c r="F3188" s="175">
        <f t="shared" si="142"/>
        <v>-197945.60000000001</v>
      </c>
    </row>
    <row r="3189" spans="1:6" s="2" customFormat="1" x14ac:dyDescent="0.2">
      <c r="A3189" s="136" t="s">
        <v>152</v>
      </c>
      <c r="B3189" s="125" t="s">
        <v>89</v>
      </c>
      <c r="C3189" s="302">
        <v>-10</v>
      </c>
      <c r="D3189" s="122" t="s">
        <v>33</v>
      </c>
      <c r="E3189" s="347">
        <v>44116.03</v>
      </c>
      <c r="F3189" s="175">
        <f t="shared" si="142"/>
        <v>-441160.3</v>
      </c>
    </row>
    <row r="3190" spans="1:6" s="2" customFormat="1" ht="10.5" customHeight="1" x14ac:dyDescent="0.2">
      <c r="A3190" s="136"/>
      <c r="B3190" s="125"/>
      <c r="C3190" s="302"/>
      <c r="D3190" s="122"/>
      <c r="E3190" s="347"/>
      <c r="F3190" s="175">
        <f t="shared" si="142"/>
        <v>0</v>
      </c>
    </row>
    <row r="3191" spans="1:6" s="2" customFormat="1" ht="25.5" x14ac:dyDescent="0.2">
      <c r="A3191" s="375">
        <v>8.5</v>
      </c>
      <c r="B3191" s="116" t="s">
        <v>65</v>
      </c>
      <c r="C3191" s="302"/>
      <c r="D3191" s="122"/>
      <c r="E3191" s="347"/>
      <c r="F3191" s="175">
        <f t="shared" si="142"/>
        <v>0</v>
      </c>
    </row>
    <row r="3192" spans="1:6" s="2" customFormat="1" x14ac:dyDescent="0.2">
      <c r="A3192" s="136" t="s">
        <v>140</v>
      </c>
      <c r="B3192" s="125" t="s">
        <v>97</v>
      </c>
      <c r="C3192" s="302">
        <v>-10.330000000000002</v>
      </c>
      <c r="D3192" s="122" t="s">
        <v>57</v>
      </c>
      <c r="E3192" s="347">
        <v>291.64999999999998</v>
      </c>
      <c r="F3192" s="175">
        <f t="shared" si="142"/>
        <v>-3012.74</v>
      </c>
    </row>
    <row r="3193" spans="1:6" s="2" customFormat="1" ht="25.5" x14ac:dyDescent="0.2">
      <c r="A3193" s="136" t="s">
        <v>254</v>
      </c>
      <c r="B3193" s="125" t="s">
        <v>349</v>
      </c>
      <c r="C3193" s="302">
        <v>-10.330000000000002</v>
      </c>
      <c r="D3193" s="122" t="s">
        <v>57</v>
      </c>
      <c r="E3193" s="347">
        <v>1410.47</v>
      </c>
      <c r="F3193" s="175">
        <f t="shared" si="142"/>
        <v>-14570.16</v>
      </c>
    </row>
    <row r="3194" spans="1:6" s="2" customFormat="1" ht="25.5" x14ac:dyDescent="0.2">
      <c r="A3194" s="136" t="s">
        <v>348</v>
      </c>
      <c r="B3194" s="125" t="s">
        <v>347</v>
      </c>
      <c r="C3194" s="302">
        <v>-8</v>
      </c>
      <c r="D3194" s="122" t="s">
        <v>33</v>
      </c>
      <c r="E3194" s="347">
        <v>209.99</v>
      </c>
      <c r="F3194" s="175">
        <f t="shared" si="142"/>
        <v>-1679.92</v>
      </c>
    </row>
    <row r="3195" spans="1:6" s="2" customFormat="1" x14ac:dyDescent="0.2">
      <c r="A3195" s="136" t="s">
        <v>252</v>
      </c>
      <c r="B3195" s="125" t="s">
        <v>245</v>
      </c>
      <c r="C3195" s="302">
        <v>-6</v>
      </c>
      <c r="D3195" s="122" t="s">
        <v>33</v>
      </c>
      <c r="E3195" s="347">
        <v>1559.86</v>
      </c>
      <c r="F3195" s="175">
        <f t="shared" si="142"/>
        <v>-9359.16</v>
      </c>
    </row>
    <row r="3196" spans="1:6" s="2" customFormat="1" x14ac:dyDescent="0.2">
      <c r="A3196" s="136" t="s">
        <v>326</v>
      </c>
      <c r="B3196" s="125" t="s">
        <v>321</v>
      </c>
      <c r="C3196" s="302">
        <v>-9.0020000000000007</v>
      </c>
      <c r="D3196" s="122" t="s">
        <v>33</v>
      </c>
      <c r="E3196" s="347">
        <v>16096.25</v>
      </c>
      <c r="F3196" s="175">
        <f t="shared" si="142"/>
        <v>-144898.44</v>
      </c>
    </row>
    <row r="3197" spans="1:6" s="2" customFormat="1" x14ac:dyDescent="0.2">
      <c r="A3197" s="136" t="s">
        <v>139</v>
      </c>
      <c r="B3197" s="125" t="s">
        <v>93</v>
      </c>
      <c r="C3197" s="302">
        <v>-12.696000000000002</v>
      </c>
      <c r="D3197" s="122" t="s">
        <v>41</v>
      </c>
      <c r="E3197" s="347">
        <v>130.81</v>
      </c>
      <c r="F3197" s="175">
        <f t="shared" si="142"/>
        <v>-1660.76</v>
      </c>
    </row>
    <row r="3198" spans="1:6" s="2" customFormat="1" x14ac:dyDescent="0.2">
      <c r="A3198" s="136" t="s">
        <v>138</v>
      </c>
      <c r="B3198" s="125" t="s">
        <v>91</v>
      </c>
      <c r="C3198" s="302">
        <v>-13.786000000000001</v>
      </c>
      <c r="D3198" s="122" t="s">
        <v>41</v>
      </c>
      <c r="E3198" s="347">
        <v>172.55</v>
      </c>
      <c r="F3198" s="175">
        <f t="shared" si="142"/>
        <v>-2378.77</v>
      </c>
    </row>
    <row r="3199" spans="1:6" s="2" customFormat="1" x14ac:dyDescent="0.2">
      <c r="A3199" s="136" t="s">
        <v>137</v>
      </c>
      <c r="B3199" s="125" t="s">
        <v>89</v>
      </c>
      <c r="C3199" s="302">
        <v>-2</v>
      </c>
      <c r="D3199" s="122" t="s">
        <v>33</v>
      </c>
      <c r="E3199" s="347">
        <v>22058.02</v>
      </c>
      <c r="F3199" s="175">
        <f t="shared" si="142"/>
        <v>-44116.04</v>
      </c>
    </row>
    <row r="3200" spans="1:6" s="2" customFormat="1" x14ac:dyDescent="0.2">
      <c r="A3200" s="136"/>
      <c r="B3200" s="125"/>
      <c r="C3200" s="302"/>
      <c r="D3200" s="122"/>
      <c r="E3200" s="347"/>
      <c r="F3200" s="175">
        <f t="shared" ref="F3200" si="143">ROUND(C3200*E3200,2)</f>
        <v>0</v>
      </c>
    </row>
    <row r="3201" spans="1:6" s="2" customFormat="1" ht="13.5" x14ac:dyDescent="0.2">
      <c r="A3201" s="376" t="s">
        <v>114</v>
      </c>
      <c r="B3201" s="116" t="s">
        <v>113</v>
      </c>
      <c r="C3201" s="130"/>
      <c r="D3201" s="300"/>
      <c r="E3201" s="300"/>
      <c r="F3201" s="301"/>
    </row>
    <row r="3202" spans="1:6" s="2" customFormat="1" ht="10.5" customHeight="1" x14ac:dyDescent="0.2">
      <c r="A3202" s="136">
        <v>0</v>
      </c>
      <c r="B3202" s="125">
        <v>0</v>
      </c>
      <c r="C3202" s="130"/>
      <c r="D3202" s="300"/>
      <c r="E3202" s="300"/>
      <c r="F3202" s="301"/>
    </row>
    <row r="3203" spans="1:6" s="2" customFormat="1" ht="13.5" x14ac:dyDescent="0.2">
      <c r="A3203" s="374">
        <v>2</v>
      </c>
      <c r="B3203" s="116" t="s">
        <v>82</v>
      </c>
      <c r="C3203" s="130"/>
      <c r="D3203" s="300"/>
      <c r="E3203" s="300"/>
      <c r="F3203" s="301"/>
    </row>
    <row r="3204" spans="1:6" s="2" customFormat="1" ht="13.5" x14ac:dyDescent="0.2">
      <c r="A3204" s="136">
        <v>2.1</v>
      </c>
      <c r="B3204" s="116" t="s">
        <v>112</v>
      </c>
      <c r="C3204" s="130"/>
      <c r="D3204" s="300"/>
      <c r="E3204" s="300"/>
      <c r="F3204" s="301"/>
    </row>
    <row r="3205" spans="1:6" s="2" customFormat="1" x14ac:dyDescent="0.2">
      <c r="A3205" s="136" t="s">
        <v>111</v>
      </c>
      <c r="B3205" s="125" t="s">
        <v>110</v>
      </c>
      <c r="C3205" s="302">
        <v>-536.71</v>
      </c>
      <c r="D3205" s="122" t="s">
        <v>41</v>
      </c>
      <c r="E3205" s="347">
        <v>118.18</v>
      </c>
      <c r="F3205" s="175">
        <f>ROUND(C3205*E3205,2)</f>
        <v>-63428.39</v>
      </c>
    </row>
    <row r="3206" spans="1:6" s="2" customFormat="1" x14ac:dyDescent="0.2">
      <c r="A3206" s="136">
        <v>2.2000000000000002</v>
      </c>
      <c r="B3206" s="125" t="s">
        <v>80</v>
      </c>
      <c r="C3206" s="302">
        <v>-5091.82</v>
      </c>
      <c r="D3206" s="122" t="s">
        <v>45</v>
      </c>
      <c r="E3206" s="347">
        <v>44.31</v>
      </c>
      <c r="F3206" s="175">
        <f>ROUND(C3206*E3206,2)</f>
        <v>-225618.54</v>
      </c>
    </row>
    <row r="3207" spans="1:6" s="2" customFormat="1" ht="25.5" x14ac:dyDescent="0.2">
      <c r="A3207" s="136">
        <v>2.6</v>
      </c>
      <c r="B3207" s="125" t="s">
        <v>78</v>
      </c>
      <c r="C3207" s="302">
        <v>-1950.96</v>
      </c>
      <c r="D3207" s="122" t="s">
        <v>41</v>
      </c>
      <c r="E3207" s="347">
        <v>146.16999999999999</v>
      </c>
      <c r="F3207" s="175">
        <f>ROUND(C3207*E3207,2)</f>
        <v>-285171.82</v>
      </c>
    </row>
    <row r="3208" spans="1:6" s="2" customFormat="1" ht="10.5" customHeight="1" x14ac:dyDescent="0.2">
      <c r="A3208" s="136">
        <v>0</v>
      </c>
      <c r="B3208" s="125">
        <v>0</v>
      </c>
      <c r="C3208" s="302"/>
      <c r="D3208" s="122"/>
      <c r="E3208" s="347"/>
      <c r="F3208" s="301"/>
    </row>
    <row r="3209" spans="1:6" s="2" customFormat="1" ht="13.5" x14ac:dyDescent="0.2">
      <c r="A3209" s="374">
        <v>3</v>
      </c>
      <c r="B3209" s="116" t="s">
        <v>108</v>
      </c>
      <c r="C3209" s="302"/>
      <c r="D3209" s="122"/>
      <c r="E3209" s="347"/>
      <c r="F3209" s="301"/>
    </row>
    <row r="3210" spans="1:6" s="2" customFormat="1" x14ac:dyDescent="0.2">
      <c r="A3210" s="136">
        <v>3.2</v>
      </c>
      <c r="B3210" s="125" t="s">
        <v>75</v>
      </c>
      <c r="C3210" s="302">
        <v>-942.84</v>
      </c>
      <c r="D3210" s="122" t="s">
        <v>57</v>
      </c>
      <c r="E3210" s="347">
        <v>855.26</v>
      </c>
      <c r="F3210" s="175">
        <f>ROUND(C3210*E3210,2)</f>
        <v>-806373.34</v>
      </c>
    </row>
    <row r="3211" spans="1:6" s="2" customFormat="1" ht="10.5" customHeight="1" x14ac:dyDescent="0.2">
      <c r="A3211" s="136">
        <v>0</v>
      </c>
      <c r="B3211" s="125">
        <v>0</v>
      </c>
      <c r="C3211" s="302"/>
      <c r="D3211" s="122"/>
      <c r="E3211" s="347"/>
      <c r="F3211" s="301"/>
    </row>
    <row r="3212" spans="1:6" s="2" customFormat="1" ht="13.5" x14ac:dyDescent="0.2">
      <c r="A3212" s="374">
        <v>4</v>
      </c>
      <c r="B3212" s="116" t="s">
        <v>76</v>
      </c>
      <c r="C3212" s="302"/>
      <c r="D3212" s="122"/>
      <c r="E3212" s="347"/>
      <c r="F3212" s="301"/>
    </row>
    <row r="3213" spans="1:6" s="2" customFormat="1" x14ac:dyDescent="0.2">
      <c r="A3213" s="136">
        <v>4.0999999999999996</v>
      </c>
      <c r="B3213" s="125" t="s">
        <v>149</v>
      </c>
      <c r="C3213" s="302">
        <v>-885.1</v>
      </c>
      <c r="D3213" s="122" t="s">
        <v>57</v>
      </c>
      <c r="E3213" s="347">
        <v>145.5</v>
      </c>
      <c r="F3213" s="175">
        <f>ROUND(C3213*E3213,2)</f>
        <v>-128782.05</v>
      </c>
    </row>
    <row r="3214" spans="1:6" s="2" customFormat="1" x14ac:dyDescent="0.2">
      <c r="A3214" s="136">
        <v>4.2</v>
      </c>
      <c r="B3214" s="125" t="s">
        <v>75</v>
      </c>
      <c r="C3214" s="302">
        <v>-1679.3</v>
      </c>
      <c r="D3214" s="122" t="s">
        <v>57</v>
      </c>
      <c r="E3214" s="347">
        <v>133.94</v>
      </c>
      <c r="F3214" s="175">
        <f>ROUND(C3214*E3214,2)</f>
        <v>-224925.44</v>
      </c>
    </row>
    <row r="3215" spans="1:6" s="2" customFormat="1" ht="10.5" customHeight="1" x14ac:dyDescent="0.2">
      <c r="A3215" s="136">
        <v>0</v>
      </c>
      <c r="B3215" s="125">
        <v>0</v>
      </c>
      <c r="C3215" s="302"/>
      <c r="D3215" s="122"/>
      <c r="E3215" s="347"/>
      <c r="F3215" s="301"/>
    </row>
    <row r="3216" spans="1:6" s="2" customFormat="1" ht="13.5" x14ac:dyDescent="0.2">
      <c r="A3216" s="374">
        <v>5</v>
      </c>
      <c r="B3216" s="116" t="s">
        <v>73</v>
      </c>
      <c r="C3216" s="302"/>
      <c r="D3216" s="122"/>
      <c r="E3216" s="347"/>
      <c r="F3216" s="301"/>
    </row>
    <row r="3217" spans="1:6" s="2" customFormat="1" ht="27.75" customHeight="1" x14ac:dyDescent="0.2">
      <c r="A3217" s="136">
        <v>5.3</v>
      </c>
      <c r="B3217" s="125" t="s">
        <v>346</v>
      </c>
      <c r="C3217" s="130">
        <v>-1</v>
      </c>
      <c r="D3217" s="122" t="s">
        <v>33</v>
      </c>
      <c r="E3217" s="347">
        <v>6509.23</v>
      </c>
      <c r="F3217" s="175">
        <f>ROUND(C3217*E3217,2)</f>
        <v>-6509.23</v>
      </c>
    </row>
    <row r="3218" spans="1:6" s="2" customFormat="1" ht="29.25" customHeight="1" x14ac:dyDescent="0.2">
      <c r="A3218" s="136">
        <v>5.4</v>
      </c>
      <c r="B3218" s="125" t="s">
        <v>345</v>
      </c>
      <c r="C3218" s="130">
        <v>-2</v>
      </c>
      <c r="D3218" s="122" t="s">
        <v>33</v>
      </c>
      <c r="E3218" s="347">
        <v>5131.87</v>
      </c>
      <c r="F3218" s="175">
        <f>ROUND(C3218*E3218,2)</f>
        <v>-10263.74</v>
      </c>
    </row>
    <row r="3219" spans="1:6" s="2" customFormat="1" ht="27.75" customHeight="1" x14ac:dyDescent="0.2">
      <c r="A3219" s="136">
        <v>5.5</v>
      </c>
      <c r="B3219" s="125" t="s">
        <v>344</v>
      </c>
      <c r="C3219" s="130">
        <v>-6</v>
      </c>
      <c r="D3219" s="122" t="s">
        <v>33</v>
      </c>
      <c r="E3219" s="347">
        <v>5262.41</v>
      </c>
      <c r="F3219" s="175">
        <f>ROUND(C3219*E3219,2)</f>
        <v>-31574.46</v>
      </c>
    </row>
    <row r="3220" spans="1:6" s="2" customFormat="1" ht="16.5" customHeight="1" x14ac:dyDescent="0.2">
      <c r="A3220" s="136">
        <v>5.22</v>
      </c>
      <c r="B3220" s="125" t="s">
        <v>261</v>
      </c>
      <c r="C3220" s="130">
        <v>-14</v>
      </c>
      <c r="D3220" s="122" t="s">
        <v>33</v>
      </c>
      <c r="E3220" s="347">
        <v>2696.28</v>
      </c>
      <c r="F3220" s="175">
        <f>ROUND(C3220*E3220,2)</f>
        <v>-37747.919999999998</v>
      </c>
    </row>
    <row r="3221" spans="1:6" s="2" customFormat="1" ht="38.25" x14ac:dyDescent="0.2">
      <c r="A3221" s="136">
        <v>5.25</v>
      </c>
      <c r="B3221" s="125" t="s">
        <v>72</v>
      </c>
      <c r="C3221" s="130">
        <v>-2</v>
      </c>
      <c r="D3221" s="122" t="s">
        <v>33</v>
      </c>
      <c r="E3221" s="347">
        <v>29818.3</v>
      </c>
      <c r="F3221" s="175">
        <f>ROUND(C3221*E3221,2)</f>
        <v>-59636.6</v>
      </c>
    </row>
    <row r="3222" spans="1:6" s="2" customFormat="1" ht="10.5" customHeight="1" x14ac:dyDescent="0.2">
      <c r="A3222" s="136">
        <v>0</v>
      </c>
      <c r="B3222" s="125">
        <v>0</v>
      </c>
      <c r="C3222" s="302"/>
      <c r="D3222" s="122"/>
      <c r="E3222" s="347"/>
      <c r="F3222" s="301"/>
    </row>
    <row r="3223" spans="1:6" s="2" customFormat="1" ht="25.5" x14ac:dyDescent="0.2">
      <c r="A3223" s="374">
        <v>6</v>
      </c>
      <c r="B3223" s="116" t="s">
        <v>71</v>
      </c>
      <c r="C3223" s="152"/>
      <c r="D3223" s="184"/>
      <c r="E3223" s="377"/>
      <c r="F3223" s="378"/>
    </row>
    <row r="3224" spans="1:6" s="2" customFormat="1" ht="38.25" x14ac:dyDescent="0.2">
      <c r="A3224" s="136">
        <v>6.1</v>
      </c>
      <c r="B3224" s="125" t="s">
        <v>106</v>
      </c>
      <c r="C3224" s="130">
        <v>-1</v>
      </c>
      <c r="D3224" s="122" t="s">
        <v>33</v>
      </c>
      <c r="E3224" s="347">
        <v>74512.98</v>
      </c>
      <c r="F3224" s="175">
        <f>ROUND(C3224*E3224,2)</f>
        <v>-74512.98</v>
      </c>
    </row>
    <row r="3225" spans="1:6" s="2" customFormat="1" x14ac:dyDescent="0.2">
      <c r="A3225" s="136"/>
      <c r="B3225" s="125"/>
      <c r="C3225" s="130"/>
      <c r="D3225" s="122"/>
      <c r="E3225" s="347"/>
      <c r="F3225" s="175"/>
    </row>
    <row r="3226" spans="1:6" s="2" customFormat="1" x14ac:dyDescent="0.2">
      <c r="A3226" s="374">
        <v>8</v>
      </c>
      <c r="B3226" s="116" t="s">
        <v>68</v>
      </c>
      <c r="C3226" s="152"/>
      <c r="D3226" s="184"/>
      <c r="E3226" s="377"/>
      <c r="F3226" s="378"/>
    </row>
    <row r="3227" spans="1:6" s="2" customFormat="1" ht="25.5" x14ac:dyDescent="0.2">
      <c r="A3227" s="374">
        <v>8.1</v>
      </c>
      <c r="B3227" s="116" t="s">
        <v>343</v>
      </c>
      <c r="C3227" s="152"/>
      <c r="D3227" s="184"/>
      <c r="E3227" s="377"/>
      <c r="F3227" s="378"/>
    </row>
    <row r="3228" spans="1:6" s="2" customFormat="1" ht="25.5" x14ac:dyDescent="0.2">
      <c r="A3228" s="136" t="s">
        <v>337</v>
      </c>
      <c r="B3228" s="125" t="s">
        <v>342</v>
      </c>
      <c r="C3228" s="130">
        <v>-2</v>
      </c>
      <c r="D3228" s="122" t="s">
        <v>33</v>
      </c>
      <c r="E3228" s="347">
        <v>5516.97</v>
      </c>
      <c r="F3228" s="175">
        <f>ROUND(C3228*E3228,2)</f>
        <v>-11033.94</v>
      </c>
    </row>
    <row r="3229" spans="1:6" s="2" customFormat="1" x14ac:dyDescent="0.2">
      <c r="A3229" s="136"/>
      <c r="B3229" s="125"/>
      <c r="C3229" s="130"/>
      <c r="D3229" s="122"/>
      <c r="E3229" s="347"/>
      <c r="F3229" s="175"/>
    </row>
    <row r="3230" spans="1:6" s="2" customFormat="1" ht="25.5" x14ac:dyDescent="0.2">
      <c r="A3230" s="375">
        <v>8.1999999999999993</v>
      </c>
      <c r="B3230" s="116" t="s">
        <v>102</v>
      </c>
      <c r="C3230" s="152"/>
      <c r="D3230" s="184"/>
      <c r="E3230" s="377"/>
      <c r="F3230" s="378"/>
    </row>
    <row r="3231" spans="1:6" s="2" customFormat="1" x14ac:dyDescent="0.2">
      <c r="A3231" s="136" t="s">
        <v>101</v>
      </c>
      <c r="B3231" s="125" t="s">
        <v>97</v>
      </c>
      <c r="C3231" s="130">
        <v>-6.9</v>
      </c>
      <c r="D3231" s="122" t="s">
        <v>57</v>
      </c>
      <c r="E3231" s="347">
        <v>291.64999999999998</v>
      </c>
      <c r="F3231" s="175">
        <f t="shared" ref="F3231:F3236" si="144">ROUND(C3231*E3231,2)</f>
        <v>-2012.39</v>
      </c>
    </row>
    <row r="3232" spans="1:6" s="2" customFormat="1" ht="25.5" x14ac:dyDescent="0.2">
      <c r="A3232" s="136" t="s">
        <v>334</v>
      </c>
      <c r="B3232" s="125" t="s">
        <v>255</v>
      </c>
      <c r="C3232" s="130">
        <v>-2.9</v>
      </c>
      <c r="D3232" s="122" t="s">
        <v>57</v>
      </c>
      <c r="E3232" s="347">
        <v>3770.74</v>
      </c>
      <c r="F3232" s="175">
        <f t="shared" si="144"/>
        <v>-10935.15</v>
      </c>
    </row>
    <row r="3233" spans="1:6" s="2" customFormat="1" ht="25.5" x14ac:dyDescent="0.2">
      <c r="A3233" s="136" t="s">
        <v>332</v>
      </c>
      <c r="B3233" s="125" t="s">
        <v>336</v>
      </c>
      <c r="C3233" s="130">
        <v>-5</v>
      </c>
      <c r="D3233" s="122" t="s">
        <v>33</v>
      </c>
      <c r="E3233" s="347">
        <v>2056.92</v>
      </c>
      <c r="F3233" s="175">
        <f t="shared" si="144"/>
        <v>-10284.6</v>
      </c>
    </row>
    <row r="3234" spans="1:6" s="2" customFormat="1" x14ac:dyDescent="0.2">
      <c r="A3234" s="136" t="s">
        <v>330</v>
      </c>
      <c r="B3234" s="125" t="s">
        <v>287</v>
      </c>
      <c r="C3234" s="130">
        <v>-2</v>
      </c>
      <c r="D3234" s="122" t="s">
        <v>33</v>
      </c>
      <c r="E3234" s="347">
        <v>3127.06</v>
      </c>
      <c r="F3234" s="175">
        <f t="shared" si="144"/>
        <v>-6254.12</v>
      </c>
    </row>
    <row r="3235" spans="1:6" s="2" customFormat="1" x14ac:dyDescent="0.2">
      <c r="A3235" s="136" t="s">
        <v>328</v>
      </c>
      <c r="B3235" s="125" t="s">
        <v>321</v>
      </c>
      <c r="C3235" s="130">
        <v>-2</v>
      </c>
      <c r="D3235" s="122" t="s">
        <v>33</v>
      </c>
      <c r="E3235" s="347">
        <v>16096.25</v>
      </c>
      <c r="F3235" s="175">
        <f t="shared" si="144"/>
        <v>-32192.5</v>
      </c>
    </row>
    <row r="3236" spans="1:6" s="2" customFormat="1" x14ac:dyDescent="0.2">
      <c r="A3236" s="136" t="s">
        <v>100</v>
      </c>
      <c r="B3236" s="125" t="s">
        <v>89</v>
      </c>
      <c r="C3236" s="130">
        <v>-1</v>
      </c>
      <c r="D3236" s="122" t="s">
        <v>33</v>
      </c>
      <c r="E3236" s="347">
        <v>22058.02</v>
      </c>
      <c r="F3236" s="175">
        <f t="shared" si="144"/>
        <v>-22058.02</v>
      </c>
    </row>
    <row r="3237" spans="1:6" s="2" customFormat="1" x14ac:dyDescent="0.2">
      <c r="A3237" s="128"/>
      <c r="B3237" s="125"/>
      <c r="C3237" s="130"/>
      <c r="D3237" s="122"/>
      <c r="E3237" s="119"/>
      <c r="F3237" s="123"/>
    </row>
    <row r="3238" spans="1:6" s="2" customFormat="1" ht="25.5" x14ac:dyDescent="0.2">
      <c r="A3238" s="374">
        <v>15</v>
      </c>
      <c r="B3238" s="116" t="s">
        <v>87</v>
      </c>
      <c r="C3238" s="302"/>
      <c r="D3238" s="122"/>
      <c r="E3238" s="347"/>
      <c r="F3238" s="301"/>
    </row>
    <row r="3239" spans="1:6" s="2" customFormat="1" ht="12.75" customHeight="1" x14ac:dyDescent="0.2">
      <c r="A3239" s="136">
        <v>15.1</v>
      </c>
      <c r="B3239" s="125" t="s">
        <v>49</v>
      </c>
      <c r="C3239" s="302">
        <v>-6798.71</v>
      </c>
      <c r="D3239" s="122" t="s">
        <v>57</v>
      </c>
      <c r="E3239" s="347">
        <v>63.33</v>
      </c>
      <c r="F3239" s="175">
        <f>ROUND(C3239*E3239,2)</f>
        <v>-430562.3</v>
      </c>
    </row>
    <row r="3240" spans="1:6" s="2" customFormat="1" x14ac:dyDescent="0.2">
      <c r="A3240" s="136">
        <f>+A3239+0.1</f>
        <v>15.2</v>
      </c>
      <c r="B3240" s="125" t="s">
        <v>48</v>
      </c>
      <c r="C3240" s="302">
        <v>-1699.27</v>
      </c>
      <c r="D3240" s="122" t="s">
        <v>45</v>
      </c>
      <c r="E3240" s="347">
        <v>33.69</v>
      </c>
      <c r="F3240" s="175">
        <f>ROUND(C3240*E3240,2)</f>
        <v>-57248.41</v>
      </c>
    </row>
    <row r="3241" spans="1:6" s="2" customFormat="1" ht="25.5" x14ac:dyDescent="0.2">
      <c r="A3241" s="136">
        <f>+A3240+0.1</f>
        <v>15.299999999999999</v>
      </c>
      <c r="B3241" s="125" t="s">
        <v>47</v>
      </c>
      <c r="C3241" s="130">
        <v>-41.02</v>
      </c>
      <c r="D3241" s="122" t="s">
        <v>45</v>
      </c>
      <c r="E3241" s="347">
        <v>211.95</v>
      </c>
      <c r="F3241" s="175">
        <f>ROUND(C3241*E3241,2)</f>
        <v>-8694.19</v>
      </c>
    </row>
    <row r="3242" spans="1:6" s="2" customFormat="1" x14ac:dyDescent="0.2">
      <c r="A3242" s="136">
        <v>15.599999999999998</v>
      </c>
      <c r="B3242" s="125" t="s">
        <v>86</v>
      </c>
      <c r="C3242" s="302">
        <v>-351.99</v>
      </c>
      <c r="D3242" s="122" t="s">
        <v>41</v>
      </c>
      <c r="E3242" s="347">
        <v>1583.87</v>
      </c>
      <c r="F3242" s="175">
        <f>ROUND(C3242*E3242,2)</f>
        <v>-557506.4</v>
      </c>
    </row>
    <row r="3243" spans="1:6" s="2" customFormat="1" ht="25.5" x14ac:dyDescent="0.2">
      <c r="A3243" s="136">
        <v>15.699999999999998</v>
      </c>
      <c r="B3243" s="125" t="s">
        <v>85</v>
      </c>
      <c r="C3243" s="130">
        <v>-573.76</v>
      </c>
      <c r="D3243" s="122" t="s">
        <v>41</v>
      </c>
      <c r="E3243" s="347">
        <v>425.2</v>
      </c>
      <c r="F3243" s="175">
        <f>ROUND(C3243*E3243,2)</f>
        <v>-243962.75</v>
      </c>
    </row>
    <row r="3244" spans="1:6" s="2" customFormat="1" ht="13.5" x14ac:dyDescent="0.2">
      <c r="A3244" s="136">
        <v>0</v>
      </c>
      <c r="B3244" s="125">
        <v>0</v>
      </c>
      <c r="C3244" s="300"/>
      <c r="D3244" s="300"/>
      <c r="E3244" s="300"/>
      <c r="F3244" s="301"/>
    </row>
    <row r="3245" spans="1:6" s="2" customFormat="1" ht="38.25" x14ac:dyDescent="0.2">
      <c r="A3245" s="376" t="s">
        <v>84</v>
      </c>
      <c r="B3245" s="116" t="s">
        <v>83</v>
      </c>
      <c r="C3245" s="300"/>
      <c r="D3245" s="300"/>
      <c r="E3245" s="300"/>
      <c r="F3245" s="301"/>
    </row>
    <row r="3246" spans="1:6" s="2" customFormat="1" ht="10.5" customHeight="1" x14ac:dyDescent="0.2">
      <c r="A3246" s="136">
        <v>0</v>
      </c>
      <c r="B3246" s="125">
        <v>0</v>
      </c>
      <c r="C3246" s="300"/>
      <c r="D3246" s="300"/>
      <c r="E3246" s="300"/>
      <c r="F3246" s="301"/>
    </row>
    <row r="3247" spans="1:6" s="2" customFormat="1" ht="10.5" customHeight="1" x14ac:dyDescent="0.2">
      <c r="A3247" s="374">
        <v>2</v>
      </c>
      <c r="B3247" s="116" t="s">
        <v>82</v>
      </c>
      <c r="C3247" s="300"/>
      <c r="D3247" s="300"/>
      <c r="E3247" s="300"/>
      <c r="F3247" s="301"/>
    </row>
    <row r="3248" spans="1:6" s="2" customFormat="1" ht="13.5" x14ac:dyDescent="0.2">
      <c r="A3248" s="375">
        <v>2.1</v>
      </c>
      <c r="B3248" s="116" t="s">
        <v>112</v>
      </c>
      <c r="C3248" s="300"/>
      <c r="D3248" s="300"/>
      <c r="E3248" s="300"/>
      <c r="F3248" s="301"/>
    </row>
    <row r="3249" spans="1:6" s="2" customFormat="1" x14ac:dyDescent="0.2">
      <c r="A3249" s="136" t="s">
        <v>111</v>
      </c>
      <c r="B3249" s="125" t="s">
        <v>123</v>
      </c>
      <c r="C3249" s="302">
        <v>-10574.990000000002</v>
      </c>
      <c r="D3249" s="122" t="s">
        <v>41</v>
      </c>
      <c r="E3249" s="347">
        <v>114.57</v>
      </c>
      <c r="F3249" s="175">
        <f t="shared" ref="F3249:F3280" si="145">ROUND(C3249*E3249,2)</f>
        <v>-1211576.6000000001</v>
      </c>
    </row>
    <row r="3250" spans="1:6" s="2" customFormat="1" x14ac:dyDescent="0.2">
      <c r="A3250" s="136" t="s">
        <v>81</v>
      </c>
      <c r="B3250" s="125" t="s">
        <v>80</v>
      </c>
      <c r="C3250" s="302">
        <v>-33419.060000000005</v>
      </c>
      <c r="D3250" s="122" t="s">
        <v>45</v>
      </c>
      <c r="E3250" s="347">
        <v>44.31</v>
      </c>
      <c r="F3250" s="175">
        <f t="shared" si="145"/>
        <v>-1480798.55</v>
      </c>
    </row>
    <row r="3251" spans="1:6" s="2" customFormat="1" ht="25.5" x14ac:dyDescent="0.2">
      <c r="A3251" s="136" t="s">
        <v>79</v>
      </c>
      <c r="B3251" s="125" t="s">
        <v>78</v>
      </c>
      <c r="C3251" s="130">
        <v>-1275.3800000000001</v>
      </c>
      <c r="D3251" s="122" t="s">
        <v>41</v>
      </c>
      <c r="E3251" s="347">
        <v>146.16999999999999</v>
      </c>
      <c r="F3251" s="175">
        <f t="shared" si="145"/>
        <v>-186422.29</v>
      </c>
    </row>
    <row r="3252" spans="1:6" s="2" customFormat="1" ht="10.5" customHeight="1" x14ac:dyDescent="0.2">
      <c r="A3252" s="136"/>
      <c r="B3252" s="125"/>
      <c r="C3252" s="302"/>
      <c r="D3252" s="122"/>
      <c r="E3252" s="347"/>
      <c r="F3252" s="175">
        <f t="shared" si="145"/>
        <v>0</v>
      </c>
    </row>
    <row r="3253" spans="1:6" s="2" customFormat="1" ht="10.5" customHeight="1" x14ac:dyDescent="0.2">
      <c r="A3253" s="374">
        <v>3</v>
      </c>
      <c r="B3253" s="116" t="s">
        <v>77</v>
      </c>
      <c r="C3253" s="302"/>
      <c r="D3253" s="122"/>
      <c r="E3253" s="347"/>
      <c r="F3253" s="175">
        <f t="shared" si="145"/>
        <v>0</v>
      </c>
    </row>
    <row r="3254" spans="1:6" s="2" customFormat="1" x14ac:dyDescent="0.2">
      <c r="A3254" s="136">
        <v>3.1</v>
      </c>
      <c r="B3254" s="125" t="s">
        <v>150</v>
      </c>
      <c r="C3254" s="302">
        <v>-2086.77</v>
      </c>
      <c r="D3254" s="122" t="s">
        <v>57</v>
      </c>
      <c r="E3254" s="347">
        <v>3096.88</v>
      </c>
      <c r="F3254" s="175">
        <f t="shared" si="145"/>
        <v>-6462476.2800000003</v>
      </c>
    </row>
    <row r="3255" spans="1:6" s="2" customFormat="1" x14ac:dyDescent="0.2">
      <c r="A3255" s="136">
        <v>3.5</v>
      </c>
      <c r="B3255" s="125" t="s">
        <v>107</v>
      </c>
      <c r="C3255" s="302">
        <v>-1088.8799999999992</v>
      </c>
      <c r="D3255" s="122" t="s">
        <v>57</v>
      </c>
      <c r="E3255" s="347">
        <v>389.87</v>
      </c>
      <c r="F3255" s="175">
        <f t="shared" si="145"/>
        <v>-424521.65</v>
      </c>
    </row>
    <row r="3256" spans="1:6" s="2" customFormat="1" ht="10.5" customHeight="1" x14ac:dyDescent="0.2">
      <c r="A3256" s="136">
        <v>0</v>
      </c>
      <c r="B3256" s="125">
        <v>0</v>
      </c>
      <c r="C3256" s="302">
        <v>0</v>
      </c>
      <c r="D3256" s="122">
        <v>0</v>
      </c>
      <c r="E3256" s="347">
        <v>0</v>
      </c>
      <c r="F3256" s="175">
        <f t="shared" si="145"/>
        <v>0</v>
      </c>
    </row>
    <row r="3257" spans="1:6" s="2" customFormat="1" x14ac:dyDescent="0.2">
      <c r="A3257" s="374">
        <v>4</v>
      </c>
      <c r="B3257" s="116" t="s">
        <v>76</v>
      </c>
      <c r="C3257" s="302">
        <v>0</v>
      </c>
      <c r="D3257" s="122">
        <v>0</v>
      </c>
      <c r="E3257" s="347">
        <v>0</v>
      </c>
      <c r="F3257" s="175">
        <f t="shared" si="145"/>
        <v>0</v>
      </c>
    </row>
    <row r="3258" spans="1:6" s="2" customFormat="1" x14ac:dyDescent="0.2">
      <c r="A3258" s="136">
        <v>4.0999999999999996</v>
      </c>
      <c r="B3258" s="125" t="s">
        <v>150</v>
      </c>
      <c r="C3258" s="302">
        <v>-2155.96</v>
      </c>
      <c r="D3258" s="122" t="s">
        <v>57</v>
      </c>
      <c r="E3258" s="347">
        <v>143.28</v>
      </c>
      <c r="F3258" s="175">
        <f t="shared" si="145"/>
        <v>-308905.95</v>
      </c>
    </row>
    <row r="3259" spans="1:6" s="2" customFormat="1" x14ac:dyDescent="0.2">
      <c r="A3259" s="136">
        <v>4.2</v>
      </c>
      <c r="B3259" s="125" t="s">
        <v>149</v>
      </c>
      <c r="C3259" s="302">
        <v>-108.61000000000013</v>
      </c>
      <c r="D3259" s="122" t="s">
        <v>57</v>
      </c>
      <c r="E3259" s="347">
        <v>145.5</v>
      </c>
      <c r="F3259" s="175">
        <f t="shared" si="145"/>
        <v>-15802.76</v>
      </c>
    </row>
    <row r="3260" spans="1:6" s="2" customFormat="1" x14ac:dyDescent="0.2">
      <c r="A3260" s="136">
        <v>4.5</v>
      </c>
      <c r="B3260" s="125" t="s">
        <v>107</v>
      </c>
      <c r="C3260" s="302">
        <v>-1088.8799999999992</v>
      </c>
      <c r="D3260" s="122" t="s">
        <v>57</v>
      </c>
      <c r="E3260" s="347">
        <v>117.55</v>
      </c>
      <c r="F3260" s="175">
        <f t="shared" si="145"/>
        <v>-127997.84</v>
      </c>
    </row>
    <row r="3261" spans="1:6" s="2" customFormat="1" ht="10.5" customHeight="1" x14ac:dyDescent="0.2">
      <c r="A3261" s="136">
        <v>0</v>
      </c>
      <c r="B3261" s="125">
        <v>0</v>
      </c>
      <c r="C3261" s="302"/>
      <c r="D3261" s="122"/>
      <c r="E3261" s="347"/>
      <c r="F3261" s="175">
        <f t="shared" si="145"/>
        <v>0</v>
      </c>
    </row>
    <row r="3262" spans="1:6" s="2" customFormat="1" x14ac:dyDescent="0.2">
      <c r="A3262" s="374">
        <v>5</v>
      </c>
      <c r="B3262" s="116" t="s">
        <v>73</v>
      </c>
      <c r="C3262" s="302"/>
      <c r="D3262" s="122"/>
      <c r="E3262" s="347"/>
      <c r="F3262" s="175">
        <f t="shared" si="145"/>
        <v>0</v>
      </c>
    </row>
    <row r="3263" spans="1:6" s="2" customFormat="1" ht="25.5" x14ac:dyDescent="0.2">
      <c r="A3263" s="136">
        <v>5.4</v>
      </c>
      <c r="B3263" s="125" t="s">
        <v>341</v>
      </c>
      <c r="C3263" s="302">
        <v>-10</v>
      </c>
      <c r="D3263" s="122" t="s">
        <v>33</v>
      </c>
      <c r="E3263" s="347">
        <v>5629.22</v>
      </c>
      <c r="F3263" s="175">
        <f t="shared" si="145"/>
        <v>-56292.2</v>
      </c>
    </row>
    <row r="3264" spans="1:6" s="2" customFormat="1" ht="25.5" x14ac:dyDescent="0.2">
      <c r="A3264" s="136">
        <v>5.5</v>
      </c>
      <c r="B3264" s="125" t="s">
        <v>284</v>
      </c>
      <c r="C3264" s="302">
        <v>-48</v>
      </c>
      <c r="D3264" s="122" t="s">
        <v>33</v>
      </c>
      <c r="E3264" s="347">
        <v>3831.02</v>
      </c>
      <c r="F3264" s="175">
        <f t="shared" si="145"/>
        <v>-183888.96</v>
      </c>
    </row>
    <row r="3265" spans="1:6" s="2" customFormat="1" ht="25.5" x14ac:dyDescent="0.2">
      <c r="A3265" s="136">
        <v>5.8</v>
      </c>
      <c r="B3265" s="125" t="s">
        <v>340</v>
      </c>
      <c r="C3265" s="302">
        <v>-1</v>
      </c>
      <c r="D3265" s="122" t="s">
        <v>33</v>
      </c>
      <c r="E3265" s="347">
        <v>11558.08</v>
      </c>
      <c r="F3265" s="175">
        <f t="shared" si="145"/>
        <v>-11558.08</v>
      </c>
    </row>
    <row r="3266" spans="1:6" s="2" customFormat="1" ht="25.5" x14ac:dyDescent="0.2">
      <c r="A3266" s="135">
        <v>5.14</v>
      </c>
      <c r="B3266" s="125" t="s">
        <v>339</v>
      </c>
      <c r="C3266" s="302">
        <v>-1</v>
      </c>
      <c r="D3266" s="122" t="s">
        <v>33</v>
      </c>
      <c r="E3266" s="347">
        <v>7913.55</v>
      </c>
      <c r="F3266" s="175">
        <f t="shared" si="145"/>
        <v>-7913.55</v>
      </c>
    </row>
    <row r="3267" spans="1:6" s="2" customFormat="1" ht="25.5" x14ac:dyDescent="0.2">
      <c r="A3267" s="135">
        <v>5.18</v>
      </c>
      <c r="B3267" s="125" t="s">
        <v>338</v>
      </c>
      <c r="C3267" s="302">
        <v>-2</v>
      </c>
      <c r="D3267" s="122" t="s">
        <v>33</v>
      </c>
      <c r="E3267" s="347">
        <v>12939.7</v>
      </c>
      <c r="F3267" s="175">
        <f t="shared" si="145"/>
        <v>-25879.4</v>
      </c>
    </row>
    <row r="3268" spans="1:6" s="2" customFormat="1" ht="38.25" x14ac:dyDescent="0.2">
      <c r="A3268" s="135">
        <v>5.34</v>
      </c>
      <c r="B3268" s="125" t="s">
        <v>72</v>
      </c>
      <c r="C3268" s="130">
        <v>-2</v>
      </c>
      <c r="D3268" s="122" t="s">
        <v>33</v>
      </c>
      <c r="E3268" s="347">
        <v>29818.3</v>
      </c>
      <c r="F3268" s="175">
        <f t="shared" si="145"/>
        <v>-59636.6</v>
      </c>
    </row>
    <row r="3269" spans="1:6" s="2" customFormat="1" ht="10.5" customHeight="1" x14ac:dyDescent="0.2">
      <c r="A3269" s="136">
        <v>0</v>
      </c>
      <c r="B3269" s="125">
        <v>0</v>
      </c>
      <c r="C3269" s="302"/>
      <c r="D3269" s="122"/>
      <c r="E3269" s="347"/>
      <c r="F3269" s="175">
        <f t="shared" si="145"/>
        <v>0</v>
      </c>
    </row>
    <row r="3270" spans="1:6" s="2" customFormat="1" ht="25.5" x14ac:dyDescent="0.2">
      <c r="A3270" s="374">
        <v>6</v>
      </c>
      <c r="B3270" s="116" t="s">
        <v>71</v>
      </c>
      <c r="C3270" s="302"/>
      <c r="D3270" s="122"/>
      <c r="E3270" s="347"/>
      <c r="F3270" s="175">
        <f t="shared" si="145"/>
        <v>0</v>
      </c>
    </row>
    <row r="3271" spans="1:6" s="2" customFormat="1" ht="38.25" x14ac:dyDescent="0.2">
      <c r="A3271" s="136">
        <v>6.2</v>
      </c>
      <c r="B3271" s="125" t="s">
        <v>105</v>
      </c>
      <c r="C3271" s="130">
        <v>-1</v>
      </c>
      <c r="D3271" s="122" t="s">
        <v>33</v>
      </c>
      <c r="E3271" s="347">
        <v>41032.239999999998</v>
      </c>
      <c r="F3271" s="175">
        <f t="shared" si="145"/>
        <v>-41032.239999999998</v>
      </c>
    </row>
    <row r="3272" spans="1:6" s="2" customFormat="1" ht="10.5" customHeight="1" x14ac:dyDescent="0.2">
      <c r="A3272" s="136"/>
      <c r="B3272" s="125"/>
      <c r="C3272" s="302"/>
      <c r="D3272" s="122"/>
      <c r="E3272" s="347"/>
      <c r="F3272" s="175">
        <f t="shared" si="145"/>
        <v>0</v>
      </c>
    </row>
    <row r="3273" spans="1:6" s="2" customFormat="1" x14ac:dyDescent="0.2">
      <c r="A3273" s="374">
        <v>8</v>
      </c>
      <c r="B3273" s="116" t="s">
        <v>68</v>
      </c>
      <c r="C3273" s="302"/>
      <c r="D3273" s="122"/>
      <c r="E3273" s="347"/>
      <c r="F3273" s="175">
        <f t="shared" si="145"/>
        <v>0</v>
      </c>
    </row>
    <row r="3274" spans="1:6" s="2" customFormat="1" ht="10.5" customHeight="1" x14ac:dyDescent="0.2">
      <c r="A3274" s="136"/>
      <c r="B3274" s="125"/>
      <c r="C3274" s="302"/>
      <c r="D3274" s="122"/>
      <c r="E3274" s="347"/>
      <c r="F3274" s="175">
        <f t="shared" si="145"/>
        <v>0</v>
      </c>
    </row>
    <row r="3275" spans="1:6" s="2" customFormat="1" ht="25.5" x14ac:dyDescent="0.2">
      <c r="A3275" s="375">
        <v>8.1</v>
      </c>
      <c r="B3275" s="116" t="s">
        <v>102</v>
      </c>
      <c r="C3275" s="302"/>
      <c r="D3275" s="122"/>
      <c r="E3275" s="347"/>
      <c r="F3275" s="175">
        <f t="shared" si="145"/>
        <v>0</v>
      </c>
    </row>
    <row r="3276" spans="1:6" s="2" customFormat="1" x14ac:dyDescent="0.2">
      <c r="A3276" s="136" t="s">
        <v>148</v>
      </c>
      <c r="B3276" s="125" t="s">
        <v>97</v>
      </c>
      <c r="C3276" s="302">
        <v>-0.80000000000000071</v>
      </c>
      <c r="D3276" s="122" t="s">
        <v>57</v>
      </c>
      <c r="E3276" s="347">
        <v>291.64999999999998</v>
      </c>
      <c r="F3276" s="175">
        <f t="shared" si="145"/>
        <v>-233.32</v>
      </c>
    </row>
    <row r="3277" spans="1:6" s="2" customFormat="1" ht="25.5" x14ac:dyDescent="0.2">
      <c r="A3277" s="136" t="s">
        <v>337</v>
      </c>
      <c r="B3277" s="125" t="s">
        <v>336</v>
      </c>
      <c r="C3277" s="302">
        <v>-2</v>
      </c>
      <c r="D3277" s="122" t="s">
        <v>33</v>
      </c>
      <c r="E3277" s="347">
        <v>2056.92</v>
      </c>
      <c r="F3277" s="175">
        <f t="shared" si="145"/>
        <v>-4113.84</v>
      </c>
    </row>
    <row r="3278" spans="1:6" s="2" customFormat="1" x14ac:dyDescent="0.2">
      <c r="A3278" s="136" t="s">
        <v>288</v>
      </c>
      <c r="B3278" s="125" t="s">
        <v>287</v>
      </c>
      <c r="C3278" s="302">
        <v>-2</v>
      </c>
      <c r="D3278" s="122" t="s">
        <v>33</v>
      </c>
      <c r="E3278" s="347">
        <v>3127.06</v>
      </c>
      <c r="F3278" s="175">
        <f t="shared" si="145"/>
        <v>-6254.12</v>
      </c>
    </row>
    <row r="3279" spans="1:6" s="2" customFormat="1" x14ac:dyDescent="0.2">
      <c r="A3279" s="136" t="s">
        <v>335</v>
      </c>
      <c r="B3279" s="125" t="s">
        <v>321</v>
      </c>
      <c r="C3279" s="302">
        <v>-2.54</v>
      </c>
      <c r="D3279" s="122" t="s">
        <v>33</v>
      </c>
      <c r="E3279" s="347">
        <v>17437.599999999999</v>
      </c>
      <c r="F3279" s="175">
        <f t="shared" si="145"/>
        <v>-44291.5</v>
      </c>
    </row>
    <row r="3280" spans="1:6" s="2" customFormat="1" ht="12.75" customHeight="1" x14ac:dyDescent="0.2">
      <c r="A3280" s="136" t="s">
        <v>144</v>
      </c>
      <c r="B3280" s="125" t="s">
        <v>89</v>
      </c>
      <c r="C3280" s="302">
        <v>-1</v>
      </c>
      <c r="D3280" s="122" t="s">
        <v>33</v>
      </c>
      <c r="E3280" s="347">
        <v>44116.03</v>
      </c>
      <c r="F3280" s="175">
        <f t="shared" si="145"/>
        <v>-44116.03</v>
      </c>
    </row>
    <row r="3281" spans="1:6" s="2" customFormat="1" ht="10.5" customHeight="1" x14ac:dyDescent="0.2">
      <c r="A3281" s="136">
        <v>0</v>
      </c>
      <c r="B3281" s="125">
        <v>0</v>
      </c>
      <c r="C3281" s="302"/>
      <c r="D3281" s="122"/>
      <c r="E3281" s="347"/>
      <c r="F3281" s="175">
        <f t="shared" ref="F3281:F3312" si="146">ROUND(C3281*E3281,2)</f>
        <v>0</v>
      </c>
    </row>
    <row r="3282" spans="1:6" s="2" customFormat="1" ht="25.5" x14ac:dyDescent="0.2">
      <c r="A3282" s="375">
        <v>8.1999999999999993</v>
      </c>
      <c r="B3282" s="116" t="s">
        <v>119</v>
      </c>
      <c r="C3282" s="302"/>
      <c r="D3282" s="122"/>
      <c r="E3282" s="347"/>
      <c r="F3282" s="175">
        <f t="shared" si="146"/>
        <v>0</v>
      </c>
    </row>
    <row r="3283" spans="1:6" s="2" customFormat="1" x14ac:dyDescent="0.2">
      <c r="A3283" s="136" t="s">
        <v>101</v>
      </c>
      <c r="B3283" s="125" t="s">
        <v>97</v>
      </c>
      <c r="C3283" s="302">
        <v>-25.8</v>
      </c>
      <c r="D3283" s="122" t="s">
        <v>57</v>
      </c>
      <c r="E3283" s="347">
        <v>291.64999999999998</v>
      </c>
      <c r="F3283" s="175">
        <f t="shared" si="146"/>
        <v>-7524.57</v>
      </c>
    </row>
    <row r="3284" spans="1:6" s="2" customFormat="1" ht="25.5" x14ac:dyDescent="0.2">
      <c r="A3284" s="136" t="s">
        <v>334</v>
      </c>
      <c r="B3284" s="125" t="s">
        <v>333</v>
      </c>
      <c r="C3284" s="302">
        <v>-25.8</v>
      </c>
      <c r="D3284" s="122" t="s">
        <v>57</v>
      </c>
      <c r="E3284" s="347">
        <v>2740.12</v>
      </c>
      <c r="F3284" s="175">
        <f t="shared" si="146"/>
        <v>-70695.100000000006</v>
      </c>
    </row>
    <row r="3285" spans="1:6" s="2" customFormat="1" ht="25.5" x14ac:dyDescent="0.2">
      <c r="A3285" s="136" t="s">
        <v>332</v>
      </c>
      <c r="B3285" s="125" t="s">
        <v>331</v>
      </c>
      <c r="C3285" s="302">
        <v>-16</v>
      </c>
      <c r="D3285" s="122" t="s">
        <v>33</v>
      </c>
      <c r="E3285" s="347">
        <v>962.66</v>
      </c>
      <c r="F3285" s="175">
        <f t="shared" si="146"/>
        <v>-15402.56</v>
      </c>
    </row>
    <row r="3286" spans="1:6" s="2" customFormat="1" x14ac:dyDescent="0.2">
      <c r="A3286" s="136" t="s">
        <v>330</v>
      </c>
      <c r="B3286" s="125" t="s">
        <v>329</v>
      </c>
      <c r="C3286" s="302">
        <v>-8</v>
      </c>
      <c r="D3286" s="122" t="s">
        <v>33</v>
      </c>
      <c r="E3286" s="347">
        <v>2508.4699999999998</v>
      </c>
      <c r="F3286" s="175">
        <f t="shared" si="146"/>
        <v>-20067.759999999998</v>
      </c>
    </row>
    <row r="3287" spans="1:6" s="2" customFormat="1" x14ac:dyDescent="0.2">
      <c r="A3287" s="136" t="s">
        <v>328</v>
      </c>
      <c r="B3287" s="125" t="s">
        <v>321</v>
      </c>
      <c r="C3287" s="302">
        <v>-0.23199999999999998</v>
      </c>
      <c r="D3287" s="122" t="s">
        <v>33</v>
      </c>
      <c r="E3287" s="347">
        <v>16766.93</v>
      </c>
      <c r="F3287" s="175">
        <f t="shared" si="146"/>
        <v>-3889.93</v>
      </c>
    </row>
    <row r="3288" spans="1:6" s="2" customFormat="1" x14ac:dyDescent="0.2">
      <c r="A3288" s="136" t="s">
        <v>118</v>
      </c>
      <c r="B3288" s="125" t="s">
        <v>93</v>
      </c>
      <c r="C3288" s="302">
        <v>-17.091000000000001</v>
      </c>
      <c r="D3288" s="122" t="s">
        <v>41</v>
      </c>
      <c r="E3288" s="347">
        <v>130.81</v>
      </c>
      <c r="F3288" s="175">
        <f t="shared" si="146"/>
        <v>-2235.67</v>
      </c>
    </row>
    <row r="3289" spans="1:6" s="2" customFormat="1" x14ac:dyDescent="0.2">
      <c r="A3289" s="136" t="s">
        <v>143</v>
      </c>
      <c r="B3289" s="125" t="s">
        <v>91</v>
      </c>
      <c r="C3289" s="302">
        <v>-17.633000000000003</v>
      </c>
      <c r="D3289" s="122" t="s">
        <v>41</v>
      </c>
      <c r="E3289" s="347">
        <v>172.55</v>
      </c>
      <c r="F3289" s="175">
        <f t="shared" si="146"/>
        <v>-3042.57</v>
      </c>
    </row>
    <row r="3290" spans="1:6" s="2" customFormat="1" x14ac:dyDescent="0.2">
      <c r="A3290" s="136" t="s">
        <v>100</v>
      </c>
      <c r="B3290" s="125" t="s">
        <v>89</v>
      </c>
      <c r="C3290" s="302">
        <v>-4</v>
      </c>
      <c r="D3290" s="122" t="s">
        <v>33</v>
      </c>
      <c r="E3290" s="347">
        <v>44116.03</v>
      </c>
      <c r="F3290" s="175">
        <f t="shared" si="146"/>
        <v>-176464.12</v>
      </c>
    </row>
    <row r="3291" spans="1:6" s="2" customFormat="1" x14ac:dyDescent="0.2">
      <c r="A3291" s="136">
        <v>0</v>
      </c>
      <c r="B3291" s="125">
        <v>0</v>
      </c>
      <c r="C3291" s="302"/>
      <c r="D3291" s="122"/>
      <c r="E3291" s="347"/>
      <c r="F3291" s="175">
        <f t="shared" si="146"/>
        <v>0</v>
      </c>
    </row>
    <row r="3292" spans="1:6" s="2" customFormat="1" ht="25.5" x14ac:dyDescent="0.2">
      <c r="A3292" s="375">
        <v>8.3000000000000007</v>
      </c>
      <c r="B3292" s="116" t="s">
        <v>142</v>
      </c>
      <c r="C3292" s="302"/>
      <c r="D3292" s="122"/>
      <c r="E3292" s="347"/>
      <c r="F3292" s="175">
        <f t="shared" si="146"/>
        <v>0</v>
      </c>
    </row>
    <row r="3293" spans="1:6" s="2" customFormat="1" x14ac:dyDescent="0.2">
      <c r="A3293" s="136" t="s">
        <v>98</v>
      </c>
      <c r="B3293" s="125" t="s">
        <v>97</v>
      </c>
      <c r="C3293" s="302">
        <v>-9.8000000000000007</v>
      </c>
      <c r="D3293" s="122" t="s">
        <v>57</v>
      </c>
      <c r="E3293" s="347">
        <v>291.64999999999998</v>
      </c>
      <c r="F3293" s="175">
        <f t="shared" si="146"/>
        <v>-2858.17</v>
      </c>
    </row>
    <row r="3294" spans="1:6" s="2" customFormat="1" ht="25.5" x14ac:dyDescent="0.2">
      <c r="A3294" s="136" t="s">
        <v>96</v>
      </c>
      <c r="B3294" s="125" t="s">
        <v>253</v>
      </c>
      <c r="C3294" s="302">
        <v>-9.8000000000000007</v>
      </c>
      <c r="D3294" s="122" t="s">
        <v>57</v>
      </c>
      <c r="E3294" s="347">
        <v>2443.96</v>
      </c>
      <c r="F3294" s="175">
        <f t="shared" si="146"/>
        <v>-23950.81</v>
      </c>
    </row>
    <row r="3295" spans="1:6" s="2" customFormat="1" x14ac:dyDescent="0.2">
      <c r="A3295" s="136" t="s">
        <v>327</v>
      </c>
      <c r="B3295" s="125" t="s">
        <v>321</v>
      </c>
      <c r="C3295" s="302">
        <v>-3.66</v>
      </c>
      <c r="D3295" s="122" t="s">
        <v>33</v>
      </c>
      <c r="E3295" s="347">
        <v>16766.93</v>
      </c>
      <c r="F3295" s="175">
        <f t="shared" si="146"/>
        <v>-61366.96</v>
      </c>
    </row>
    <row r="3296" spans="1:6" s="2" customFormat="1" x14ac:dyDescent="0.2">
      <c r="A3296" s="136" t="s">
        <v>94</v>
      </c>
      <c r="B3296" s="125" t="s">
        <v>93</v>
      </c>
      <c r="C3296" s="302">
        <v>-7</v>
      </c>
      <c r="D3296" s="122" t="s">
        <v>41</v>
      </c>
      <c r="E3296" s="347">
        <v>130.81</v>
      </c>
      <c r="F3296" s="175">
        <f t="shared" si="146"/>
        <v>-915.67</v>
      </c>
    </row>
    <row r="3297" spans="1:6" s="2" customFormat="1" x14ac:dyDescent="0.2">
      <c r="A3297" s="136" t="s">
        <v>92</v>
      </c>
      <c r="B3297" s="125" t="s">
        <v>91</v>
      </c>
      <c r="C3297" s="302">
        <v>-6.5</v>
      </c>
      <c r="D3297" s="122" t="s">
        <v>41</v>
      </c>
      <c r="E3297" s="347">
        <v>172.55</v>
      </c>
      <c r="F3297" s="175">
        <f t="shared" si="146"/>
        <v>-1121.58</v>
      </c>
    </row>
    <row r="3298" spans="1:6" s="2" customFormat="1" x14ac:dyDescent="0.2">
      <c r="A3298" s="136" t="s">
        <v>90</v>
      </c>
      <c r="B3298" s="125" t="s">
        <v>89</v>
      </c>
      <c r="C3298" s="302">
        <v>-1</v>
      </c>
      <c r="D3298" s="122" t="s">
        <v>33</v>
      </c>
      <c r="E3298" s="347">
        <v>22058.02</v>
      </c>
      <c r="F3298" s="175">
        <f t="shared" si="146"/>
        <v>-22058.02</v>
      </c>
    </row>
    <row r="3299" spans="1:6" s="2" customFormat="1" ht="10.5" customHeight="1" x14ac:dyDescent="0.2">
      <c r="A3299" s="136">
        <v>0</v>
      </c>
      <c r="B3299" s="125">
        <v>0</v>
      </c>
      <c r="C3299" s="302"/>
      <c r="D3299" s="122"/>
      <c r="E3299" s="347"/>
      <c r="F3299" s="175">
        <f t="shared" si="146"/>
        <v>0</v>
      </c>
    </row>
    <row r="3300" spans="1:6" s="2" customFormat="1" ht="25.5" x14ac:dyDescent="0.2">
      <c r="A3300" s="375">
        <v>8.5</v>
      </c>
      <c r="B3300" s="116" t="s">
        <v>141</v>
      </c>
      <c r="C3300" s="302"/>
      <c r="D3300" s="122"/>
      <c r="E3300" s="347"/>
      <c r="F3300" s="175">
        <f t="shared" si="146"/>
        <v>0</v>
      </c>
    </row>
    <row r="3301" spans="1:6" s="2" customFormat="1" x14ac:dyDescent="0.2">
      <c r="A3301" s="136" t="s">
        <v>326</v>
      </c>
      <c r="B3301" s="125" t="s">
        <v>319</v>
      </c>
      <c r="C3301" s="302">
        <v>-1</v>
      </c>
      <c r="D3301" s="122" t="s">
        <v>33</v>
      </c>
      <c r="E3301" s="347">
        <v>16096.25</v>
      </c>
      <c r="F3301" s="175">
        <f t="shared" si="146"/>
        <v>-16096.25</v>
      </c>
    </row>
    <row r="3302" spans="1:6" s="2" customFormat="1" x14ac:dyDescent="0.2">
      <c r="A3302" s="136" t="s">
        <v>139</v>
      </c>
      <c r="B3302" s="125" t="s">
        <v>93</v>
      </c>
      <c r="C3302" s="302">
        <v>-1.1800000000000002</v>
      </c>
      <c r="D3302" s="122" t="s">
        <v>41</v>
      </c>
      <c r="E3302" s="347">
        <v>130.81</v>
      </c>
      <c r="F3302" s="175">
        <f t="shared" si="146"/>
        <v>-154.36000000000001</v>
      </c>
    </row>
    <row r="3303" spans="1:6" s="2" customFormat="1" x14ac:dyDescent="0.2">
      <c r="A3303" s="136" t="s">
        <v>138</v>
      </c>
      <c r="B3303" s="125" t="s">
        <v>91</v>
      </c>
      <c r="C3303" s="302">
        <v>-0.93000000000000016</v>
      </c>
      <c r="D3303" s="122" t="s">
        <v>41</v>
      </c>
      <c r="E3303" s="347">
        <v>172.55</v>
      </c>
      <c r="F3303" s="175">
        <f t="shared" si="146"/>
        <v>-160.47</v>
      </c>
    </row>
    <row r="3304" spans="1:6" s="2" customFormat="1" x14ac:dyDescent="0.2">
      <c r="A3304" s="136" t="s">
        <v>64</v>
      </c>
      <c r="B3304" s="125" t="s">
        <v>63</v>
      </c>
      <c r="C3304" s="302">
        <v>-0.17</v>
      </c>
      <c r="D3304" s="122" t="s">
        <v>41</v>
      </c>
      <c r="E3304" s="347">
        <v>146.16999999999999</v>
      </c>
      <c r="F3304" s="175">
        <f t="shared" si="146"/>
        <v>-24.85</v>
      </c>
    </row>
    <row r="3305" spans="1:6" s="2" customFormat="1" ht="10.5" customHeight="1" x14ac:dyDescent="0.2">
      <c r="A3305" s="136">
        <v>0</v>
      </c>
      <c r="B3305" s="125">
        <v>0</v>
      </c>
      <c r="C3305" s="302"/>
      <c r="D3305" s="122"/>
      <c r="E3305" s="347"/>
      <c r="F3305" s="175">
        <f t="shared" si="146"/>
        <v>0</v>
      </c>
    </row>
    <row r="3306" spans="1:6" s="2" customFormat="1" ht="25.5" x14ac:dyDescent="0.2">
      <c r="A3306" s="375">
        <v>8.6999999999999993</v>
      </c>
      <c r="B3306" s="116" t="s">
        <v>136</v>
      </c>
      <c r="C3306" s="302"/>
      <c r="D3306" s="122"/>
      <c r="E3306" s="347"/>
      <c r="F3306" s="175">
        <f t="shared" si="146"/>
        <v>0</v>
      </c>
    </row>
    <row r="3307" spans="1:6" s="2" customFormat="1" x14ac:dyDescent="0.2">
      <c r="A3307" s="136" t="s">
        <v>135</v>
      </c>
      <c r="B3307" s="125" t="s">
        <v>97</v>
      </c>
      <c r="C3307" s="302">
        <v>-69.599999999999994</v>
      </c>
      <c r="D3307" s="122" t="s">
        <v>57</v>
      </c>
      <c r="E3307" s="347">
        <v>291.64999999999998</v>
      </c>
      <c r="F3307" s="175">
        <f t="shared" si="146"/>
        <v>-20298.84</v>
      </c>
    </row>
    <row r="3308" spans="1:6" s="2" customFormat="1" ht="25.5" x14ac:dyDescent="0.2">
      <c r="A3308" s="136" t="s">
        <v>325</v>
      </c>
      <c r="B3308" s="125" t="s">
        <v>249</v>
      </c>
      <c r="C3308" s="302">
        <v>-69.599999999999994</v>
      </c>
      <c r="D3308" s="122" t="s">
        <v>57</v>
      </c>
      <c r="E3308" s="347">
        <v>1448.42</v>
      </c>
      <c r="F3308" s="175">
        <f t="shared" si="146"/>
        <v>-100810.03</v>
      </c>
    </row>
    <row r="3309" spans="1:6" s="2" customFormat="1" ht="25.5" x14ac:dyDescent="0.2">
      <c r="A3309" s="136" t="s">
        <v>324</v>
      </c>
      <c r="B3309" s="125" t="s">
        <v>247</v>
      </c>
      <c r="C3309" s="302">
        <v>-48</v>
      </c>
      <c r="D3309" s="122" t="s">
        <v>33</v>
      </c>
      <c r="E3309" s="347">
        <v>209.99</v>
      </c>
      <c r="F3309" s="175">
        <f t="shared" si="146"/>
        <v>-10079.52</v>
      </c>
    </row>
    <row r="3310" spans="1:6" s="2" customFormat="1" x14ac:dyDescent="0.2">
      <c r="A3310" s="136" t="s">
        <v>323</v>
      </c>
      <c r="B3310" s="125" t="s">
        <v>245</v>
      </c>
      <c r="C3310" s="302">
        <v>-25</v>
      </c>
      <c r="D3310" s="122" t="s">
        <v>33</v>
      </c>
      <c r="E3310" s="347">
        <v>1411.73</v>
      </c>
      <c r="F3310" s="175">
        <f t="shared" si="146"/>
        <v>-35293.25</v>
      </c>
    </row>
    <row r="3311" spans="1:6" s="2" customFormat="1" x14ac:dyDescent="0.2">
      <c r="A3311" s="136" t="s">
        <v>322</v>
      </c>
      <c r="B3311" s="125" t="s">
        <v>321</v>
      </c>
      <c r="C3311" s="302">
        <v>-27.6</v>
      </c>
      <c r="D3311" s="122" t="s">
        <v>33</v>
      </c>
      <c r="E3311" s="347">
        <v>10730.83</v>
      </c>
      <c r="F3311" s="175">
        <f t="shared" si="146"/>
        <v>-296170.90999999997</v>
      </c>
    </row>
    <row r="3312" spans="1:6" s="2" customFormat="1" x14ac:dyDescent="0.2">
      <c r="A3312" s="136" t="s">
        <v>134</v>
      </c>
      <c r="B3312" s="125" t="s">
        <v>93</v>
      </c>
      <c r="C3312" s="302">
        <v>-42.363999999999997</v>
      </c>
      <c r="D3312" s="122" t="s">
        <v>41</v>
      </c>
      <c r="E3312" s="347">
        <v>130.81</v>
      </c>
      <c r="F3312" s="175">
        <f t="shared" si="146"/>
        <v>-5541.63</v>
      </c>
    </row>
    <row r="3313" spans="1:6" s="2" customFormat="1" x14ac:dyDescent="0.2">
      <c r="A3313" s="136" t="s">
        <v>133</v>
      </c>
      <c r="B3313" s="125" t="s">
        <v>91</v>
      </c>
      <c r="C3313" s="302">
        <v>-45.29</v>
      </c>
      <c r="D3313" s="122" t="s">
        <v>41</v>
      </c>
      <c r="E3313" s="347">
        <v>172.55</v>
      </c>
      <c r="F3313" s="175">
        <f t="shared" ref="F3313:F3324" si="147">ROUND(C3313*E3313,2)</f>
        <v>-7814.79</v>
      </c>
    </row>
    <row r="3314" spans="1:6" s="2" customFormat="1" x14ac:dyDescent="0.2">
      <c r="A3314" s="136" t="s">
        <v>132</v>
      </c>
      <c r="B3314" s="125" t="s">
        <v>63</v>
      </c>
      <c r="C3314" s="302">
        <v>-1.8790000000000004</v>
      </c>
      <c r="D3314" s="122" t="s">
        <v>41</v>
      </c>
      <c r="E3314" s="347">
        <v>146.16999999999999</v>
      </c>
      <c r="F3314" s="175">
        <f t="shared" si="147"/>
        <v>-274.64999999999998</v>
      </c>
    </row>
    <row r="3315" spans="1:6" s="2" customFormat="1" x14ac:dyDescent="0.2">
      <c r="A3315" s="136" t="s">
        <v>131</v>
      </c>
      <c r="B3315" s="125" t="s">
        <v>89</v>
      </c>
      <c r="C3315" s="302">
        <v>-11</v>
      </c>
      <c r="D3315" s="122" t="s">
        <v>33</v>
      </c>
      <c r="E3315" s="347">
        <v>22058.02</v>
      </c>
      <c r="F3315" s="175">
        <f t="shared" si="147"/>
        <v>-242638.22</v>
      </c>
    </row>
    <row r="3316" spans="1:6" s="2" customFormat="1" x14ac:dyDescent="0.2">
      <c r="A3316" s="136">
        <v>0</v>
      </c>
      <c r="B3316" s="125">
        <v>0</v>
      </c>
      <c r="C3316" s="302"/>
      <c r="D3316" s="122"/>
      <c r="E3316" s="347"/>
      <c r="F3316" s="175">
        <f t="shared" si="147"/>
        <v>0</v>
      </c>
    </row>
    <row r="3317" spans="1:6" s="2" customFormat="1" ht="25.5" x14ac:dyDescent="0.2">
      <c r="A3317" s="375">
        <v>8.8000000000000007</v>
      </c>
      <c r="B3317" s="116" t="s">
        <v>130</v>
      </c>
      <c r="C3317" s="302"/>
      <c r="D3317" s="122"/>
      <c r="E3317" s="347"/>
      <c r="F3317" s="175">
        <f t="shared" si="147"/>
        <v>0</v>
      </c>
    </row>
    <row r="3318" spans="1:6" s="2" customFormat="1" x14ac:dyDescent="0.2">
      <c r="A3318" s="136" t="s">
        <v>129</v>
      </c>
      <c r="B3318" s="125" t="s">
        <v>97</v>
      </c>
      <c r="C3318" s="302">
        <v>-52.34</v>
      </c>
      <c r="D3318" s="122" t="s">
        <v>57</v>
      </c>
      <c r="E3318" s="347">
        <v>291.64999999999998</v>
      </c>
      <c r="F3318" s="175">
        <f t="shared" si="147"/>
        <v>-15264.96</v>
      </c>
    </row>
    <row r="3319" spans="1:6" s="2" customFormat="1" x14ac:dyDescent="0.2">
      <c r="A3319" s="136" t="s">
        <v>320</v>
      </c>
      <c r="B3319" s="125" t="s">
        <v>319</v>
      </c>
      <c r="C3319" s="302">
        <v>-1.3740000000000001</v>
      </c>
      <c r="D3319" s="122" t="s">
        <v>33</v>
      </c>
      <c r="E3319" s="347">
        <v>10730.83</v>
      </c>
      <c r="F3319" s="175">
        <f t="shared" si="147"/>
        <v>-14744.16</v>
      </c>
    </row>
    <row r="3320" spans="1:6" s="2" customFormat="1" ht="10.5" customHeight="1" x14ac:dyDescent="0.2">
      <c r="A3320" s="136">
        <v>0</v>
      </c>
      <c r="B3320" s="125">
        <v>0</v>
      </c>
      <c r="C3320" s="302"/>
      <c r="D3320" s="122"/>
      <c r="E3320" s="347"/>
      <c r="F3320" s="175">
        <f t="shared" si="147"/>
        <v>0</v>
      </c>
    </row>
    <row r="3321" spans="1:6" s="2" customFormat="1" ht="25.5" x14ac:dyDescent="0.2">
      <c r="A3321" s="374">
        <v>16</v>
      </c>
      <c r="B3321" s="116" t="s">
        <v>50</v>
      </c>
      <c r="C3321" s="302"/>
      <c r="D3321" s="122"/>
      <c r="E3321" s="347"/>
      <c r="F3321" s="175">
        <f t="shared" si="147"/>
        <v>0</v>
      </c>
    </row>
    <row r="3322" spans="1:6" s="2" customFormat="1" x14ac:dyDescent="0.2">
      <c r="A3322" s="136">
        <v>16.100000000000001</v>
      </c>
      <c r="B3322" s="125" t="s">
        <v>49</v>
      </c>
      <c r="C3322" s="302">
        <v>-8650.16</v>
      </c>
      <c r="D3322" s="122" t="s">
        <v>57</v>
      </c>
      <c r="E3322" s="347">
        <v>63.33</v>
      </c>
      <c r="F3322" s="175">
        <f t="shared" si="147"/>
        <v>-547814.63</v>
      </c>
    </row>
    <row r="3323" spans="1:6" s="2" customFormat="1" x14ac:dyDescent="0.2">
      <c r="A3323" s="136">
        <v>16.200000000000003</v>
      </c>
      <c r="B3323" s="125" t="s">
        <v>48</v>
      </c>
      <c r="C3323" s="302">
        <v>-96.49</v>
      </c>
      <c r="D3323" s="122" t="s">
        <v>45</v>
      </c>
      <c r="E3323" s="347">
        <v>33.69</v>
      </c>
      <c r="F3323" s="175">
        <f t="shared" si="147"/>
        <v>-3250.75</v>
      </c>
    </row>
    <row r="3324" spans="1:6" s="2" customFormat="1" ht="25.5" x14ac:dyDescent="0.2">
      <c r="A3324" s="136">
        <v>16.400000000000006</v>
      </c>
      <c r="B3324" s="125" t="s">
        <v>46</v>
      </c>
      <c r="C3324" s="302">
        <v>-4235.75</v>
      </c>
      <c r="D3324" s="122" t="s">
        <v>45</v>
      </c>
      <c r="E3324" s="347">
        <v>1162.26</v>
      </c>
      <c r="F3324" s="175">
        <f t="shared" si="147"/>
        <v>-4923042.8</v>
      </c>
    </row>
    <row r="3325" spans="1:6" s="2" customFormat="1" ht="13.5" x14ac:dyDescent="0.2">
      <c r="A3325" s="136"/>
      <c r="B3325" s="125"/>
      <c r="C3325" s="300"/>
      <c r="D3325" s="300"/>
      <c r="E3325" s="300"/>
      <c r="F3325" s="301"/>
    </row>
    <row r="3326" spans="1:6" s="2" customFormat="1" ht="25.5" x14ac:dyDescent="0.2">
      <c r="A3326" s="379" t="s">
        <v>40</v>
      </c>
      <c r="B3326" s="116" t="s">
        <v>39</v>
      </c>
      <c r="C3326" s="302"/>
      <c r="D3326" s="122"/>
      <c r="E3326" s="347"/>
      <c r="F3326" s="175"/>
    </row>
    <row r="3327" spans="1:6" s="2" customFormat="1" ht="13.5" x14ac:dyDescent="0.2">
      <c r="A3327" s="136"/>
      <c r="B3327" s="125"/>
      <c r="C3327" s="300"/>
      <c r="D3327" s="300"/>
      <c r="E3327" s="300"/>
      <c r="F3327" s="301"/>
    </row>
    <row r="3328" spans="1:6" s="2" customFormat="1" x14ac:dyDescent="0.2">
      <c r="A3328" s="374">
        <v>3</v>
      </c>
      <c r="B3328" s="116" t="s">
        <v>108</v>
      </c>
      <c r="C3328" s="302"/>
      <c r="D3328" s="122"/>
      <c r="E3328" s="347"/>
      <c r="F3328" s="175"/>
    </row>
    <row r="3329" spans="1:6" s="2" customFormat="1" x14ac:dyDescent="0.2">
      <c r="A3329" s="136">
        <v>3.1</v>
      </c>
      <c r="B3329" s="125" t="s">
        <v>318</v>
      </c>
      <c r="C3329" s="302">
        <v>-0.94</v>
      </c>
      <c r="D3329" s="122" t="s">
        <v>57</v>
      </c>
      <c r="E3329" s="347">
        <v>2874.91</v>
      </c>
      <c r="F3329" s="175">
        <f>ROUND(C3329*E3329,2)</f>
        <v>-2702.42</v>
      </c>
    </row>
    <row r="3330" spans="1:6" s="2" customFormat="1" ht="13.5" x14ac:dyDescent="0.2">
      <c r="A3330" s="136"/>
      <c r="B3330" s="125"/>
      <c r="C3330" s="300"/>
      <c r="D3330" s="300"/>
      <c r="E3330" s="300"/>
      <c r="F3330" s="301"/>
    </row>
    <row r="3331" spans="1:6" s="2" customFormat="1" ht="13.5" x14ac:dyDescent="0.2">
      <c r="A3331" s="375" t="s">
        <v>31</v>
      </c>
      <c r="B3331" s="116" t="s">
        <v>30</v>
      </c>
      <c r="C3331" s="300"/>
      <c r="D3331" s="300"/>
      <c r="E3331" s="300"/>
      <c r="F3331" s="301"/>
    </row>
    <row r="3332" spans="1:6" s="2" customFormat="1" ht="25.5" x14ac:dyDescent="0.2">
      <c r="A3332" s="170">
        <v>2</v>
      </c>
      <c r="B3332" s="125" t="s">
        <v>29</v>
      </c>
      <c r="C3332" s="130">
        <v>-4</v>
      </c>
      <c r="D3332" s="122" t="s">
        <v>28</v>
      </c>
      <c r="E3332" s="347">
        <v>211370.36</v>
      </c>
      <c r="F3332" s="175">
        <f>ROUND(C3332*E3332,2)</f>
        <v>-845481.44</v>
      </c>
    </row>
    <row r="3333" spans="1:6" s="2" customFormat="1" ht="10.5" customHeight="1" x14ac:dyDescent="0.2">
      <c r="A3333" s="136"/>
      <c r="B3333" s="125"/>
      <c r="C3333" s="300"/>
      <c r="D3333" s="300"/>
      <c r="E3333" s="300"/>
      <c r="F3333" s="301"/>
    </row>
    <row r="3334" spans="1:6" s="2" customFormat="1" ht="13.5" x14ac:dyDescent="0.2">
      <c r="A3334" s="375" t="s">
        <v>237</v>
      </c>
      <c r="B3334" s="116" t="s">
        <v>236</v>
      </c>
      <c r="C3334" s="300"/>
      <c r="D3334" s="300"/>
      <c r="E3334" s="300"/>
      <c r="F3334" s="301"/>
    </row>
    <row r="3335" spans="1:6" s="2" customFormat="1" ht="13.5" x14ac:dyDescent="0.2">
      <c r="A3335" s="374">
        <v>1</v>
      </c>
      <c r="B3335" s="116" t="s">
        <v>235</v>
      </c>
      <c r="C3335" s="300"/>
      <c r="D3335" s="300"/>
      <c r="E3335" s="300"/>
      <c r="F3335" s="301"/>
    </row>
    <row r="3336" spans="1:6" s="2" customFormat="1" x14ac:dyDescent="0.2">
      <c r="A3336" s="136">
        <v>1.1000000000000001</v>
      </c>
      <c r="B3336" s="125" t="s">
        <v>232</v>
      </c>
      <c r="C3336" s="130">
        <v>-65</v>
      </c>
      <c r="D3336" s="122" t="s">
        <v>33</v>
      </c>
      <c r="E3336" s="347">
        <v>993.9</v>
      </c>
      <c r="F3336" s="175">
        <f t="shared" ref="F3336:F3342" si="148">ROUND(C3336*E3336,2)</f>
        <v>-64603.5</v>
      </c>
    </row>
    <row r="3337" spans="1:6" s="2" customFormat="1" x14ac:dyDescent="0.2">
      <c r="A3337" s="136">
        <v>1.3</v>
      </c>
      <c r="B3337" s="125" t="s">
        <v>315</v>
      </c>
      <c r="C3337" s="130">
        <v>-29</v>
      </c>
      <c r="D3337" s="122" t="s">
        <v>33</v>
      </c>
      <c r="E3337" s="347">
        <v>1154.0999999999999</v>
      </c>
      <c r="F3337" s="175">
        <f t="shared" si="148"/>
        <v>-33468.9</v>
      </c>
    </row>
    <row r="3338" spans="1:6" s="2" customFormat="1" x14ac:dyDescent="0.2">
      <c r="A3338" s="136">
        <v>1.4</v>
      </c>
      <c r="B3338" s="125" t="s">
        <v>314</v>
      </c>
      <c r="C3338" s="130">
        <v>-39</v>
      </c>
      <c r="D3338" s="122" t="s">
        <v>33</v>
      </c>
      <c r="E3338" s="347">
        <v>1289.06</v>
      </c>
      <c r="F3338" s="175">
        <f t="shared" si="148"/>
        <v>-50273.34</v>
      </c>
    </row>
    <row r="3339" spans="1:6" s="2" customFormat="1" x14ac:dyDescent="0.2">
      <c r="A3339" s="136">
        <v>1.6</v>
      </c>
      <c r="B3339" s="125" t="s">
        <v>313</v>
      </c>
      <c r="C3339" s="130">
        <v>-20</v>
      </c>
      <c r="D3339" s="122" t="s">
        <v>33</v>
      </c>
      <c r="E3339" s="347">
        <v>3101.94</v>
      </c>
      <c r="F3339" s="175">
        <f t="shared" si="148"/>
        <v>-62038.8</v>
      </c>
    </row>
    <row r="3340" spans="1:6" s="2" customFormat="1" x14ac:dyDescent="0.2">
      <c r="A3340" s="136">
        <v>1.7</v>
      </c>
      <c r="B3340" s="125" t="s">
        <v>312</v>
      </c>
      <c r="C3340" s="130">
        <v>-5</v>
      </c>
      <c r="D3340" s="122" t="s">
        <v>33</v>
      </c>
      <c r="E3340" s="347">
        <v>3729.87</v>
      </c>
      <c r="F3340" s="175">
        <f t="shared" si="148"/>
        <v>-18649.349999999999</v>
      </c>
    </row>
    <row r="3341" spans="1:6" s="2" customFormat="1" x14ac:dyDescent="0.2">
      <c r="A3341" s="136">
        <v>1.8</v>
      </c>
      <c r="B3341" s="125" t="s">
        <v>316</v>
      </c>
      <c r="C3341" s="130">
        <v>-9</v>
      </c>
      <c r="D3341" s="122" t="s">
        <v>33</v>
      </c>
      <c r="E3341" s="347">
        <v>6435.03</v>
      </c>
      <c r="F3341" s="175">
        <f t="shared" si="148"/>
        <v>-57915.27</v>
      </c>
    </row>
    <row r="3342" spans="1:6" s="2" customFormat="1" x14ac:dyDescent="0.2">
      <c r="A3342" s="136">
        <v>1.9</v>
      </c>
      <c r="B3342" s="125" t="s">
        <v>317</v>
      </c>
      <c r="C3342" s="130">
        <v>-3</v>
      </c>
      <c r="D3342" s="122" t="s">
        <v>33</v>
      </c>
      <c r="E3342" s="347">
        <v>8374.73</v>
      </c>
      <c r="F3342" s="175">
        <f t="shared" si="148"/>
        <v>-25124.19</v>
      </c>
    </row>
    <row r="3343" spans="1:6" s="2" customFormat="1" ht="13.5" x14ac:dyDescent="0.2">
      <c r="A3343" s="136">
        <v>0</v>
      </c>
      <c r="B3343" s="125">
        <v>0</v>
      </c>
      <c r="C3343" s="300"/>
      <c r="D3343" s="300"/>
      <c r="E3343" s="300"/>
      <c r="F3343" s="301"/>
    </row>
    <row r="3344" spans="1:6" s="2" customFormat="1" ht="13.5" x14ac:dyDescent="0.2">
      <c r="A3344" s="374">
        <v>2</v>
      </c>
      <c r="B3344" s="116" t="s">
        <v>233</v>
      </c>
      <c r="C3344" s="300"/>
      <c r="D3344" s="300"/>
      <c r="E3344" s="300"/>
      <c r="F3344" s="301"/>
    </row>
    <row r="3345" spans="1:6" s="2" customFormat="1" x14ac:dyDescent="0.2">
      <c r="A3345" s="139">
        <v>1.3</v>
      </c>
      <c r="B3345" s="137" t="s">
        <v>315</v>
      </c>
      <c r="C3345" s="347">
        <v>-12</v>
      </c>
      <c r="D3345" s="122" t="s">
        <v>33</v>
      </c>
      <c r="E3345" s="241">
        <v>2552.5100000000002</v>
      </c>
      <c r="F3345" s="123">
        <f t="shared" ref="F3345:F3350" si="149">ROUND(C3345*E3345,2)</f>
        <v>-30630.12</v>
      </c>
    </row>
    <row r="3346" spans="1:6" s="2" customFormat="1" x14ac:dyDescent="0.2">
      <c r="A3346" s="139">
        <v>1.4</v>
      </c>
      <c r="B3346" s="137" t="s">
        <v>314</v>
      </c>
      <c r="C3346" s="347">
        <v>-21</v>
      </c>
      <c r="D3346" s="122" t="s">
        <v>33</v>
      </c>
      <c r="E3346" s="241">
        <v>2725.08</v>
      </c>
      <c r="F3346" s="123">
        <f t="shared" si="149"/>
        <v>-57226.68</v>
      </c>
    </row>
    <row r="3347" spans="1:6" s="2" customFormat="1" x14ac:dyDescent="0.2">
      <c r="A3347" s="139">
        <v>1.5</v>
      </c>
      <c r="B3347" s="137" t="s">
        <v>234</v>
      </c>
      <c r="C3347" s="347">
        <v>-1</v>
      </c>
      <c r="D3347" s="122" t="s">
        <v>33</v>
      </c>
      <c r="E3347" s="241">
        <v>2925.35</v>
      </c>
      <c r="F3347" s="123">
        <f t="shared" si="149"/>
        <v>-2925.35</v>
      </c>
    </row>
    <row r="3348" spans="1:6" s="2" customFormat="1" x14ac:dyDescent="0.2">
      <c r="A3348" s="139">
        <v>1.6</v>
      </c>
      <c r="B3348" s="137" t="s">
        <v>313</v>
      </c>
      <c r="C3348" s="347">
        <v>-11</v>
      </c>
      <c r="D3348" s="122" t="s">
        <v>33</v>
      </c>
      <c r="E3348" s="241">
        <v>4121.7299999999996</v>
      </c>
      <c r="F3348" s="123">
        <f t="shared" si="149"/>
        <v>-45339.03</v>
      </c>
    </row>
    <row r="3349" spans="1:6" s="2" customFormat="1" x14ac:dyDescent="0.2">
      <c r="A3349" s="139">
        <v>1.7</v>
      </c>
      <c r="B3349" s="137" t="s">
        <v>312</v>
      </c>
      <c r="C3349" s="347">
        <v>-14</v>
      </c>
      <c r="D3349" s="122" t="s">
        <v>33</v>
      </c>
      <c r="E3349" s="241">
        <v>4782.57</v>
      </c>
      <c r="F3349" s="123">
        <f t="shared" si="149"/>
        <v>-66955.98</v>
      </c>
    </row>
    <row r="3350" spans="1:6" s="2" customFormat="1" x14ac:dyDescent="0.2">
      <c r="A3350" s="139">
        <v>1.8</v>
      </c>
      <c r="B3350" s="137" t="s">
        <v>316</v>
      </c>
      <c r="C3350" s="347">
        <v>-2</v>
      </c>
      <c r="D3350" s="122" t="s">
        <v>33</v>
      </c>
      <c r="E3350" s="241">
        <v>9881.52</v>
      </c>
      <c r="F3350" s="123">
        <f t="shared" si="149"/>
        <v>-19763.04</v>
      </c>
    </row>
    <row r="3351" spans="1:6" s="2" customFormat="1" x14ac:dyDescent="0.2">
      <c r="A3351" s="136"/>
      <c r="B3351" s="125"/>
      <c r="C3351" s="130"/>
      <c r="D3351" s="122"/>
      <c r="E3351" s="347"/>
      <c r="F3351" s="175"/>
    </row>
    <row r="3352" spans="1:6" s="2" customFormat="1" x14ac:dyDescent="0.2">
      <c r="A3352" s="374">
        <v>3</v>
      </c>
      <c r="B3352" s="116" t="s">
        <v>231</v>
      </c>
      <c r="C3352" s="130"/>
      <c r="D3352" s="122"/>
      <c r="E3352" s="347"/>
      <c r="F3352" s="175">
        <f t="shared" ref="F3352:F3357" si="150">ROUND(C3352*E3352,2)</f>
        <v>0</v>
      </c>
    </row>
    <row r="3353" spans="1:6" s="2" customFormat="1" x14ac:dyDescent="0.2">
      <c r="A3353" s="136">
        <v>1.1000000000000001</v>
      </c>
      <c r="B3353" s="125" t="s">
        <v>232</v>
      </c>
      <c r="C3353" s="130">
        <v>-10</v>
      </c>
      <c r="D3353" s="122" t="s">
        <v>33</v>
      </c>
      <c r="E3353" s="347">
        <v>2479.59</v>
      </c>
      <c r="F3353" s="175">
        <f t="shared" si="150"/>
        <v>-24795.9</v>
      </c>
    </row>
    <row r="3354" spans="1:6" s="2" customFormat="1" x14ac:dyDescent="0.2">
      <c r="A3354" s="136">
        <v>1.3</v>
      </c>
      <c r="B3354" s="125" t="s">
        <v>315</v>
      </c>
      <c r="C3354" s="130">
        <v>-23</v>
      </c>
      <c r="D3354" s="122" t="s">
        <v>33</v>
      </c>
      <c r="E3354" s="347">
        <v>3059.38</v>
      </c>
      <c r="F3354" s="175">
        <f t="shared" si="150"/>
        <v>-70365.740000000005</v>
      </c>
    </row>
    <row r="3355" spans="1:6" s="2" customFormat="1" x14ac:dyDescent="0.2">
      <c r="A3355" s="136">
        <v>1.4</v>
      </c>
      <c r="B3355" s="125" t="s">
        <v>314</v>
      </c>
      <c r="C3355" s="130">
        <v>-22</v>
      </c>
      <c r="D3355" s="122" t="s">
        <v>33</v>
      </c>
      <c r="E3355" s="347">
        <v>3231.95</v>
      </c>
      <c r="F3355" s="175">
        <f t="shared" si="150"/>
        <v>-71102.899999999994</v>
      </c>
    </row>
    <row r="3356" spans="1:6" s="2" customFormat="1" x14ac:dyDescent="0.2">
      <c r="A3356" s="136">
        <v>1.6</v>
      </c>
      <c r="B3356" s="125" t="s">
        <v>313</v>
      </c>
      <c r="C3356" s="130">
        <v>-23</v>
      </c>
      <c r="D3356" s="122" t="s">
        <v>33</v>
      </c>
      <c r="E3356" s="347">
        <v>7502.6</v>
      </c>
      <c r="F3356" s="175">
        <f t="shared" si="150"/>
        <v>-172559.8</v>
      </c>
    </row>
    <row r="3357" spans="1:6" s="2" customFormat="1" x14ac:dyDescent="0.2">
      <c r="A3357" s="136">
        <v>1.7</v>
      </c>
      <c r="B3357" s="125" t="s">
        <v>312</v>
      </c>
      <c r="C3357" s="130">
        <v>-22</v>
      </c>
      <c r="D3357" s="122" t="s">
        <v>33</v>
      </c>
      <c r="E3357" s="347">
        <v>8605.23</v>
      </c>
      <c r="F3357" s="175">
        <f t="shared" si="150"/>
        <v>-189315.06</v>
      </c>
    </row>
    <row r="3358" spans="1:6" s="2" customFormat="1" x14ac:dyDescent="0.2">
      <c r="A3358" s="178"/>
      <c r="B3358" s="179" t="s">
        <v>311</v>
      </c>
      <c r="C3358" s="180"/>
      <c r="D3358" s="181"/>
      <c r="E3358" s="182"/>
      <c r="F3358" s="183">
        <f>SUM(F3135:F3357)</f>
        <v>-28618591.700000003</v>
      </c>
    </row>
    <row r="3359" spans="1:6" s="2" customFormat="1" ht="13.5" x14ac:dyDescent="0.2">
      <c r="A3359" s="136"/>
      <c r="B3359" s="125"/>
      <c r="C3359" s="300"/>
      <c r="D3359" s="300"/>
      <c r="E3359" s="300"/>
      <c r="F3359" s="175">
        <f>ROUND(C3359*E3359,2)</f>
        <v>0</v>
      </c>
    </row>
    <row r="3360" spans="1:6" s="2" customFormat="1" ht="13.5" x14ac:dyDescent="0.2">
      <c r="A3360" s="136"/>
      <c r="B3360" s="410" t="s">
        <v>310</v>
      </c>
      <c r="C3360" s="300"/>
      <c r="D3360" s="300"/>
      <c r="E3360" s="300"/>
      <c r="F3360" s="301"/>
    </row>
    <row r="3361" spans="1:6" s="2" customFormat="1" ht="13.5" x14ac:dyDescent="0.2">
      <c r="A3361" s="136"/>
      <c r="B3361" s="125"/>
      <c r="C3361" s="300"/>
      <c r="D3361" s="300"/>
      <c r="E3361" s="300"/>
      <c r="F3361" s="301"/>
    </row>
    <row r="3362" spans="1:6" s="2" customFormat="1" ht="13.5" x14ac:dyDescent="0.2">
      <c r="A3362" s="375" t="s">
        <v>125</v>
      </c>
      <c r="B3362" s="116" t="s">
        <v>124</v>
      </c>
      <c r="C3362" s="300"/>
      <c r="D3362" s="300"/>
      <c r="E3362" s="300"/>
      <c r="F3362" s="301"/>
    </row>
    <row r="3363" spans="1:6" s="2" customFormat="1" ht="13.5" x14ac:dyDescent="0.2">
      <c r="A3363" s="136">
        <v>0</v>
      </c>
      <c r="B3363" s="125">
        <v>0</v>
      </c>
      <c r="C3363" s="300"/>
      <c r="D3363" s="300"/>
      <c r="E3363" s="300"/>
      <c r="F3363" s="301"/>
    </row>
    <row r="3364" spans="1:6" s="2" customFormat="1" x14ac:dyDescent="0.2">
      <c r="A3364" s="374">
        <v>1</v>
      </c>
      <c r="B3364" s="116" t="s">
        <v>97</v>
      </c>
      <c r="C3364" s="130">
        <v>13706.48</v>
      </c>
      <c r="D3364" s="122" t="s">
        <v>57</v>
      </c>
      <c r="E3364" s="347">
        <v>15.17</v>
      </c>
      <c r="F3364" s="123">
        <f>ROUND(C3364*E3364,2)</f>
        <v>207927.3</v>
      </c>
    </row>
    <row r="3365" spans="1:6" s="2" customFormat="1" ht="13.5" x14ac:dyDescent="0.2">
      <c r="A3365" s="136">
        <v>0</v>
      </c>
      <c r="B3365" s="125">
        <v>0</v>
      </c>
      <c r="C3365" s="300">
        <v>0</v>
      </c>
      <c r="D3365" s="300">
        <v>0</v>
      </c>
      <c r="E3365" s="300">
        <v>0</v>
      </c>
      <c r="F3365" s="301"/>
    </row>
    <row r="3366" spans="1:6" s="2" customFormat="1" ht="13.5" x14ac:dyDescent="0.2">
      <c r="A3366" s="374">
        <v>2</v>
      </c>
      <c r="B3366" s="116" t="s">
        <v>82</v>
      </c>
      <c r="C3366" s="300">
        <v>0</v>
      </c>
      <c r="D3366" s="300">
        <v>0</v>
      </c>
      <c r="E3366" s="300">
        <v>0</v>
      </c>
      <c r="F3366" s="301"/>
    </row>
    <row r="3367" spans="1:6" s="2" customFormat="1" ht="13.5" x14ac:dyDescent="0.2">
      <c r="A3367" s="375">
        <v>2.1</v>
      </c>
      <c r="B3367" s="116" t="s">
        <v>112</v>
      </c>
      <c r="C3367" s="300">
        <v>0</v>
      </c>
      <c r="D3367" s="300">
        <v>0</v>
      </c>
      <c r="E3367" s="300">
        <v>0</v>
      </c>
      <c r="F3367" s="301"/>
    </row>
    <row r="3368" spans="1:6" s="2" customFormat="1" x14ac:dyDescent="0.2">
      <c r="A3368" s="136" t="s">
        <v>111</v>
      </c>
      <c r="B3368" s="125" t="s">
        <v>123</v>
      </c>
      <c r="C3368" s="130">
        <v>29126.86</v>
      </c>
      <c r="D3368" s="122" t="s">
        <v>41</v>
      </c>
      <c r="E3368" s="347">
        <v>121.8</v>
      </c>
      <c r="F3368" s="123">
        <f t="shared" ref="F3368:F3373" si="151">ROUND(C3368*E3368,2)</f>
        <v>3547651.55</v>
      </c>
    </row>
    <row r="3369" spans="1:6" s="2" customFormat="1" x14ac:dyDescent="0.2">
      <c r="A3369" s="136">
        <v>2.2000000000000002</v>
      </c>
      <c r="B3369" s="125" t="s">
        <v>80</v>
      </c>
      <c r="C3369" s="130">
        <v>14751.59</v>
      </c>
      <c r="D3369" s="122" t="s">
        <v>45</v>
      </c>
      <c r="E3369" s="347">
        <v>44.31</v>
      </c>
      <c r="F3369" s="123">
        <f t="shared" si="151"/>
        <v>653642.94999999995</v>
      </c>
    </row>
    <row r="3370" spans="1:6" s="2" customFormat="1" x14ac:dyDescent="0.2">
      <c r="A3370" s="136">
        <v>2.2999999999999998</v>
      </c>
      <c r="B3370" s="125" t="s">
        <v>109</v>
      </c>
      <c r="C3370" s="130">
        <v>1151.01</v>
      </c>
      <c r="D3370" s="122" t="s">
        <v>41</v>
      </c>
      <c r="E3370" s="347">
        <v>1411.8</v>
      </c>
      <c r="F3370" s="123">
        <f t="shared" si="151"/>
        <v>1624995.92</v>
      </c>
    </row>
    <row r="3371" spans="1:6" s="2" customFormat="1" x14ac:dyDescent="0.2">
      <c r="A3371" s="136">
        <v>2.4</v>
      </c>
      <c r="B3371" s="125" t="s">
        <v>309</v>
      </c>
      <c r="C3371" s="130">
        <v>40.5</v>
      </c>
      <c r="D3371" s="122" t="s">
        <v>41</v>
      </c>
      <c r="E3371" s="347">
        <v>779.11</v>
      </c>
      <c r="F3371" s="123">
        <f t="shared" si="151"/>
        <v>31553.96</v>
      </c>
    </row>
    <row r="3372" spans="1:6" s="2" customFormat="1" ht="25.5" x14ac:dyDescent="0.2">
      <c r="A3372" s="136">
        <v>2.5</v>
      </c>
      <c r="B3372" s="125" t="s">
        <v>85</v>
      </c>
      <c r="C3372" s="130">
        <v>11221.2</v>
      </c>
      <c r="D3372" s="122" t="s">
        <v>41</v>
      </c>
      <c r="E3372" s="347">
        <v>172.55</v>
      </c>
      <c r="F3372" s="123">
        <f t="shared" si="151"/>
        <v>1936218.06</v>
      </c>
    </row>
    <row r="3373" spans="1:6" s="2" customFormat="1" ht="25.5" x14ac:dyDescent="0.2">
      <c r="A3373" s="136">
        <v>2.6</v>
      </c>
      <c r="B3373" s="125" t="s">
        <v>78</v>
      </c>
      <c r="C3373" s="130">
        <v>16007.05</v>
      </c>
      <c r="D3373" s="122" t="s">
        <v>41</v>
      </c>
      <c r="E3373" s="347">
        <v>190.02</v>
      </c>
      <c r="F3373" s="123">
        <f t="shared" si="151"/>
        <v>3041659.64</v>
      </c>
    </row>
    <row r="3374" spans="1:6" s="2" customFormat="1" ht="13.5" x14ac:dyDescent="0.2">
      <c r="A3374" s="136">
        <v>0</v>
      </c>
      <c r="B3374" s="125">
        <v>0</v>
      </c>
      <c r="C3374" s="300">
        <v>0</v>
      </c>
      <c r="D3374" s="300">
        <v>0</v>
      </c>
      <c r="E3374" s="300">
        <v>0</v>
      </c>
      <c r="F3374" s="301"/>
    </row>
    <row r="3375" spans="1:6" s="2" customFormat="1" ht="13.5" x14ac:dyDescent="0.2">
      <c r="A3375" s="374">
        <v>3</v>
      </c>
      <c r="B3375" s="116" t="s">
        <v>108</v>
      </c>
      <c r="C3375" s="300">
        <v>0</v>
      </c>
      <c r="D3375" s="300">
        <v>0</v>
      </c>
      <c r="E3375" s="300">
        <v>0</v>
      </c>
      <c r="F3375" s="301"/>
    </row>
    <row r="3376" spans="1:6" s="2" customFormat="1" x14ac:dyDescent="0.2">
      <c r="A3376" s="136">
        <v>3.1</v>
      </c>
      <c r="B3376" s="125" t="s">
        <v>308</v>
      </c>
      <c r="C3376" s="130">
        <v>49.999999999999773</v>
      </c>
      <c r="D3376" s="122" t="s">
        <v>57</v>
      </c>
      <c r="E3376" s="347">
        <v>1464.41</v>
      </c>
      <c r="F3376" s="123">
        <f>ROUND(C3376*E3376,2)</f>
        <v>73220.5</v>
      </c>
    </row>
    <row r="3377" spans="1:6" s="2" customFormat="1" x14ac:dyDescent="0.2">
      <c r="A3377" s="136">
        <v>3.3</v>
      </c>
      <c r="B3377" s="125" t="s">
        <v>107</v>
      </c>
      <c r="C3377" s="130">
        <v>1777.31</v>
      </c>
      <c r="D3377" s="122" t="s">
        <v>57</v>
      </c>
      <c r="E3377" s="347">
        <v>389.87</v>
      </c>
      <c r="F3377" s="123">
        <f>ROUND(C3377*E3377,2)</f>
        <v>692919.85</v>
      </c>
    </row>
    <row r="3378" spans="1:6" s="2" customFormat="1" x14ac:dyDescent="0.2">
      <c r="A3378" s="136">
        <v>3.4</v>
      </c>
      <c r="B3378" s="125" t="s">
        <v>74</v>
      </c>
      <c r="C3378" s="130">
        <v>20394.38</v>
      </c>
      <c r="D3378" s="122" t="s">
        <v>57</v>
      </c>
      <c r="E3378" s="347">
        <v>242.88</v>
      </c>
      <c r="F3378" s="123">
        <f>ROUND(C3378*E3378,2)</f>
        <v>4953387.01</v>
      </c>
    </row>
    <row r="3379" spans="1:6" s="2" customFormat="1" ht="13.5" x14ac:dyDescent="0.2">
      <c r="A3379" s="136"/>
      <c r="B3379" s="125"/>
      <c r="C3379" s="130"/>
      <c r="D3379" s="122"/>
      <c r="E3379" s="347"/>
      <c r="F3379" s="301"/>
    </row>
    <row r="3380" spans="1:6" s="2" customFormat="1" ht="13.5" x14ac:dyDescent="0.2">
      <c r="A3380" s="374">
        <v>4</v>
      </c>
      <c r="B3380" s="116" t="s">
        <v>76</v>
      </c>
      <c r="C3380" s="130"/>
      <c r="D3380" s="122"/>
      <c r="E3380" s="347"/>
      <c r="F3380" s="301"/>
    </row>
    <row r="3381" spans="1:6" s="2" customFormat="1" x14ac:dyDescent="0.2">
      <c r="A3381" s="136">
        <v>4.0999999999999996</v>
      </c>
      <c r="B3381" s="125" t="s">
        <v>149</v>
      </c>
      <c r="C3381" s="130">
        <v>49.999999999999773</v>
      </c>
      <c r="D3381" s="122" t="s">
        <v>57</v>
      </c>
      <c r="E3381" s="347">
        <v>145.5</v>
      </c>
      <c r="F3381" s="123">
        <f>ROUND(C3381*E3381,2)</f>
        <v>7275</v>
      </c>
    </row>
    <row r="3382" spans="1:6" s="2" customFormat="1" x14ac:dyDescent="0.2">
      <c r="A3382" s="136">
        <v>4.3</v>
      </c>
      <c r="B3382" s="125" t="s">
        <v>107</v>
      </c>
      <c r="C3382" s="130">
        <v>1777.31</v>
      </c>
      <c r="D3382" s="130" t="s">
        <v>57</v>
      </c>
      <c r="E3382" s="347">
        <v>117.55</v>
      </c>
      <c r="F3382" s="123">
        <f>ROUND(C3382*E3382,2)</f>
        <v>208922.79</v>
      </c>
    </row>
    <row r="3383" spans="1:6" s="2" customFormat="1" x14ac:dyDescent="0.2">
      <c r="A3383" s="136">
        <v>4.4000000000000004</v>
      </c>
      <c r="B3383" s="125" t="s">
        <v>74</v>
      </c>
      <c r="C3383" s="130">
        <v>20394.38</v>
      </c>
      <c r="D3383" s="122" t="s">
        <v>57</v>
      </c>
      <c r="E3383" s="347">
        <v>96.85</v>
      </c>
      <c r="F3383" s="123">
        <f>ROUND(C3383*E3383,2)</f>
        <v>1975195.7</v>
      </c>
    </row>
    <row r="3384" spans="1:6" s="2" customFormat="1" ht="13.5" x14ac:dyDescent="0.2">
      <c r="A3384" s="136">
        <v>0</v>
      </c>
      <c r="B3384" s="125">
        <v>0</v>
      </c>
      <c r="C3384" s="130"/>
      <c r="D3384" s="122"/>
      <c r="E3384" s="347"/>
      <c r="F3384" s="301"/>
    </row>
    <row r="3385" spans="1:6" s="2" customFormat="1" ht="13.5" x14ac:dyDescent="0.2">
      <c r="A3385" s="374">
        <v>5</v>
      </c>
      <c r="B3385" s="116" t="s">
        <v>73</v>
      </c>
      <c r="C3385" s="130"/>
      <c r="D3385" s="122"/>
      <c r="E3385" s="347"/>
      <c r="F3385" s="301"/>
    </row>
    <row r="3386" spans="1:6" s="2" customFormat="1" ht="25.5" x14ac:dyDescent="0.2">
      <c r="A3386" s="136">
        <v>5.0999999999999996</v>
      </c>
      <c r="B3386" s="125" t="s">
        <v>307</v>
      </c>
      <c r="C3386" s="130">
        <v>4</v>
      </c>
      <c r="D3386" s="122" t="s">
        <v>33</v>
      </c>
      <c r="E3386" s="347">
        <v>9013.66</v>
      </c>
      <c r="F3386" s="123">
        <f t="shared" ref="F3386:F3408" si="152">ROUND(C3386*E3386,2)</f>
        <v>36054.639999999999</v>
      </c>
    </row>
    <row r="3387" spans="1:6" s="2" customFormat="1" ht="25.5" x14ac:dyDescent="0.2">
      <c r="A3387" s="136">
        <v>5.2</v>
      </c>
      <c r="B3387" s="125" t="s">
        <v>306</v>
      </c>
      <c r="C3387" s="130">
        <v>3</v>
      </c>
      <c r="D3387" s="122" t="s">
        <v>33</v>
      </c>
      <c r="E3387" s="347">
        <v>6509.23</v>
      </c>
      <c r="F3387" s="123">
        <f t="shared" si="152"/>
        <v>19527.689999999999</v>
      </c>
    </row>
    <row r="3388" spans="1:6" s="2" customFormat="1" ht="25.5" x14ac:dyDescent="0.2">
      <c r="A3388" s="136">
        <v>5.4</v>
      </c>
      <c r="B3388" s="125" t="s">
        <v>305</v>
      </c>
      <c r="C3388" s="130">
        <v>2</v>
      </c>
      <c r="D3388" s="122" t="s">
        <v>33</v>
      </c>
      <c r="E3388" s="347">
        <v>5674.67</v>
      </c>
      <c r="F3388" s="123">
        <f t="shared" si="152"/>
        <v>11349.34</v>
      </c>
    </row>
    <row r="3389" spans="1:6" s="2" customFormat="1" ht="25.5" x14ac:dyDescent="0.2">
      <c r="A3389" s="136">
        <v>5.5</v>
      </c>
      <c r="B3389" s="125" t="s">
        <v>304</v>
      </c>
      <c r="C3389" s="130">
        <v>4</v>
      </c>
      <c r="D3389" s="122" t="s">
        <v>33</v>
      </c>
      <c r="E3389" s="347">
        <v>3831.02</v>
      </c>
      <c r="F3389" s="123">
        <f t="shared" si="152"/>
        <v>15324.08</v>
      </c>
    </row>
    <row r="3390" spans="1:6" s="2" customFormat="1" ht="25.5" x14ac:dyDescent="0.2">
      <c r="A3390" s="136">
        <v>5.8</v>
      </c>
      <c r="B3390" s="125" t="s">
        <v>303</v>
      </c>
      <c r="C3390" s="130">
        <v>1</v>
      </c>
      <c r="D3390" s="122" t="s">
        <v>33</v>
      </c>
      <c r="E3390" s="347">
        <v>10543.22</v>
      </c>
      <c r="F3390" s="123">
        <f t="shared" si="152"/>
        <v>10543.22</v>
      </c>
    </row>
    <row r="3391" spans="1:6" s="2" customFormat="1" ht="25.5" x14ac:dyDescent="0.2">
      <c r="A3391" s="136">
        <v>5.9</v>
      </c>
      <c r="B3391" s="125" t="s">
        <v>302</v>
      </c>
      <c r="C3391" s="130">
        <v>2</v>
      </c>
      <c r="D3391" s="122" t="s">
        <v>33</v>
      </c>
      <c r="E3391" s="347">
        <v>9850.8799999999992</v>
      </c>
      <c r="F3391" s="123">
        <f t="shared" si="152"/>
        <v>19701.759999999998</v>
      </c>
    </row>
    <row r="3392" spans="1:6" s="2" customFormat="1" ht="25.5" x14ac:dyDescent="0.2">
      <c r="A3392" s="135">
        <v>5.0999999999999996</v>
      </c>
      <c r="B3392" s="125" t="s">
        <v>301</v>
      </c>
      <c r="C3392" s="130">
        <v>1</v>
      </c>
      <c r="D3392" s="122" t="s">
        <v>33</v>
      </c>
      <c r="E3392" s="347">
        <v>8410.2999999999993</v>
      </c>
      <c r="F3392" s="123">
        <f t="shared" si="152"/>
        <v>8410.2999999999993</v>
      </c>
    </row>
    <row r="3393" spans="1:6" s="2" customFormat="1" ht="25.5" x14ac:dyDescent="0.2">
      <c r="A3393" s="135">
        <v>5.14</v>
      </c>
      <c r="B3393" s="125" t="s">
        <v>300</v>
      </c>
      <c r="C3393" s="130">
        <v>18</v>
      </c>
      <c r="D3393" s="122" t="s">
        <v>33</v>
      </c>
      <c r="E3393" s="347">
        <v>7159.26</v>
      </c>
      <c r="F3393" s="123">
        <f t="shared" si="152"/>
        <v>128866.68</v>
      </c>
    </row>
    <row r="3394" spans="1:6" s="2" customFormat="1" ht="25.5" x14ac:dyDescent="0.2">
      <c r="A3394" s="135">
        <v>5.15</v>
      </c>
      <c r="B3394" s="125" t="s">
        <v>299</v>
      </c>
      <c r="C3394" s="130">
        <v>63</v>
      </c>
      <c r="D3394" s="122" t="s">
        <v>33</v>
      </c>
      <c r="E3394" s="347">
        <v>4741.8999999999996</v>
      </c>
      <c r="F3394" s="123">
        <f t="shared" si="152"/>
        <v>298739.7</v>
      </c>
    </row>
    <row r="3395" spans="1:6" s="2" customFormat="1" ht="25.5" x14ac:dyDescent="0.2">
      <c r="A3395" s="135">
        <v>5.16</v>
      </c>
      <c r="B3395" s="125" t="s">
        <v>298</v>
      </c>
      <c r="C3395" s="130">
        <v>7</v>
      </c>
      <c r="D3395" s="122" t="s">
        <v>33</v>
      </c>
      <c r="E3395" s="347">
        <v>7114.02</v>
      </c>
      <c r="F3395" s="123">
        <f t="shared" si="152"/>
        <v>49798.14</v>
      </c>
    </row>
    <row r="3396" spans="1:6" s="2" customFormat="1" ht="25.5" x14ac:dyDescent="0.2">
      <c r="A3396" s="135">
        <v>5.18</v>
      </c>
      <c r="B3396" s="125" t="s">
        <v>297</v>
      </c>
      <c r="C3396" s="130">
        <v>4</v>
      </c>
      <c r="D3396" s="122" t="s">
        <v>33</v>
      </c>
      <c r="E3396" s="347">
        <v>5332.93</v>
      </c>
      <c r="F3396" s="123">
        <f t="shared" si="152"/>
        <v>21331.72</v>
      </c>
    </row>
    <row r="3397" spans="1:6" s="2" customFormat="1" ht="25.5" x14ac:dyDescent="0.2">
      <c r="A3397" s="135">
        <v>5.21</v>
      </c>
      <c r="B3397" s="125" t="s">
        <v>296</v>
      </c>
      <c r="C3397" s="130">
        <v>1</v>
      </c>
      <c r="D3397" s="122" t="s">
        <v>33</v>
      </c>
      <c r="E3397" s="347">
        <v>15276.1</v>
      </c>
      <c r="F3397" s="123">
        <f t="shared" si="152"/>
        <v>15276.1</v>
      </c>
    </row>
    <row r="3398" spans="1:6" s="2" customFormat="1" ht="25.5" x14ac:dyDescent="0.2">
      <c r="A3398" s="135">
        <v>5.22</v>
      </c>
      <c r="B3398" s="125" t="s">
        <v>295</v>
      </c>
      <c r="C3398" s="130">
        <v>3</v>
      </c>
      <c r="D3398" s="122" t="s">
        <v>33</v>
      </c>
      <c r="E3398" s="347">
        <v>15599.94</v>
      </c>
      <c r="F3398" s="123">
        <f t="shared" si="152"/>
        <v>46799.82</v>
      </c>
    </row>
    <row r="3399" spans="1:6" s="2" customFormat="1" ht="25.5" x14ac:dyDescent="0.2">
      <c r="A3399" s="135">
        <v>5.25</v>
      </c>
      <c r="B3399" s="125" t="s">
        <v>294</v>
      </c>
      <c r="C3399" s="130">
        <v>4</v>
      </c>
      <c r="D3399" s="122" t="s">
        <v>33</v>
      </c>
      <c r="E3399" s="347">
        <v>12615.86</v>
      </c>
      <c r="F3399" s="123">
        <f t="shared" si="152"/>
        <v>50463.44</v>
      </c>
    </row>
    <row r="3400" spans="1:6" s="2" customFormat="1" ht="25.5" x14ac:dyDescent="0.2">
      <c r="A3400" s="135">
        <v>5.26</v>
      </c>
      <c r="B3400" s="125" t="s">
        <v>293</v>
      </c>
      <c r="C3400" s="130">
        <v>8</v>
      </c>
      <c r="D3400" s="122" t="s">
        <v>33</v>
      </c>
      <c r="E3400" s="347">
        <v>14324.37</v>
      </c>
      <c r="F3400" s="123">
        <f t="shared" si="152"/>
        <v>114594.96</v>
      </c>
    </row>
    <row r="3401" spans="1:6" s="2" customFormat="1" ht="25.5" x14ac:dyDescent="0.2">
      <c r="A3401" s="135">
        <v>5.27</v>
      </c>
      <c r="B3401" s="125" t="s">
        <v>292</v>
      </c>
      <c r="C3401" s="130">
        <v>23</v>
      </c>
      <c r="D3401" s="122" t="s">
        <v>33</v>
      </c>
      <c r="E3401" s="347">
        <v>12939.7</v>
      </c>
      <c r="F3401" s="123">
        <f t="shared" si="152"/>
        <v>297613.09999999998</v>
      </c>
    </row>
    <row r="3402" spans="1:6" s="2" customFormat="1" ht="25.5" x14ac:dyDescent="0.2">
      <c r="A3402" s="135">
        <v>5.28</v>
      </c>
      <c r="B3402" s="125" t="s">
        <v>291</v>
      </c>
      <c r="C3402" s="130">
        <v>28</v>
      </c>
      <c r="D3402" s="122" t="s">
        <v>33</v>
      </c>
      <c r="E3402" s="347">
        <v>8326.9</v>
      </c>
      <c r="F3402" s="123">
        <f t="shared" si="152"/>
        <v>233153.2</v>
      </c>
    </row>
    <row r="3403" spans="1:6" s="2" customFormat="1" ht="25.5" x14ac:dyDescent="0.2">
      <c r="A3403" s="135">
        <v>5.29</v>
      </c>
      <c r="B3403" s="125" t="s">
        <v>290</v>
      </c>
      <c r="C3403" s="130">
        <v>1</v>
      </c>
      <c r="D3403" s="122" t="s">
        <v>33</v>
      </c>
      <c r="E3403" s="347">
        <v>1089.95</v>
      </c>
      <c r="F3403" s="123">
        <f t="shared" si="152"/>
        <v>1089.95</v>
      </c>
    </row>
    <row r="3404" spans="1:6" s="2" customFormat="1" ht="25.5" x14ac:dyDescent="0.2">
      <c r="A3404" s="135">
        <v>5.3</v>
      </c>
      <c r="B3404" s="125" t="s">
        <v>289</v>
      </c>
      <c r="C3404" s="130">
        <v>38</v>
      </c>
      <c r="D3404" s="122" t="s">
        <v>33</v>
      </c>
      <c r="E3404" s="347">
        <v>1067.19</v>
      </c>
      <c r="F3404" s="123">
        <f t="shared" si="152"/>
        <v>40553.22</v>
      </c>
    </row>
    <row r="3405" spans="1:6" s="2" customFormat="1" x14ac:dyDescent="0.2">
      <c r="A3405" s="135">
        <v>5.31</v>
      </c>
      <c r="B3405" s="125" t="s">
        <v>262</v>
      </c>
      <c r="C3405" s="130">
        <v>3</v>
      </c>
      <c r="D3405" s="122" t="s">
        <v>33</v>
      </c>
      <c r="E3405" s="347">
        <v>3400.25</v>
      </c>
      <c r="F3405" s="123">
        <f t="shared" si="152"/>
        <v>10200.75</v>
      </c>
    </row>
    <row r="3406" spans="1:6" s="2" customFormat="1" x14ac:dyDescent="0.2">
      <c r="A3406" s="135">
        <v>5.32</v>
      </c>
      <c r="B3406" s="125" t="s">
        <v>261</v>
      </c>
      <c r="C3406" s="130">
        <v>80</v>
      </c>
      <c r="D3406" s="122" t="s">
        <v>33</v>
      </c>
      <c r="E3406" s="347">
        <v>2696.28</v>
      </c>
      <c r="F3406" s="123">
        <f t="shared" si="152"/>
        <v>215702.39999999999</v>
      </c>
    </row>
    <row r="3407" spans="1:6" s="2" customFormat="1" x14ac:dyDescent="0.2">
      <c r="A3407" s="135">
        <v>5.33</v>
      </c>
      <c r="B3407" s="125" t="s">
        <v>260</v>
      </c>
      <c r="C3407" s="130">
        <v>160</v>
      </c>
      <c r="D3407" s="122" t="s">
        <v>33</v>
      </c>
      <c r="E3407" s="347">
        <v>1713.53</v>
      </c>
      <c r="F3407" s="123">
        <f t="shared" si="152"/>
        <v>274164.8</v>
      </c>
    </row>
    <row r="3408" spans="1:6" s="2" customFormat="1" x14ac:dyDescent="0.2">
      <c r="A3408" s="135">
        <v>5.34</v>
      </c>
      <c r="B3408" s="125" t="s">
        <v>259</v>
      </c>
      <c r="C3408" s="130">
        <v>552</v>
      </c>
      <c r="D3408" s="122" t="s">
        <v>33</v>
      </c>
      <c r="E3408" s="347">
        <v>1565.4</v>
      </c>
      <c r="F3408" s="123">
        <f t="shared" si="152"/>
        <v>864100.8</v>
      </c>
    </row>
    <row r="3409" spans="1:6" s="2" customFormat="1" ht="13.5" x14ac:dyDescent="0.2">
      <c r="A3409" s="136">
        <v>0</v>
      </c>
      <c r="B3409" s="125">
        <v>0</v>
      </c>
      <c r="C3409" s="130"/>
      <c r="D3409" s="122"/>
      <c r="E3409" s="347"/>
      <c r="F3409" s="301"/>
    </row>
    <row r="3410" spans="1:6" s="2" customFormat="1" ht="25.5" x14ac:dyDescent="0.2">
      <c r="A3410" s="374">
        <v>6</v>
      </c>
      <c r="B3410" s="116" t="s">
        <v>71</v>
      </c>
      <c r="C3410" s="130"/>
      <c r="D3410" s="122"/>
      <c r="E3410" s="347"/>
      <c r="F3410" s="301"/>
    </row>
    <row r="3411" spans="1:6" s="2" customFormat="1" ht="40.5" customHeight="1" x14ac:dyDescent="0.2">
      <c r="A3411" s="136">
        <v>6.1</v>
      </c>
      <c r="B3411" s="125" t="s">
        <v>122</v>
      </c>
      <c r="C3411" s="130">
        <v>2</v>
      </c>
      <c r="D3411" s="122" t="s">
        <v>33</v>
      </c>
      <c r="E3411" s="347">
        <v>74512.98</v>
      </c>
      <c r="F3411" s="123">
        <f>ROUND(C3411*E3411,2)</f>
        <v>149025.96</v>
      </c>
    </row>
    <row r="3412" spans="1:6" s="2" customFormat="1" ht="38.25" customHeight="1" x14ac:dyDescent="0.2">
      <c r="A3412" s="136">
        <v>6.2</v>
      </c>
      <c r="B3412" s="125" t="s">
        <v>156</v>
      </c>
      <c r="C3412" s="130">
        <v>3</v>
      </c>
      <c r="D3412" s="122" t="s">
        <v>33</v>
      </c>
      <c r="E3412" s="347">
        <v>41032.239999999998</v>
      </c>
      <c r="F3412" s="123">
        <f>ROUND(C3412*E3412,2)</f>
        <v>123096.72</v>
      </c>
    </row>
    <row r="3413" spans="1:6" s="2" customFormat="1" ht="38.25" x14ac:dyDescent="0.2">
      <c r="A3413" s="136">
        <v>6.3</v>
      </c>
      <c r="B3413" s="125" t="s">
        <v>121</v>
      </c>
      <c r="C3413" s="130">
        <v>5</v>
      </c>
      <c r="D3413" s="122" t="s">
        <v>33</v>
      </c>
      <c r="E3413" s="347">
        <v>14377.91</v>
      </c>
      <c r="F3413" s="123">
        <f>ROUND(C3413*E3413,2)</f>
        <v>71889.55</v>
      </c>
    </row>
    <row r="3414" spans="1:6" s="2" customFormat="1" ht="38.25" x14ac:dyDescent="0.2">
      <c r="A3414" s="136">
        <v>6.4</v>
      </c>
      <c r="B3414" s="125" t="s">
        <v>120</v>
      </c>
      <c r="C3414" s="130">
        <v>16</v>
      </c>
      <c r="D3414" s="122" t="s">
        <v>33</v>
      </c>
      <c r="E3414" s="347">
        <v>11160.4</v>
      </c>
      <c r="F3414" s="123">
        <f>ROUND(C3414*E3414,2)</f>
        <v>178566.39999999999</v>
      </c>
    </row>
    <row r="3415" spans="1:6" s="2" customFormat="1" x14ac:dyDescent="0.2">
      <c r="A3415" s="136">
        <v>6.6</v>
      </c>
      <c r="B3415" s="125" t="s">
        <v>104</v>
      </c>
      <c r="C3415" s="130">
        <v>35</v>
      </c>
      <c r="D3415" s="122" t="s">
        <v>33</v>
      </c>
      <c r="E3415" s="347">
        <v>7304.14</v>
      </c>
      <c r="F3415" s="123">
        <f>ROUND(C3415*E3415,2)</f>
        <v>255644.9</v>
      </c>
    </row>
    <row r="3416" spans="1:6" s="2" customFormat="1" x14ac:dyDescent="0.2">
      <c r="A3416" s="136"/>
      <c r="B3416" s="125"/>
      <c r="C3416" s="130"/>
      <c r="D3416" s="122"/>
      <c r="E3416" s="347"/>
      <c r="F3416" s="123"/>
    </row>
    <row r="3417" spans="1:6" s="2" customFormat="1" ht="13.5" x14ac:dyDescent="0.2">
      <c r="A3417" s="374">
        <v>8</v>
      </c>
      <c r="B3417" s="116" t="s">
        <v>68</v>
      </c>
      <c r="C3417" s="130"/>
      <c r="D3417" s="122"/>
      <c r="E3417" s="347"/>
      <c r="F3417" s="301"/>
    </row>
    <row r="3418" spans="1:6" s="2" customFormat="1" ht="25.5" x14ac:dyDescent="0.2">
      <c r="A3418" s="136">
        <v>8.1</v>
      </c>
      <c r="B3418" s="125" t="s">
        <v>155</v>
      </c>
      <c r="C3418" s="130"/>
      <c r="D3418" s="122"/>
      <c r="E3418" s="347"/>
      <c r="F3418" s="301"/>
    </row>
    <row r="3419" spans="1:6" s="2" customFormat="1" x14ac:dyDescent="0.2">
      <c r="A3419" s="136" t="s">
        <v>288</v>
      </c>
      <c r="B3419" s="125" t="s">
        <v>287</v>
      </c>
      <c r="C3419" s="130">
        <v>1</v>
      </c>
      <c r="D3419" s="122" t="s">
        <v>33</v>
      </c>
      <c r="E3419" s="347">
        <v>3127.06</v>
      </c>
      <c r="F3419" s="123">
        <f>ROUND(C3419*E3419,2)</f>
        <v>3127.06</v>
      </c>
    </row>
    <row r="3420" spans="1:6" s="2" customFormat="1" ht="13.5" x14ac:dyDescent="0.2">
      <c r="A3420" s="136">
        <v>0</v>
      </c>
      <c r="B3420" s="125">
        <v>0</v>
      </c>
      <c r="C3420" s="130"/>
      <c r="D3420" s="122"/>
      <c r="E3420" s="347"/>
      <c r="F3420" s="301"/>
    </row>
    <row r="3421" spans="1:6" s="2" customFormat="1" ht="25.5" x14ac:dyDescent="0.2">
      <c r="A3421" s="375">
        <v>8.5</v>
      </c>
      <c r="B3421" s="116" t="s">
        <v>65</v>
      </c>
      <c r="C3421" s="130"/>
      <c r="D3421" s="122"/>
      <c r="E3421" s="347"/>
      <c r="F3421" s="301"/>
    </row>
    <row r="3422" spans="1:6" s="2" customFormat="1" x14ac:dyDescent="0.2">
      <c r="A3422" s="136" t="s">
        <v>64</v>
      </c>
      <c r="B3422" s="125" t="s">
        <v>63</v>
      </c>
      <c r="C3422" s="130">
        <v>0.79</v>
      </c>
      <c r="D3422" s="122" t="s">
        <v>41</v>
      </c>
      <c r="E3422" s="347">
        <v>204.64</v>
      </c>
      <c r="F3422" s="123">
        <f>ROUND(C3422*E3422,2)</f>
        <v>161.66999999999999</v>
      </c>
    </row>
    <row r="3423" spans="1:6" s="2" customFormat="1" ht="13.5" x14ac:dyDescent="0.2">
      <c r="A3423" s="136">
        <v>0</v>
      </c>
      <c r="B3423" s="125">
        <v>0</v>
      </c>
      <c r="C3423" s="130"/>
      <c r="D3423" s="122"/>
      <c r="E3423" s="347"/>
      <c r="F3423" s="301"/>
    </row>
    <row r="3424" spans="1:6" s="2" customFormat="1" ht="25.5" x14ac:dyDescent="0.2">
      <c r="A3424" s="374">
        <v>9</v>
      </c>
      <c r="B3424" s="116" t="s">
        <v>116</v>
      </c>
      <c r="C3424" s="130"/>
      <c r="D3424" s="122"/>
      <c r="E3424" s="347"/>
      <c r="F3424" s="301"/>
    </row>
    <row r="3425" spans="1:6" s="2" customFormat="1" x14ac:dyDescent="0.2">
      <c r="A3425" s="136">
        <v>9.1</v>
      </c>
      <c r="B3425" s="125" t="s">
        <v>61</v>
      </c>
      <c r="C3425" s="130">
        <v>1821</v>
      </c>
      <c r="D3425" s="122" t="s">
        <v>33</v>
      </c>
      <c r="E3425" s="347">
        <v>215.75</v>
      </c>
      <c r="F3425" s="123">
        <f t="shared" ref="F3425:F3436" si="153">ROUND(C3425*E3425,2)</f>
        <v>392880.75</v>
      </c>
    </row>
    <row r="3426" spans="1:6" s="2" customFormat="1" ht="25.5" x14ac:dyDescent="0.2">
      <c r="A3426" s="136">
        <v>9.1999999999999993</v>
      </c>
      <c r="B3426" s="125" t="s">
        <v>36</v>
      </c>
      <c r="C3426" s="130">
        <v>10926</v>
      </c>
      <c r="D3426" s="122" t="s">
        <v>57</v>
      </c>
      <c r="E3426" s="347">
        <v>26.69</v>
      </c>
      <c r="F3426" s="123">
        <f t="shared" si="153"/>
        <v>291614.94</v>
      </c>
    </row>
    <row r="3427" spans="1:6" s="2" customFormat="1" x14ac:dyDescent="0.2">
      <c r="A3427" s="136">
        <v>9.3000000000000007</v>
      </c>
      <c r="B3427" s="125" t="s">
        <v>242</v>
      </c>
      <c r="C3427" s="130">
        <v>3642</v>
      </c>
      <c r="D3427" s="122" t="s">
        <v>33</v>
      </c>
      <c r="E3427" s="347">
        <v>84.42</v>
      </c>
      <c r="F3427" s="123">
        <f t="shared" si="153"/>
        <v>307457.64</v>
      </c>
    </row>
    <row r="3428" spans="1:6" s="2" customFormat="1" x14ac:dyDescent="0.2">
      <c r="A3428" s="136">
        <v>9.5</v>
      </c>
      <c r="B3428" s="125" t="s">
        <v>35</v>
      </c>
      <c r="C3428" s="130">
        <v>1821</v>
      </c>
      <c r="D3428" s="122" t="s">
        <v>33</v>
      </c>
      <c r="E3428" s="347">
        <v>240.13</v>
      </c>
      <c r="F3428" s="123">
        <f t="shared" si="153"/>
        <v>437276.73</v>
      </c>
    </row>
    <row r="3429" spans="1:6" s="2" customFormat="1" x14ac:dyDescent="0.2">
      <c r="A3429" s="136">
        <v>9.6</v>
      </c>
      <c r="B3429" s="125" t="s">
        <v>241</v>
      </c>
      <c r="C3429" s="130">
        <v>1821</v>
      </c>
      <c r="D3429" s="122" t="s">
        <v>33</v>
      </c>
      <c r="E3429" s="347">
        <v>403.02</v>
      </c>
      <c r="F3429" s="123">
        <f t="shared" si="153"/>
        <v>733899.42</v>
      </c>
    </row>
    <row r="3430" spans="1:6" s="2" customFormat="1" x14ac:dyDescent="0.2">
      <c r="A3430" s="136">
        <v>9.6999999999999993</v>
      </c>
      <c r="B3430" s="125" t="s">
        <v>34</v>
      </c>
      <c r="C3430" s="130">
        <v>1821</v>
      </c>
      <c r="D3430" s="122" t="s">
        <v>33</v>
      </c>
      <c r="E3430" s="347">
        <v>1343.42</v>
      </c>
      <c r="F3430" s="123">
        <f t="shared" si="153"/>
        <v>2446367.8199999998</v>
      </c>
    </row>
    <row r="3431" spans="1:6" s="2" customFormat="1" x14ac:dyDescent="0.2">
      <c r="A3431" s="136">
        <v>9.8000000000000007</v>
      </c>
      <c r="B3431" s="125" t="s">
        <v>32</v>
      </c>
      <c r="C3431" s="130">
        <v>1821</v>
      </c>
      <c r="D3431" s="122" t="s">
        <v>57</v>
      </c>
      <c r="E3431" s="347">
        <v>36.22</v>
      </c>
      <c r="F3431" s="123">
        <f t="shared" si="153"/>
        <v>65956.62</v>
      </c>
    </row>
    <row r="3432" spans="1:6" s="2" customFormat="1" x14ac:dyDescent="0.2">
      <c r="A3432" s="136">
        <v>9.9</v>
      </c>
      <c r="B3432" s="125" t="s">
        <v>240</v>
      </c>
      <c r="C3432" s="130">
        <v>1821</v>
      </c>
      <c r="D3432" s="122" t="s">
        <v>33</v>
      </c>
      <c r="E3432" s="347">
        <v>342.69</v>
      </c>
      <c r="F3432" s="123">
        <f t="shared" si="153"/>
        <v>624038.49</v>
      </c>
    </row>
    <row r="3433" spans="1:6" s="2" customFormat="1" x14ac:dyDescent="0.2">
      <c r="A3433" s="135">
        <v>9.1</v>
      </c>
      <c r="B3433" s="125" t="s">
        <v>239</v>
      </c>
      <c r="C3433" s="130">
        <v>1821</v>
      </c>
      <c r="D3433" s="122" t="s">
        <v>33</v>
      </c>
      <c r="E3433" s="347">
        <v>25.3</v>
      </c>
      <c r="F3433" s="123">
        <f t="shared" si="153"/>
        <v>46071.3</v>
      </c>
    </row>
    <row r="3434" spans="1:6" s="2" customFormat="1" x14ac:dyDescent="0.2">
      <c r="A3434" s="135">
        <v>9.11</v>
      </c>
      <c r="B3434" s="125" t="s">
        <v>238</v>
      </c>
      <c r="C3434" s="130">
        <v>1821</v>
      </c>
      <c r="D3434" s="122" t="s">
        <v>33</v>
      </c>
      <c r="E3434" s="347">
        <v>27.83</v>
      </c>
      <c r="F3434" s="123">
        <f t="shared" si="153"/>
        <v>50678.43</v>
      </c>
    </row>
    <row r="3435" spans="1:6" s="2" customFormat="1" x14ac:dyDescent="0.2">
      <c r="A3435" s="135">
        <v>9.1199999999999992</v>
      </c>
      <c r="B3435" s="125" t="s">
        <v>60</v>
      </c>
      <c r="C3435" s="130">
        <v>2934</v>
      </c>
      <c r="D3435" s="122" t="s">
        <v>41</v>
      </c>
      <c r="E3435" s="347">
        <v>816.13</v>
      </c>
      <c r="F3435" s="123">
        <f t="shared" si="153"/>
        <v>2394525.42</v>
      </c>
    </row>
    <row r="3436" spans="1:6" s="2" customFormat="1" x14ac:dyDescent="0.2">
      <c r="A3436" s="135">
        <v>9.1300000000000008</v>
      </c>
      <c r="B3436" s="125" t="s">
        <v>59</v>
      </c>
      <c r="C3436" s="130">
        <v>1821</v>
      </c>
      <c r="D3436" s="122" t="s">
        <v>33</v>
      </c>
      <c r="E3436" s="347">
        <v>772.33</v>
      </c>
      <c r="F3436" s="123">
        <f t="shared" si="153"/>
        <v>1406412.93</v>
      </c>
    </row>
    <row r="3437" spans="1:6" s="2" customFormat="1" ht="13.5" x14ac:dyDescent="0.2">
      <c r="A3437" s="136">
        <v>0</v>
      </c>
      <c r="B3437" s="125">
        <v>0</v>
      </c>
      <c r="C3437" s="130"/>
      <c r="D3437" s="122"/>
      <c r="E3437" s="347"/>
      <c r="F3437" s="301"/>
    </row>
    <row r="3438" spans="1:6" s="2" customFormat="1" x14ac:dyDescent="0.2">
      <c r="A3438" s="374">
        <v>11</v>
      </c>
      <c r="B3438" s="116" t="s">
        <v>58</v>
      </c>
      <c r="C3438" s="130">
        <v>24039.83</v>
      </c>
      <c r="D3438" s="122" t="s">
        <v>57</v>
      </c>
      <c r="E3438" s="347">
        <v>46.15</v>
      </c>
      <c r="F3438" s="123">
        <f>ROUND(C3438*E3438,2)</f>
        <v>1109438.1499999999</v>
      </c>
    </row>
    <row r="3439" spans="1:6" s="2" customFormat="1" ht="13.5" x14ac:dyDescent="0.2">
      <c r="A3439" s="136">
        <v>0</v>
      </c>
      <c r="B3439" s="125">
        <v>0</v>
      </c>
      <c r="C3439" s="130"/>
      <c r="D3439" s="122"/>
      <c r="E3439" s="347"/>
      <c r="F3439" s="301"/>
    </row>
    <row r="3440" spans="1:6" s="2" customFormat="1" ht="13.5" x14ac:dyDescent="0.2">
      <c r="A3440" s="374">
        <v>13</v>
      </c>
      <c r="B3440" s="116" t="s">
        <v>56</v>
      </c>
      <c r="C3440" s="130"/>
      <c r="D3440" s="122"/>
      <c r="E3440" s="347"/>
      <c r="F3440" s="301"/>
    </row>
    <row r="3441" spans="1:6" s="2" customFormat="1" x14ac:dyDescent="0.2">
      <c r="A3441" s="136">
        <v>13.1</v>
      </c>
      <c r="B3441" s="125" t="s">
        <v>55</v>
      </c>
      <c r="C3441" s="130">
        <v>1914.9</v>
      </c>
      <c r="D3441" s="122" t="s">
        <v>45</v>
      </c>
      <c r="E3441" s="347">
        <v>190.08</v>
      </c>
      <c r="F3441" s="123">
        <f>ROUND(C3441*E3441,2)</f>
        <v>363984.19</v>
      </c>
    </row>
    <row r="3442" spans="1:6" s="2" customFormat="1" x14ac:dyDescent="0.2">
      <c r="A3442" s="136">
        <v>13.2</v>
      </c>
      <c r="B3442" s="125" t="s">
        <v>54</v>
      </c>
      <c r="C3442" s="130">
        <v>1820.4</v>
      </c>
      <c r="D3442" s="122" t="s">
        <v>45</v>
      </c>
      <c r="E3442" s="347">
        <v>1445.88</v>
      </c>
      <c r="F3442" s="123">
        <f>ROUND(C3442*E3442,2)</f>
        <v>2632079.9500000002</v>
      </c>
    </row>
    <row r="3443" spans="1:6" s="2" customFormat="1" x14ac:dyDescent="0.2">
      <c r="A3443" s="136">
        <v>13.3</v>
      </c>
      <c r="B3443" s="125" t="s">
        <v>53</v>
      </c>
      <c r="C3443" s="130">
        <v>1820.4</v>
      </c>
      <c r="D3443" s="122" t="s">
        <v>57</v>
      </c>
      <c r="E3443" s="347">
        <v>95.05</v>
      </c>
      <c r="F3443" s="123">
        <f>ROUND(C3443*E3443,2)</f>
        <v>173029.02</v>
      </c>
    </row>
    <row r="3444" spans="1:6" s="2" customFormat="1" x14ac:dyDescent="0.2">
      <c r="A3444" s="136">
        <v>13.4</v>
      </c>
      <c r="B3444" s="125" t="s">
        <v>52</v>
      </c>
      <c r="C3444" s="130">
        <v>1820.4</v>
      </c>
      <c r="D3444" s="122" t="s">
        <v>57</v>
      </c>
      <c r="E3444" s="347">
        <v>1147.69</v>
      </c>
      <c r="F3444" s="123">
        <f>ROUND(C3444*E3444,2)</f>
        <v>2089254.88</v>
      </c>
    </row>
    <row r="3445" spans="1:6" s="2" customFormat="1" x14ac:dyDescent="0.2">
      <c r="A3445" s="136">
        <v>0</v>
      </c>
      <c r="B3445" s="125">
        <v>0</v>
      </c>
      <c r="C3445" s="130"/>
      <c r="D3445" s="122"/>
      <c r="E3445" s="347"/>
      <c r="F3445" s="123"/>
    </row>
    <row r="3446" spans="1:6" s="2" customFormat="1" x14ac:dyDescent="0.2">
      <c r="A3446" s="374">
        <v>14</v>
      </c>
      <c r="B3446" s="116" t="s">
        <v>51</v>
      </c>
      <c r="C3446" s="130">
        <v>23178.720000000001</v>
      </c>
      <c r="D3446" s="122" t="s">
        <v>57</v>
      </c>
      <c r="E3446" s="347">
        <v>11.93</v>
      </c>
      <c r="F3446" s="123">
        <f>ROUND(C3446*E3446,2)</f>
        <v>276522.13</v>
      </c>
    </row>
    <row r="3447" spans="1:6" s="2" customFormat="1" ht="13.5" x14ac:dyDescent="0.2">
      <c r="A3447" s="136">
        <v>0</v>
      </c>
      <c r="B3447" s="125">
        <v>0</v>
      </c>
      <c r="C3447" s="130"/>
      <c r="D3447" s="122"/>
      <c r="E3447" s="347"/>
      <c r="F3447" s="301"/>
    </row>
    <row r="3448" spans="1:6" s="2" customFormat="1" ht="25.5" x14ac:dyDescent="0.2">
      <c r="A3448" s="374">
        <v>15</v>
      </c>
      <c r="B3448" s="116" t="s">
        <v>115</v>
      </c>
      <c r="C3448" s="130"/>
      <c r="D3448" s="122"/>
      <c r="E3448" s="347"/>
      <c r="F3448" s="301"/>
    </row>
    <row r="3449" spans="1:6" s="2" customFormat="1" x14ac:dyDescent="0.2">
      <c r="A3449" s="136">
        <v>15.1</v>
      </c>
      <c r="B3449" s="125" t="s">
        <v>49</v>
      </c>
      <c r="C3449" s="130">
        <v>2224.34</v>
      </c>
      <c r="D3449" s="122" t="s">
        <v>57</v>
      </c>
      <c r="E3449" s="347">
        <v>63.33</v>
      </c>
      <c r="F3449" s="123">
        <f t="shared" ref="F3449:F3455" si="154">ROUND(C3449*E3449,2)</f>
        <v>140867.45000000001</v>
      </c>
    </row>
    <row r="3450" spans="1:6" s="2" customFormat="1" x14ac:dyDescent="0.2">
      <c r="A3450" s="136">
        <v>15.2</v>
      </c>
      <c r="B3450" s="125" t="s">
        <v>48</v>
      </c>
      <c r="C3450" s="130">
        <v>1623.2200000000012</v>
      </c>
      <c r="D3450" s="122" t="s">
        <v>45</v>
      </c>
      <c r="E3450" s="347">
        <v>33.69</v>
      </c>
      <c r="F3450" s="123">
        <f t="shared" si="154"/>
        <v>54686.28</v>
      </c>
    </row>
    <row r="3451" spans="1:6" s="2" customFormat="1" ht="25.5" x14ac:dyDescent="0.2">
      <c r="A3451" s="136">
        <v>15.299999999999999</v>
      </c>
      <c r="B3451" s="125" t="s">
        <v>47</v>
      </c>
      <c r="C3451" s="130">
        <v>484.83999999999992</v>
      </c>
      <c r="D3451" s="122" t="s">
        <v>45</v>
      </c>
      <c r="E3451" s="347">
        <v>211.95</v>
      </c>
      <c r="F3451" s="123">
        <f t="shared" si="154"/>
        <v>102761.84</v>
      </c>
    </row>
    <row r="3452" spans="1:6" s="2" customFormat="1" ht="25.5" x14ac:dyDescent="0.2">
      <c r="A3452" s="136">
        <v>15.399999999999999</v>
      </c>
      <c r="B3452" s="125" t="s">
        <v>46</v>
      </c>
      <c r="C3452" s="130">
        <v>5298.43</v>
      </c>
      <c r="D3452" s="122" t="s">
        <v>45</v>
      </c>
      <c r="E3452" s="347">
        <v>1162.26</v>
      </c>
      <c r="F3452" s="123">
        <f t="shared" si="154"/>
        <v>6158153.25</v>
      </c>
    </row>
    <row r="3453" spans="1:6" s="2" customFormat="1" x14ac:dyDescent="0.2">
      <c r="A3453" s="136">
        <v>15.499999999999998</v>
      </c>
      <c r="B3453" s="125" t="s">
        <v>44</v>
      </c>
      <c r="C3453" s="130">
        <v>14316.63</v>
      </c>
      <c r="D3453" s="122" t="s">
        <v>43</v>
      </c>
      <c r="E3453" s="347">
        <v>49.34</v>
      </c>
      <c r="F3453" s="123">
        <f t="shared" si="154"/>
        <v>706382.52</v>
      </c>
    </row>
    <row r="3454" spans="1:6" s="2" customFormat="1" x14ac:dyDescent="0.2">
      <c r="A3454" s="136">
        <v>15.599999999999998</v>
      </c>
      <c r="B3454" s="125" t="s">
        <v>286</v>
      </c>
      <c r="C3454" s="130">
        <v>1178.6400000000001</v>
      </c>
      <c r="D3454" s="122" t="s">
        <v>41</v>
      </c>
      <c r="E3454" s="347">
        <v>1583.87</v>
      </c>
      <c r="F3454" s="123">
        <f t="shared" si="154"/>
        <v>1866812.54</v>
      </c>
    </row>
    <row r="3455" spans="1:6" s="2" customFormat="1" ht="25.5" x14ac:dyDescent="0.2">
      <c r="A3455" s="136">
        <v>15.699999999999998</v>
      </c>
      <c r="B3455" s="125" t="s">
        <v>85</v>
      </c>
      <c r="C3455" s="130">
        <v>1552.93</v>
      </c>
      <c r="D3455" s="122" t="s">
        <v>41</v>
      </c>
      <c r="E3455" s="347">
        <v>425.2</v>
      </c>
      <c r="F3455" s="123">
        <f t="shared" si="154"/>
        <v>660305.84</v>
      </c>
    </row>
    <row r="3456" spans="1:6" s="2" customFormat="1" ht="13.5" x14ac:dyDescent="0.2">
      <c r="A3456" s="136"/>
      <c r="B3456" s="125"/>
      <c r="C3456" s="300"/>
      <c r="D3456" s="300"/>
      <c r="E3456" s="300"/>
      <c r="F3456" s="301"/>
    </row>
    <row r="3457" spans="1:6" s="2" customFormat="1" ht="13.5" x14ac:dyDescent="0.2">
      <c r="A3457" s="376" t="s">
        <v>114</v>
      </c>
      <c r="B3457" s="116" t="s">
        <v>113</v>
      </c>
      <c r="C3457" s="300"/>
      <c r="D3457" s="300"/>
      <c r="E3457" s="300"/>
      <c r="F3457" s="301"/>
    </row>
    <row r="3458" spans="1:6" s="2" customFormat="1" ht="13.5" x14ac:dyDescent="0.2">
      <c r="A3458" s="136">
        <v>0</v>
      </c>
      <c r="B3458" s="125">
        <v>0</v>
      </c>
      <c r="C3458" s="300"/>
      <c r="D3458" s="300"/>
      <c r="E3458" s="300"/>
      <c r="F3458" s="301"/>
    </row>
    <row r="3459" spans="1:6" s="2" customFormat="1" x14ac:dyDescent="0.2">
      <c r="A3459" s="374">
        <v>1</v>
      </c>
      <c r="B3459" s="116" t="s">
        <v>97</v>
      </c>
      <c r="C3459" s="130">
        <v>2155.15</v>
      </c>
      <c r="D3459" s="122" t="s">
        <v>57</v>
      </c>
      <c r="E3459" s="347">
        <v>15.17</v>
      </c>
      <c r="F3459" s="123">
        <f t="shared" ref="F3459:F3464" si="155">ROUND(C3459*E3459,2)</f>
        <v>32693.63</v>
      </c>
    </row>
    <row r="3460" spans="1:6" s="2" customFormat="1" x14ac:dyDescent="0.2">
      <c r="A3460" s="136">
        <v>0</v>
      </c>
      <c r="B3460" s="125">
        <v>0</v>
      </c>
      <c r="C3460" s="130"/>
      <c r="D3460" s="122"/>
      <c r="E3460" s="347"/>
      <c r="F3460" s="123">
        <f t="shared" si="155"/>
        <v>0</v>
      </c>
    </row>
    <row r="3461" spans="1:6" s="2" customFormat="1" x14ac:dyDescent="0.2">
      <c r="A3461" s="374">
        <v>2</v>
      </c>
      <c r="B3461" s="116" t="s">
        <v>82</v>
      </c>
      <c r="C3461" s="130"/>
      <c r="D3461" s="122"/>
      <c r="E3461" s="347"/>
      <c r="F3461" s="123">
        <f t="shared" si="155"/>
        <v>0</v>
      </c>
    </row>
    <row r="3462" spans="1:6" s="2" customFormat="1" x14ac:dyDescent="0.2">
      <c r="A3462" s="136">
        <v>2.2999999999999998</v>
      </c>
      <c r="B3462" s="125" t="s">
        <v>109</v>
      </c>
      <c r="C3462" s="130">
        <v>222.86</v>
      </c>
      <c r="D3462" s="122" t="s">
        <v>41</v>
      </c>
      <c r="E3462" s="347">
        <v>1411.8</v>
      </c>
      <c r="F3462" s="123">
        <f t="shared" si="155"/>
        <v>314633.75</v>
      </c>
    </row>
    <row r="3463" spans="1:6" s="2" customFormat="1" x14ac:dyDescent="0.2">
      <c r="A3463" s="136">
        <v>2.4</v>
      </c>
      <c r="B3463" s="125" t="s">
        <v>279</v>
      </c>
      <c r="C3463" s="130">
        <v>175.75</v>
      </c>
      <c r="D3463" s="122" t="s">
        <v>41</v>
      </c>
      <c r="E3463" s="347">
        <v>779.11</v>
      </c>
      <c r="F3463" s="123">
        <f t="shared" si="155"/>
        <v>136928.57999999999</v>
      </c>
    </row>
    <row r="3464" spans="1:6" s="2" customFormat="1" ht="25.5" x14ac:dyDescent="0.2">
      <c r="A3464" s="136">
        <v>2.5</v>
      </c>
      <c r="B3464" s="125" t="s">
        <v>85</v>
      </c>
      <c r="C3464" s="130">
        <v>2026.28</v>
      </c>
      <c r="D3464" s="122" t="s">
        <v>41</v>
      </c>
      <c r="E3464" s="347">
        <v>172.55</v>
      </c>
      <c r="F3464" s="123">
        <f t="shared" si="155"/>
        <v>349634.61</v>
      </c>
    </row>
    <row r="3465" spans="1:6" s="2" customFormat="1" x14ac:dyDescent="0.2">
      <c r="A3465" s="136">
        <v>0</v>
      </c>
      <c r="B3465" s="125">
        <v>0</v>
      </c>
      <c r="C3465" s="130"/>
      <c r="D3465" s="122"/>
      <c r="E3465" s="347"/>
      <c r="F3465" s="123"/>
    </row>
    <row r="3466" spans="1:6" s="2" customFormat="1" x14ac:dyDescent="0.2">
      <c r="A3466" s="374">
        <v>3</v>
      </c>
      <c r="B3466" s="116" t="s">
        <v>108</v>
      </c>
      <c r="C3466" s="130"/>
      <c r="D3466" s="122"/>
      <c r="E3466" s="347"/>
      <c r="F3466" s="123"/>
    </row>
    <row r="3467" spans="1:6" s="2" customFormat="1" x14ac:dyDescent="0.2">
      <c r="A3467" s="136">
        <v>3.3</v>
      </c>
      <c r="B3467" s="125" t="s">
        <v>107</v>
      </c>
      <c r="C3467" s="130">
        <v>736.88000000000022</v>
      </c>
      <c r="D3467" s="122" t="s">
        <v>57</v>
      </c>
      <c r="E3467" s="347">
        <v>389.87</v>
      </c>
      <c r="F3467" s="123">
        <f>ROUND(C3467*E3467,2)</f>
        <v>287287.40999999997</v>
      </c>
    </row>
    <row r="3468" spans="1:6" s="2" customFormat="1" x14ac:dyDescent="0.2">
      <c r="A3468" s="136">
        <v>3.4</v>
      </c>
      <c r="B3468" s="125" t="s">
        <v>74</v>
      </c>
      <c r="C3468" s="130">
        <v>2991.38</v>
      </c>
      <c r="D3468" s="122" t="s">
        <v>57</v>
      </c>
      <c r="E3468" s="347">
        <v>242.88</v>
      </c>
      <c r="F3468" s="123">
        <f>ROUND(C3468*E3468,2)</f>
        <v>726546.37</v>
      </c>
    </row>
    <row r="3469" spans="1:6" s="2" customFormat="1" x14ac:dyDescent="0.2">
      <c r="A3469" s="136">
        <v>0</v>
      </c>
      <c r="B3469" s="125">
        <v>0</v>
      </c>
      <c r="C3469" s="130"/>
      <c r="D3469" s="122"/>
      <c r="E3469" s="347"/>
      <c r="F3469" s="123"/>
    </row>
    <row r="3470" spans="1:6" s="2" customFormat="1" x14ac:dyDescent="0.2">
      <c r="A3470" s="374">
        <v>4</v>
      </c>
      <c r="B3470" s="116" t="s">
        <v>76</v>
      </c>
      <c r="C3470" s="130"/>
      <c r="D3470" s="122"/>
      <c r="E3470" s="347"/>
      <c r="F3470" s="123"/>
    </row>
    <row r="3471" spans="1:6" s="2" customFormat="1" x14ac:dyDescent="0.2">
      <c r="A3471" s="136">
        <v>4.3</v>
      </c>
      <c r="B3471" s="125" t="s">
        <v>107</v>
      </c>
      <c r="C3471" s="130">
        <v>736.88000000000022</v>
      </c>
      <c r="D3471" s="122" t="s">
        <v>57</v>
      </c>
      <c r="E3471" s="347">
        <v>117.55</v>
      </c>
      <c r="F3471" s="123">
        <f>ROUND(C3471*E3471,2)</f>
        <v>86620.24</v>
      </c>
    </row>
    <row r="3472" spans="1:6" s="2" customFormat="1" x14ac:dyDescent="0.2">
      <c r="A3472" s="136">
        <v>4.4000000000000004</v>
      </c>
      <c r="B3472" s="125" t="s">
        <v>74</v>
      </c>
      <c r="C3472" s="130">
        <v>2991.38</v>
      </c>
      <c r="D3472" s="122" t="s">
        <v>57</v>
      </c>
      <c r="E3472" s="347">
        <v>96.85</v>
      </c>
      <c r="F3472" s="123">
        <f>ROUND(C3472*E3472,2)</f>
        <v>289715.15000000002</v>
      </c>
    </row>
    <row r="3473" spans="1:6" s="2" customFormat="1" x14ac:dyDescent="0.2">
      <c r="A3473" s="136">
        <v>0</v>
      </c>
      <c r="B3473" s="125">
        <v>0</v>
      </c>
      <c r="C3473" s="130"/>
      <c r="D3473" s="122"/>
      <c r="E3473" s="347"/>
      <c r="F3473" s="123"/>
    </row>
    <row r="3474" spans="1:6" s="2" customFormat="1" x14ac:dyDescent="0.2">
      <c r="A3474" s="374">
        <v>5</v>
      </c>
      <c r="B3474" s="116" t="s">
        <v>73</v>
      </c>
      <c r="C3474" s="130"/>
      <c r="D3474" s="122"/>
      <c r="E3474" s="347"/>
      <c r="F3474" s="123"/>
    </row>
    <row r="3475" spans="1:6" s="2" customFormat="1" ht="25.5" x14ac:dyDescent="0.2">
      <c r="A3475" s="136">
        <v>5.0999999999999996</v>
      </c>
      <c r="B3475" s="125" t="s">
        <v>285</v>
      </c>
      <c r="C3475" s="130">
        <v>1</v>
      </c>
      <c r="D3475" s="122" t="s">
        <v>33</v>
      </c>
      <c r="E3475" s="347">
        <v>9703.0300000000007</v>
      </c>
      <c r="F3475" s="123">
        <f t="shared" ref="F3475:F3484" si="156">ROUND(C3475*E3475,2)</f>
        <v>9703.0300000000007</v>
      </c>
    </row>
    <row r="3476" spans="1:6" s="2" customFormat="1" ht="25.5" x14ac:dyDescent="0.2">
      <c r="A3476" s="136">
        <v>5.6</v>
      </c>
      <c r="B3476" s="125" t="s">
        <v>284</v>
      </c>
      <c r="C3476" s="130">
        <v>2</v>
      </c>
      <c r="D3476" s="122" t="s">
        <v>33</v>
      </c>
      <c r="E3476" s="347">
        <v>3831.02</v>
      </c>
      <c r="F3476" s="123">
        <f t="shared" si="156"/>
        <v>7662.04</v>
      </c>
    </row>
    <row r="3477" spans="1:6" s="2" customFormat="1" ht="25.5" x14ac:dyDescent="0.2">
      <c r="A3477" s="136">
        <v>5.1100000000000003</v>
      </c>
      <c r="B3477" s="125" t="s">
        <v>282</v>
      </c>
      <c r="C3477" s="130">
        <v>10</v>
      </c>
      <c r="D3477" s="122" t="s">
        <v>33</v>
      </c>
      <c r="E3477" s="347">
        <v>4251.21</v>
      </c>
      <c r="F3477" s="123">
        <f t="shared" si="156"/>
        <v>42512.1</v>
      </c>
    </row>
    <row r="3478" spans="1:6" s="2" customFormat="1" ht="25.5" x14ac:dyDescent="0.2">
      <c r="A3478" s="136">
        <v>5.12</v>
      </c>
      <c r="B3478" s="125" t="s">
        <v>283</v>
      </c>
      <c r="C3478" s="130">
        <v>16</v>
      </c>
      <c r="D3478" s="122" t="s">
        <v>33</v>
      </c>
      <c r="E3478" s="347">
        <v>4251.21</v>
      </c>
      <c r="F3478" s="123">
        <f t="shared" si="156"/>
        <v>68019.360000000001</v>
      </c>
    </row>
    <row r="3479" spans="1:6" s="2" customFormat="1" ht="25.5" x14ac:dyDescent="0.2">
      <c r="A3479" s="136">
        <v>5.16</v>
      </c>
      <c r="B3479" s="125" t="s">
        <v>282</v>
      </c>
      <c r="C3479" s="130">
        <v>2</v>
      </c>
      <c r="D3479" s="122" t="s">
        <v>33</v>
      </c>
      <c r="E3479" s="347">
        <v>4251.21</v>
      </c>
      <c r="F3479" s="123">
        <f t="shared" si="156"/>
        <v>8502.42</v>
      </c>
    </row>
    <row r="3480" spans="1:6" s="2" customFormat="1" ht="25.5" x14ac:dyDescent="0.2">
      <c r="A3480" s="136">
        <v>5.18</v>
      </c>
      <c r="B3480" s="125" t="s">
        <v>265</v>
      </c>
      <c r="C3480" s="130">
        <v>1</v>
      </c>
      <c r="D3480" s="122" t="s">
        <v>33</v>
      </c>
      <c r="E3480" s="347">
        <v>1089.95</v>
      </c>
      <c r="F3480" s="123">
        <f t="shared" si="156"/>
        <v>1089.95</v>
      </c>
    </row>
    <row r="3481" spans="1:6" s="2" customFormat="1" ht="25.5" x14ac:dyDescent="0.2">
      <c r="A3481" s="136">
        <v>5.19</v>
      </c>
      <c r="B3481" s="125" t="s">
        <v>264</v>
      </c>
      <c r="C3481" s="130">
        <v>10</v>
      </c>
      <c r="D3481" s="122" t="s">
        <v>33</v>
      </c>
      <c r="E3481" s="347">
        <v>1067.19</v>
      </c>
      <c r="F3481" s="123">
        <f t="shared" si="156"/>
        <v>10671.9</v>
      </c>
    </row>
    <row r="3482" spans="1:6" s="2" customFormat="1" x14ac:dyDescent="0.2">
      <c r="A3482" s="136">
        <v>5.2</v>
      </c>
      <c r="B3482" s="125" t="s">
        <v>263</v>
      </c>
      <c r="C3482" s="130">
        <v>1</v>
      </c>
      <c r="D3482" s="122" t="s">
        <v>33</v>
      </c>
      <c r="E3482" s="347">
        <v>5020.68</v>
      </c>
      <c r="F3482" s="123">
        <f t="shared" si="156"/>
        <v>5020.68</v>
      </c>
    </row>
    <row r="3483" spans="1:6" s="2" customFormat="1" x14ac:dyDescent="0.2">
      <c r="A3483" s="136">
        <v>5.23</v>
      </c>
      <c r="B3483" s="125" t="s">
        <v>260</v>
      </c>
      <c r="C3483" s="130">
        <v>47</v>
      </c>
      <c r="D3483" s="122" t="s">
        <v>33</v>
      </c>
      <c r="E3483" s="347">
        <v>1713.53</v>
      </c>
      <c r="F3483" s="123">
        <f t="shared" si="156"/>
        <v>80535.91</v>
      </c>
    </row>
    <row r="3484" spans="1:6" s="2" customFormat="1" x14ac:dyDescent="0.2">
      <c r="A3484" s="136">
        <v>5.24</v>
      </c>
      <c r="B3484" s="125" t="s">
        <v>259</v>
      </c>
      <c r="C3484" s="130">
        <v>92</v>
      </c>
      <c r="D3484" s="122" t="s">
        <v>33</v>
      </c>
      <c r="E3484" s="347">
        <v>1565.4</v>
      </c>
      <c r="F3484" s="123">
        <f t="shared" si="156"/>
        <v>144016.79999999999</v>
      </c>
    </row>
    <row r="3485" spans="1:6" s="2" customFormat="1" x14ac:dyDescent="0.2">
      <c r="A3485" s="136"/>
      <c r="B3485" s="125"/>
      <c r="C3485" s="130"/>
      <c r="D3485" s="122"/>
      <c r="E3485" s="347"/>
      <c r="F3485" s="123"/>
    </row>
    <row r="3486" spans="1:6" s="2" customFormat="1" ht="25.5" x14ac:dyDescent="0.2">
      <c r="A3486" s="374">
        <v>6</v>
      </c>
      <c r="B3486" s="116" t="s">
        <v>71</v>
      </c>
      <c r="C3486" s="130"/>
      <c r="D3486" s="122"/>
      <c r="E3486" s="347"/>
      <c r="F3486" s="123"/>
    </row>
    <row r="3487" spans="1:6" s="2" customFormat="1" ht="38.25" x14ac:dyDescent="0.2">
      <c r="A3487" s="136">
        <v>6.2</v>
      </c>
      <c r="B3487" s="125" t="s">
        <v>105</v>
      </c>
      <c r="C3487" s="130">
        <v>4</v>
      </c>
      <c r="D3487" s="122" t="s">
        <v>33</v>
      </c>
      <c r="E3487" s="347">
        <v>41032.239999999998</v>
      </c>
      <c r="F3487" s="123">
        <f>ROUND(C3487*E3487,2)</f>
        <v>164128.95999999999</v>
      </c>
    </row>
    <row r="3488" spans="1:6" s="2" customFormat="1" x14ac:dyDescent="0.2">
      <c r="A3488" s="136"/>
      <c r="B3488" s="125"/>
      <c r="C3488" s="130"/>
      <c r="D3488" s="122"/>
      <c r="E3488" s="347"/>
      <c r="F3488" s="123"/>
    </row>
    <row r="3489" spans="1:6" s="2" customFormat="1" x14ac:dyDescent="0.2">
      <c r="A3489" s="374">
        <v>8</v>
      </c>
      <c r="B3489" s="116" t="s">
        <v>68</v>
      </c>
      <c r="C3489" s="130"/>
      <c r="D3489" s="122"/>
      <c r="E3489" s="347"/>
      <c r="F3489" s="123"/>
    </row>
    <row r="3490" spans="1:6" s="2" customFormat="1" ht="25.5" x14ac:dyDescent="0.2">
      <c r="A3490" s="374">
        <v>8.3000000000000007</v>
      </c>
      <c r="B3490" s="116" t="s">
        <v>99</v>
      </c>
      <c r="C3490" s="130"/>
      <c r="D3490" s="122"/>
      <c r="E3490" s="347"/>
      <c r="F3490" s="123"/>
    </row>
    <row r="3491" spans="1:6" s="2" customFormat="1" ht="25.5" x14ac:dyDescent="0.2">
      <c r="A3491" s="136" t="s">
        <v>96</v>
      </c>
      <c r="B3491" s="125" t="s">
        <v>95</v>
      </c>
      <c r="C3491" s="130">
        <v>3.1</v>
      </c>
      <c r="D3491" s="122" t="s">
        <v>57</v>
      </c>
      <c r="E3491" s="347">
        <v>1884.39</v>
      </c>
      <c r="F3491" s="123">
        <f>ROUND(C3491*E3491,2)</f>
        <v>5841.61</v>
      </c>
    </row>
    <row r="3492" spans="1:6" s="2" customFormat="1" x14ac:dyDescent="0.2">
      <c r="A3492" s="136"/>
      <c r="B3492" s="125"/>
      <c r="C3492" s="130"/>
      <c r="D3492" s="122"/>
      <c r="E3492" s="347"/>
      <c r="F3492" s="123"/>
    </row>
    <row r="3493" spans="1:6" s="2" customFormat="1" ht="25.5" x14ac:dyDescent="0.2">
      <c r="A3493" s="374">
        <v>9</v>
      </c>
      <c r="B3493" s="116" t="s">
        <v>88</v>
      </c>
      <c r="C3493" s="130"/>
      <c r="D3493" s="122"/>
      <c r="E3493" s="347"/>
      <c r="F3493" s="123">
        <f>ROUND(C3493*E3493,2)</f>
        <v>0</v>
      </c>
    </row>
    <row r="3494" spans="1:6" s="2" customFormat="1" x14ac:dyDescent="0.2">
      <c r="A3494" s="136">
        <v>9.1</v>
      </c>
      <c r="B3494" s="125" t="s">
        <v>61</v>
      </c>
      <c r="C3494" s="130">
        <v>850</v>
      </c>
      <c r="D3494" s="122" t="s">
        <v>33</v>
      </c>
      <c r="E3494" s="347">
        <v>215.75</v>
      </c>
      <c r="F3494" s="123">
        <f>ROUND(C3494*E3494,2)</f>
        <v>183387.5</v>
      </c>
    </row>
    <row r="3495" spans="1:6" s="2" customFormat="1" ht="25.5" x14ac:dyDescent="0.2">
      <c r="A3495" s="136">
        <v>9.1999999999999993</v>
      </c>
      <c r="B3495" s="125" t="s">
        <v>36</v>
      </c>
      <c r="C3495" s="130">
        <v>5100</v>
      </c>
      <c r="D3495" s="122" t="s">
        <v>57</v>
      </c>
      <c r="E3495" s="347">
        <v>26.69</v>
      </c>
      <c r="F3495" s="123">
        <f>ROUND(C3495*E3495,2)</f>
        <v>136119</v>
      </c>
    </row>
    <row r="3496" spans="1:6" s="2" customFormat="1" x14ac:dyDescent="0.2">
      <c r="A3496" s="136">
        <v>9.3000000000000007</v>
      </c>
      <c r="B3496" s="125" t="s">
        <v>242</v>
      </c>
      <c r="C3496" s="130">
        <v>1700</v>
      </c>
      <c r="D3496" s="122" t="s">
        <v>33</v>
      </c>
      <c r="E3496" s="347">
        <v>84.42</v>
      </c>
      <c r="F3496" s="123">
        <f>ROUND(C3496*E3496,2)</f>
        <v>143514</v>
      </c>
    </row>
    <row r="3497" spans="1:6" s="2" customFormat="1" x14ac:dyDescent="0.2">
      <c r="A3497" s="136">
        <v>9.5</v>
      </c>
      <c r="B3497" s="125" t="s">
        <v>35</v>
      </c>
      <c r="C3497" s="130">
        <v>850</v>
      </c>
      <c r="D3497" s="122" t="s">
        <v>33</v>
      </c>
      <c r="E3497" s="347">
        <v>240.13</v>
      </c>
      <c r="F3497" s="123">
        <f>ROUND(C3497*E3497,2)</f>
        <v>204110.5</v>
      </c>
    </row>
    <row r="3498" spans="1:6" s="2" customFormat="1" x14ac:dyDescent="0.2">
      <c r="A3498" s="136">
        <v>9.6</v>
      </c>
      <c r="B3498" s="125" t="s">
        <v>241</v>
      </c>
      <c r="C3498" s="130">
        <v>850</v>
      </c>
      <c r="D3498" s="122" t="s">
        <v>33</v>
      </c>
      <c r="E3498" s="347">
        <v>403.02</v>
      </c>
      <c r="F3498" s="123">
        <f t="shared" ref="F3498:F3506" si="157">ROUND(C3497*E3498,2)</f>
        <v>342567</v>
      </c>
    </row>
    <row r="3499" spans="1:6" s="2" customFormat="1" x14ac:dyDescent="0.2">
      <c r="A3499" s="136">
        <v>9.6999999999999993</v>
      </c>
      <c r="B3499" s="125" t="s">
        <v>34</v>
      </c>
      <c r="C3499" s="130">
        <v>850</v>
      </c>
      <c r="D3499" s="122" t="s">
        <v>33</v>
      </c>
      <c r="E3499" s="347">
        <v>1343.42</v>
      </c>
      <c r="F3499" s="123">
        <f t="shared" si="157"/>
        <v>1141907</v>
      </c>
    </row>
    <row r="3500" spans="1:6" s="2" customFormat="1" x14ac:dyDescent="0.2">
      <c r="A3500" s="136">
        <v>9.8000000000000007</v>
      </c>
      <c r="B3500" s="125" t="s">
        <v>32</v>
      </c>
      <c r="C3500" s="130">
        <v>1068</v>
      </c>
      <c r="D3500" s="122" t="s">
        <v>57</v>
      </c>
      <c r="E3500" s="347">
        <v>36.22</v>
      </c>
      <c r="F3500" s="123">
        <f t="shared" si="157"/>
        <v>30787</v>
      </c>
    </row>
    <row r="3501" spans="1:6" s="2" customFormat="1" x14ac:dyDescent="0.2">
      <c r="A3501" s="136">
        <v>9.9</v>
      </c>
      <c r="B3501" s="125" t="s">
        <v>240</v>
      </c>
      <c r="C3501" s="130">
        <v>850</v>
      </c>
      <c r="D3501" s="122" t="s">
        <v>33</v>
      </c>
      <c r="E3501" s="347">
        <v>342.69</v>
      </c>
      <c r="F3501" s="123">
        <f t="shared" si="157"/>
        <v>365992.92</v>
      </c>
    </row>
    <row r="3502" spans="1:6" s="2" customFormat="1" x14ac:dyDescent="0.2">
      <c r="A3502" s="135">
        <v>9.1</v>
      </c>
      <c r="B3502" s="125" t="s">
        <v>239</v>
      </c>
      <c r="C3502" s="130">
        <v>850</v>
      </c>
      <c r="D3502" s="122" t="s">
        <v>33</v>
      </c>
      <c r="E3502" s="347">
        <v>25.3</v>
      </c>
      <c r="F3502" s="123">
        <f t="shared" si="157"/>
        <v>21505</v>
      </c>
    </row>
    <row r="3503" spans="1:6" s="2" customFormat="1" x14ac:dyDescent="0.2">
      <c r="A3503" s="135">
        <v>9.11</v>
      </c>
      <c r="B3503" s="125" t="s">
        <v>238</v>
      </c>
      <c r="C3503" s="130">
        <v>850</v>
      </c>
      <c r="D3503" s="122" t="s">
        <v>33</v>
      </c>
      <c r="E3503" s="347">
        <v>27.83</v>
      </c>
      <c r="F3503" s="123">
        <f t="shared" si="157"/>
        <v>23655.5</v>
      </c>
    </row>
    <row r="3504" spans="1:6" s="2" customFormat="1" x14ac:dyDescent="0.2">
      <c r="A3504" s="135">
        <v>9.1199999999999992</v>
      </c>
      <c r="B3504" s="125" t="s">
        <v>60</v>
      </c>
      <c r="C3504" s="130">
        <v>873</v>
      </c>
      <c r="D3504" s="122" t="s">
        <v>41</v>
      </c>
      <c r="E3504" s="347">
        <v>816.13</v>
      </c>
      <c r="F3504" s="123">
        <f t="shared" si="157"/>
        <v>693710.5</v>
      </c>
    </row>
    <row r="3505" spans="1:6" s="2" customFormat="1" x14ac:dyDescent="0.2">
      <c r="A3505" s="135">
        <v>9.1300000000000008</v>
      </c>
      <c r="B3505" s="125" t="s">
        <v>59</v>
      </c>
      <c r="C3505" s="130">
        <v>727</v>
      </c>
      <c r="D3505" s="122" t="s">
        <v>33</v>
      </c>
      <c r="E3505" s="347">
        <v>772.33</v>
      </c>
      <c r="F3505" s="123">
        <f t="shared" si="157"/>
        <v>674244.09</v>
      </c>
    </row>
    <row r="3506" spans="1:6" s="2" customFormat="1" x14ac:dyDescent="0.2">
      <c r="A3506" s="136">
        <v>0</v>
      </c>
      <c r="B3506" s="125">
        <v>0</v>
      </c>
      <c r="C3506" s="130"/>
      <c r="D3506" s="122"/>
      <c r="E3506" s="347"/>
      <c r="F3506" s="123">
        <f t="shared" si="157"/>
        <v>0</v>
      </c>
    </row>
    <row r="3507" spans="1:6" s="2" customFormat="1" x14ac:dyDescent="0.2">
      <c r="A3507" s="374">
        <v>11</v>
      </c>
      <c r="B3507" s="116" t="s">
        <v>58</v>
      </c>
      <c r="C3507" s="130">
        <v>2019.02</v>
      </c>
      <c r="D3507" s="122" t="s">
        <v>57</v>
      </c>
      <c r="E3507" s="347">
        <v>46.15</v>
      </c>
      <c r="F3507" s="123">
        <f t="shared" ref="F3507:F3519" si="158">ROUND(C3507*E3507,2)</f>
        <v>93177.77</v>
      </c>
    </row>
    <row r="3508" spans="1:6" s="2" customFormat="1" x14ac:dyDescent="0.2">
      <c r="A3508" s="136">
        <v>0</v>
      </c>
      <c r="B3508" s="125">
        <v>0</v>
      </c>
      <c r="C3508" s="130"/>
      <c r="D3508" s="122"/>
      <c r="E3508" s="347"/>
      <c r="F3508" s="123">
        <f t="shared" si="158"/>
        <v>0</v>
      </c>
    </row>
    <row r="3509" spans="1:6" s="2" customFormat="1" x14ac:dyDescent="0.2">
      <c r="A3509" s="374">
        <v>13</v>
      </c>
      <c r="B3509" s="116" t="s">
        <v>56</v>
      </c>
      <c r="C3509" s="130"/>
      <c r="D3509" s="122"/>
      <c r="E3509" s="347"/>
      <c r="F3509" s="123">
        <f t="shared" si="158"/>
        <v>0</v>
      </c>
    </row>
    <row r="3510" spans="1:6" s="2" customFormat="1" x14ac:dyDescent="0.2">
      <c r="A3510" s="135">
        <v>13.1</v>
      </c>
      <c r="B3510" s="125" t="s">
        <v>55</v>
      </c>
      <c r="C3510" s="130">
        <v>99</v>
      </c>
      <c r="D3510" s="122" t="s">
        <v>45</v>
      </c>
      <c r="E3510" s="347">
        <v>190.08</v>
      </c>
      <c r="F3510" s="123">
        <f t="shared" si="158"/>
        <v>18817.919999999998</v>
      </c>
    </row>
    <row r="3511" spans="1:6" s="2" customFormat="1" x14ac:dyDescent="0.2">
      <c r="A3511" s="135">
        <v>13.2</v>
      </c>
      <c r="B3511" s="125" t="s">
        <v>54</v>
      </c>
      <c r="C3511" s="130">
        <v>727</v>
      </c>
      <c r="D3511" s="122" t="s">
        <v>45</v>
      </c>
      <c r="E3511" s="347">
        <v>1445.88</v>
      </c>
      <c r="F3511" s="123">
        <f t="shared" si="158"/>
        <v>1051154.76</v>
      </c>
    </row>
    <row r="3512" spans="1:6" s="2" customFormat="1" x14ac:dyDescent="0.2">
      <c r="A3512" s="135">
        <v>13.3</v>
      </c>
      <c r="B3512" s="125" t="s">
        <v>53</v>
      </c>
      <c r="C3512" s="130">
        <v>99</v>
      </c>
      <c r="D3512" s="122" t="s">
        <v>57</v>
      </c>
      <c r="E3512" s="347">
        <v>95.05</v>
      </c>
      <c r="F3512" s="123">
        <f t="shared" si="158"/>
        <v>9409.9500000000007</v>
      </c>
    </row>
    <row r="3513" spans="1:6" s="2" customFormat="1" x14ac:dyDescent="0.2">
      <c r="A3513" s="135">
        <v>13.4</v>
      </c>
      <c r="B3513" s="125" t="s">
        <v>52</v>
      </c>
      <c r="C3513" s="130">
        <v>727</v>
      </c>
      <c r="D3513" s="122" t="s">
        <v>57</v>
      </c>
      <c r="E3513" s="347">
        <v>1147.69</v>
      </c>
      <c r="F3513" s="123">
        <f t="shared" si="158"/>
        <v>834370.63</v>
      </c>
    </row>
    <row r="3514" spans="1:6" s="2" customFormat="1" x14ac:dyDescent="0.2">
      <c r="A3514" s="136">
        <v>0</v>
      </c>
      <c r="B3514" s="125">
        <v>0</v>
      </c>
      <c r="C3514" s="130"/>
      <c r="D3514" s="122"/>
      <c r="E3514" s="347"/>
      <c r="F3514" s="123">
        <f t="shared" si="158"/>
        <v>0</v>
      </c>
    </row>
    <row r="3515" spans="1:6" s="2" customFormat="1" x14ac:dyDescent="0.2">
      <c r="A3515" s="374">
        <v>14</v>
      </c>
      <c r="B3515" s="116" t="s">
        <v>51</v>
      </c>
      <c r="C3515" s="130">
        <v>2151.5</v>
      </c>
      <c r="D3515" s="122" t="s">
        <v>57</v>
      </c>
      <c r="E3515" s="347">
        <v>11.93</v>
      </c>
      <c r="F3515" s="123">
        <f t="shared" si="158"/>
        <v>25667.4</v>
      </c>
    </row>
    <row r="3516" spans="1:6" s="2" customFormat="1" x14ac:dyDescent="0.2">
      <c r="A3516" s="136">
        <v>0</v>
      </c>
      <c r="B3516" s="125">
        <v>0</v>
      </c>
      <c r="C3516" s="130"/>
      <c r="D3516" s="122"/>
      <c r="E3516" s="347"/>
      <c r="F3516" s="123">
        <f t="shared" si="158"/>
        <v>0</v>
      </c>
    </row>
    <row r="3517" spans="1:6" s="2" customFormat="1" ht="25.5" x14ac:dyDescent="0.2">
      <c r="A3517" s="374">
        <v>15</v>
      </c>
      <c r="B3517" s="116" t="s">
        <v>87</v>
      </c>
      <c r="C3517" s="130"/>
      <c r="D3517" s="122"/>
      <c r="E3517" s="347"/>
      <c r="F3517" s="123">
        <f t="shared" si="158"/>
        <v>0</v>
      </c>
    </row>
    <row r="3518" spans="1:6" s="2" customFormat="1" ht="27" customHeight="1" x14ac:dyDescent="0.2">
      <c r="A3518" s="136">
        <f>+A3517+0.1</f>
        <v>15.1</v>
      </c>
      <c r="B3518" s="125" t="s">
        <v>46</v>
      </c>
      <c r="C3518" s="130">
        <v>377.71</v>
      </c>
      <c r="D3518" s="122" t="s">
        <v>45</v>
      </c>
      <c r="E3518" s="347">
        <v>1162.26</v>
      </c>
      <c r="F3518" s="123">
        <f t="shared" si="158"/>
        <v>438997.22</v>
      </c>
    </row>
    <row r="3519" spans="1:6" s="2" customFormat="1" x14ac:dyDescent="0.2">
      <c r="A3519" s="136">
        <f>+A3518+0.1</f>
        <v>15.2</v>
      </c>
      <c r="B3519" s="125" t="s">
        <v>44</v>
      </c>
      <c r="C3519" s="130">
        <v>1111.49</v>
      </c>
      <c r="D3519" s="122" t="s">
        <v>43</v>
      </c>
      <c r="E3519" s="347">
        <v>49.34</v>
      </c>
      <c r="F3519" s="123">
        <f t="shared" si="158"/>
        <v>54840.92</v>
      </c>
    </row>
    <row r="3520" spans="1:6" s="2" customFormat="1" ht="13.5" x14ac:dyDescent="0.2">
      <c r="A3520" s="136"/>
      <c r="B3520" s="125"/>
      <c r="C3520" s="300"/>
      <c r="D3520" s="300"/>
      <c r="E3520" s="300"/>
      <c r="F3520" s="301"/>
    </row>
    <row r="3521" spans="1:6" s="2" customFormat="1" ht="38.25" x14ac:dyDescent="0.2">
      <c r="A3521" s="376" t="s">
        <v>84</v>
      </c>
      <c r="B3521" s="116" t="s">
        <v>83</v>
      </c>
      <c r="C3521" s="300"/>
      <c r="D3521" s="300"/>
      <c r="E3521" s="300"/>
      <c r="F3521" s="301"/>
    </row>
    <row r="3522" spans="1:6" s="2" customFormat="1" ht="13.5" x14ac:dyDescent="0.2">
      <c r="A3522" s="136"/>
      <c r="B3522" s="125"/>
      <c r="C3522" s="300"/>
      <c r="D3522" s="300"/>
      <c r="E3522" s="300"/>
      <c r="F3522" s="301"/>
    </row>
    <row r="3523" spans="1:6" s="2" customFormat="1" x14ac:dyDescent="0.2">
      <c r="A3523" s="374">
        <v>1</v>
      </c>
      <c r="B3523" s="116" t="s">
        <v>97</v>
      </c>
      <c r="C3523" s="130">
        <v>14280.66</v>
      </c>
      <c r="D3523" s="122" t="s">
        <v>57</v>
      </c>
      <c r="E3523" s="347">
        <v>15.17</v>
      </c>
      <c r="F3523" s="123">
        <f>ROUND(C3523*E3523,2)</f>
        <v>216637.61</v>
      </c>
    </row>
    <row r="3524" spans="1:6" s="2" customFormat="1" x14ac:dyDescent="0.2">
      <c r="A3524" s="136"/>
      <c r="B3524" s="125"/>
      <c r="C3524" s="130"/>
      <c r="D3524" s="122"/>
      <c r="E3524" s="347"/>
      <c r="F3524" s="123"/>
    </row>
    <row r="3525" spans="1:6" s="2" customFormat="1" x14ac:dyDescent="0.2">
      <c r="A3525" s="374">
        <v>2</v>
      </c>
      <c r="B3525" s="116" t="s">
        <v>82</v>
      </c>
      <c r="C3525" s="130"/>
      <c r="D3525" s="122"/>
      <c r="E3525" s="347"/>
      <c r="F3525" s="123"/>
    </row>
    <row r="3526" spans="1:6" s="2" customFormat="1" x14ac:dyDescent="0.2">
      <c r="A3526" s="375">
        <v>2.1</v>
      </c>
      <c r="B3526" s="116" t="s">
        <v>112</v>
      </c>
      <c r="C3526" s="130"/>
      <c r="D3526" s="122"/>
      <c r="E3526" s="347"/>
      <c r="F3526" s="123"/>
    </row>
    <row r="3527" spans="1:6" s="2" customFormat="1" x14ac:dyDescent="0.2">
      <c r="A3527" s="136" t="s">
        <v>281</v>
      </c>
      <c r="B3527" s="125" t="s">
        <v>109</v>
      </c>
      <c r="C3527" s="130">
        <v>1162.5899999999999</v>
      </c>
      <c r="D3527" s="122" t="s">
        <v>41</v>
      </c>
      <c r="E3527" s="347">
        <v>1411.8</v>
      </c>
      <c r="F3527" s="123">
        <f>ROUND(C3527*E3527,2)</f>
        <v>1641344.56</v>
      </c>
    </row>
    <row r="3528" spans="1:6" s="2" customFormat="1" x14ac:dyDescent="0.2">
      <c r="A3528" s="136" t="s">
        <v>280</v>
      </c>
      <c r="B3528" s="125" t="s">
        <v>279</v>
      </c>
      <c r="C3528" s="130">
        <v>84.29</v>
      </c>
      <c r="D3528" s="122" t="s">
        <v>41</v>
      </c>
      <c r="E3528" s="347">
        <v>779.11</v>
      </c>
      <c r="F3528" s="123">
        <f>ROUND(C3528*E3528,2)</f>
        <v>65671.179999999993</v>
      </c>
    </row>
    <row r="3529" spans="1:6" s="2" customFormat="1" ht="25.5" x14ac:dyDescent="0.2">
      <c r="A3529" s="136" t="s">
        <v>151</v>
      </c>
      <c r="B3529" s="125" t="s">
        <v>85</v>
      </c>
      <c r="C3529" s="130">
        <v>7386.52</v>
      </c>
      <c r="D3529" s="122" t="s">
        <v>41</v>
      </c>
      <c r="E3529" s="347">
        <v>172.55</v>
      </c>
      <c r="F3529" s="123">
        <f>ROUND(C3529*E3529,2)</f>
        <v>1274544.03</v>
      </c>
    </row>
    <row r="3530" spans="1:6" s="2" customFormat="1" x14ac:dyDescent="0.2">
      <c r="A3530" s="136"/>
      <c r="B3530" s="125"/>
      <c r="C3530" s="130"/>
      <c r="D3530" s="122"/>
      <c r="E3530" s="347"/>
      <c r="F3530" s="123"/>
    </row>
    <row r="3531" spans="1:6" s="2" customFormat="1" x14ac:dyDescent="0.2">
      <c r="A3531" s="374">
        <v>3</v>
      </c>
      <c r="B3531" s="116" t="s">
        <v>77</v>
      </c>
      <c r="C3531" s="130"/>
      <c r="D3531" s="122"/>
      <c r="E3531" s="347"/>
      <c r="F3531" s="123"/>
    </row>
    <row r="3532" spans="1:6" s="2" customFormat="1" x14ac:dyDescent="0.2">
      <c r="A3532" s="136">
        <v>3.4</v>
      </c>
      <c r="B3532" s="125" t="s">
        <v>75</v>
      </c>
      <c r="C3532" s="130">
        <v>391.26</v>
      </c>
      <c r="D3532" s="122" t="s">
        <v>57</v>
      </c>
      <c r="E3532" s="347">
        <v>855.26</v>
      </c>
      <c r="F3532" s="123">
        <f>ROUND(C3532*E3532,2)</f>
        <v>334629.03000000003</v>
      </c>
    </row>
    <row r="3533" spans="1:6" s="2" customFormat="1" x14ac:dyDescent="0.2">
      <c r="A3533" s="136">
        <v>3.6</v>
      </c>
      <c r="B3533" s="125" t="s">
        <v>74</v>
      </c>
      <c r="C3533" s="130">
        <v>15007.730000000001</v>
      </c>
      <c r="D3533" s="122" t="s">
        <v>57</v>
      </c>
      <c r="E3533" s="347">
        <v>242.88</v>
      </c>
      <c r="F3533" s="123">
        <f>ROUND(C3533*E3533,2)</f>
        <v>3645077.46</v>
      </c>
    </row>
    <row r="3534" spans="1:6" s="2" customFormat="1" x14ac:dyDescent="0.2">
      <c r="A3534" s="136">
        <v>0</v>
      </c>
      <c r="B3534" s="125">
        <v>0</v>
      </c>
      <c r="C3534" s="130"/>
      <c r="D3534" s="122"/>
      <c r="E3534" s="347"/>
      <c r="F3534" s="123"/>
    </row>
    <row r="3535" spans="1:6" s="2" customFormat="1" x14ac:dyDescent="0.2">
      <c r="A3535" s="374">
        <v>4</v>
      </c>
      <c r="B3535" s="116" t="s">
        <v>76</v>
      </c>
      <c r="C3535" s="130"/>
      <c r="D3535" s="122"/>
      <c r="E3535" s="347"/>
      <c r="F3535" s="123"/>
    </row>
    <row r="3536" spans="1:6" s="2" customFormat="1" x14ac:dyDescent="0.2">
      <c r="A3536" s="136">
        <v>4.4000000000000004</v>
      </c>
      <c r="B3536" s="125" t="s">
        <v>75</v>
      </c>
      <c r="C3536" s="130">
        <v>391.26</v>
      </c>
      <c r="D3536" s="122" t="s">
        <v>57</v>
      </c>
      <c r="E3536" s="347">
        <v>133.94</v>
      </c>
      <c r="F3536" s="123">
        <f>ROUND(C3536*E3536,2)</f>
        <v>52405.36</v>
      </c>
    </row>
    <row r="3537" spans="1:6" s="2" customFormat="1" x14ac:dyDescent="0.2">
      <c r="A3537" s="136">
        <v>4.5999999999999996</v>
      </c>
      <c r="B3537" s="125" t="s">
        <v>74</v>
      </c>
      <c r="C3537" s="130">
        <v>15007.730000000001</v>
      </c>
      <c r="D3537" s="122" t="s">
        <v>57</v>
      </c>
      <c r="E3537" s="347">
        <v>96.85</v>
      </c>
      <c r="F3537" s="123">
        <f>ROUND(C3537*E3537,2)</f>
        <v>1453498.65</v>
      </c>
    </row>
    <row r="3538" spans="1:6" s="2" customFormat="1" x14ac:dyDescent="0.2">
      <c r="A3538" s="136">
        <v>0</v>
      </c>
      <c r="B3538" s="125">
        <v>0</v>
      </c>
      <c r="C3538" s="130"/>
      <c r="D3538" s="122"/>
      <c r="E3538" s="347"/>
      <c r="F3538" s="123"/>
    </row>
    <row r="3539" spans="1:6" s="2" customFormat="1" x14ac:dyDescent="0.2">
      <c r="A3539" s="374">
        <v>5</v>
      </c>
      <c r="B3539" s="116" t="s">
        <v>73</v>
      </c>
      <c r="C3539" s="130"/>
      <c r="D3539" s="122"/>
      <c r="E3539" s="347"/>
      <c r="F3539" s="123"/>
    </row>
    <row r="3540" spans="1:6" s="2" customFormat="1" ht="25.5" x14ac:dyDescent="0.2">
      <c r="A3540" s="136">
        <v>5.0999999999999996</v>
      </c>
      <c r="B3540" s="125" t="s">
        <v>278</v>
      </c>
      <c r="C3540" s="130">
        <v>3</v>
      </c>
      <c r="D3540" s="122" t="s">
        <v>33</v>
      </c>
      <c r="E3540" s="347">
        <v>12888.68</v>
      </c>
      <c r="F3540" s="123">
        <f t="shared" ref="F3540:F3559" si="159">ROUND(C3540*E3540,2)</f>
        <v>38666.04</v>
      </c>
    </row>
    <row r="3541" spans="1:6" s="2" customFormat="1" ht="25.5" x14ac:dyDescent="0.2">
      <c r="A3541" s="136">
        <v>5.7</v>
      </c>
      <c r="B3541" s="125" t="s">
        <v>277</v>
      </c>
      <c r="C3541" s="130">
        <v>1</v>
      </c>
      <c r="D3541" s="122" t="s">
        <v>33</v>
      </c>
      <c r="E3541" s="347">
        <v>23231.55</v>
      </c>
      <c r="F3541" s="123">
        <f t="shared" si="159"/>
        <v>23231.55</v>
      </c>
    </row>
    <row r="3542" spans="1:6" s="2" customFormat="1" ht="25.5" x14ac:dyDescent="0.2">
      <c r="A3542" s="135">
        <v>5.0999999999999996</v>
      </c>
      <c r="B3542" s="125" t="s">
        <v>276</v>
      </c>
      <c r="C3542" s="130">
        <v>3</v>
      </c>
      <c r="D3542" s="122" t="s">
        <v>33</v>
      </c>
      <c r="E3542" s="347">
        <v>10543.22</v>
      </c>
      <c r="F3542" s="123">
        <f t="shared" si="159"/>
        <v>31629.66</v>
      </c>
    </row>
    <row r="3543" spans="1:6" s="2" customFormat="1" ht="25.5" x14ac:dyDescent="0.2">
      <c r="A3543" s="135">
        <v>5.1100000000000003</v>
      </c>
      <c r="B3543" s="125" t="s">
        <v>275</v>
      </c>
      <c r="C3543" s="130">
        <v>1</v>
      </c>
      <c r="D3543" s="122" t="s">
        <v>33</v>
      </c>
      <c r="E3543" s="347">
        <v>8161.21</v>
      </c>
      <c r="F3543" s="123">
        <f t="shared" si="159"/>
        <v>8161.21</v>
      </c>
    </row>
    <row r="3544" spans="1:6" s="2" customFormat="1" ht="25.5" x14ac:dyDescent="0.2">
      <c r="A3544" s="135">
        <v>5.12</v>
      </c>
      <c r="B3544" s="125" t="s">
        <v>274</v>
      </c>
      <c r="C3544" s="130">
        <v>10</v>
      </c>
      <c r="D3544" s="122" t="s">
        <v>33</v>
      </c>
      <c r="E3544" s="347">
        <v>7373.34</v>
      </c>
      <c r="F3544" s="123">
        <f t="shared" si="159"/>
        <v>73733.399999999994</v>
      </c>
    </row>
    <row r="3545" spans="1:6" s="2" customFormat="1" ht="25.5" x14ac:dyDescent="0.2">
      <c r="A3545" s="135">
        <v>5.13</v>
      </c>
      <c r="B3545" s="125" t="s">
        <v>273</v>
      </c>
      <c r="C3545" s="130">
        <v>7</v>
      </c>
      <c r="D3545" s="122" t="s">
        <v>33</v>
      </c>
      <c r="E3545" s="347">
        <v>7913.55</v>
      </c>
      <c r="F3545" s="123">
        <f t="shared" si="159"/>
        <v>55394.85</v>
      </c>
    </row>
    <row r="3546" spans="1:6" s="2" customFormat="1" ht="25.5" x14ac:dyDescent="0.2">
      <c r="A3546" s="135">
        <v>5.15</v>
      </c>
      <c r="B3546" s="125" t="s">
        <v>272</v>
      </c>
      <c r="C3546" s="130">
        <v>20</v>
      </c>
      <c r="D3546" s="122" t="s">
        <v>33</v>
      </c>
      <c r="E3546" s="347">
        <v>7159.26</v>
      </c>
      <c r="F3546" s="123">
        <f t="shared" si="159"/>
        <v>143185.20000000001</v>
      </c>
    </row>
    <row r="3547" spans="1:6" s="2" customFormat="1" ht="25.5" x14ac:dyDescent="0.2">
      <c r="A3547" s="135">
        <v>5.16</v>
      </c>
      <c r="B3547" s="125" t="s">
        <v>271</v>
      </c>
      <c r="C3547" s="130">
        <v>114</v>
      </c>
      <c r="D3547" s="122" t="s">
        <v>33</v>
      </c>
      <c r="E3547" s="347">
        <v>4741.8999999999996</v>
      </c>
      <c r="F3547" s="123">
        <f t="shared" si="159"/>
        <v>540576.6</v>
      </c>
    </row>
    <row r="3548" spans="1:6" s="2" customFormat="1" ht="25.5" x14ac:dyDescent="0.2">
      <c r="A3548" s="135">
        <v>5.17</v>
      </c>
      <c r="B3548" s="125" t="s">
        <v>270</v>
      </c>
      <c r="C3548" s="130">
        <v>7</v>
      </c>
      <c r="D3548" s="122" t="s">
        <v>33</v>
      </c>
      <c r="E3548" s="347">
        <v>14324.37</v>
      </c>
      <c r="F3548" s="123">
        <f t="shared" si="159"/>
        <v>100270.59</v>
      </c>
    </row>
    <row r="3549" spans="1:6" s="2" customFormat="1" ht="25.5" x14ac:dyDescent="0.2">
      <c r="A3549" s="135">
        <v>5.19</v>
      </c>
      <c r="B3549" s="125" t="s">
        <v>269</v>
      </c>
      <c r="C3549" s="130">
        <v>16</v>
      </c>
      <c r="D3549" s="122" t="s">
        <v>33</v>
      </c>
      <c r="E3549" s="347">
        <v>8326.9</v>
      </c>
      <c r="F3549" s="123">
        <f t="shared" si="159"/>
        <v>133230.39999999999</v>
      </c>
    </row>
    <row r="3550" spans="1:6" s="2" customFormat="1" ht="25.5" x14ac:dyDescent="0.2">
      <c r="A3550" s="135">
        <v>5.2</v>
      </c>
      <c r="B3550" s="125" t="s">
        <v>268</v>
      </c>
      <c r="C3550" s="130">
        <v>1</v>
      </c>
      <c r="D3550" s="122" t="s">
        <v>33</v>
      </c>
      <c r="E3550" s="347">
        <v>12522.51</v>
      </c>
      <c r="F3550" s="123">
        <f t="shared" si="159"/>
        <v>12522.51</v>
      </c>
    </row>
    <row r="3551" spans="1:6" s="2" customFormat="1" ht="25.5" x14ac:dyDescent="0.2">
      <c r="A3551" s="135">
        <v>5.23</v>
      </c>
      <c r="B3551" s="125" t="s">
        <v>267</v>
      </c>
      <c r="C3551" s="130">
        <v>3</v>
      </c>
      <c r="D3551" s="122" t="s">
        <v>33</v>
      </c>
      <c r="E3551" s="347">
        <v>5332.93</v>
      </c>
      <c r="F3551" s="123">
        <f t="shared" si="159"/>
        <v>15998.79</v>
      </c>
    </row>
    <row r="3552" spans="1:6" s="2" customFormat="1" ht="25.5" x14ac:dyDescent="0.2">
      <c r="A3552" s="135">
        <v>5.24</v>
      </c>
      <c r="B3552" s="125" t="s">
        <v>266</v>
      </c>
      <c r="C3552" s="130">
        <v>14</v>
      </c>
      <c r="D3552" s="122" t="s">
        <v>33</v>
      </c>
      <c r="E3552" s="347">
        <v>4251.21</v>
      </c>
      <c r="F3552" s="123">
        <f t="shared" si="159"/>
        <v>59516.94</v>
      </c>
    </row>
    <row r="3553" spans="1:6" s="2" customFormat="1" ht="25.5" x14ac:dyDescent="0.2">
      <c r="A3553" s="135">
        <v>5.27</v>
      </c>
      <c r="B3553" s="125" t="s">
        <v>265</v>
      </c>
      <c r="C3553" s="130">
        <v>1</v>
      </c>
      <c r="D3553" s="122" t="s">
        <v>33</v>
      </c>
      <c r="E3553" s="347">
        <v>1089.95</v>
      </c>
      <c r="F3553" s="123">
        <f t="shared" si="159"/>
        <v>1089.95</v>
      </c>
    </row>
    <row r="3554" spans="1:6" s="2" customFormat="1" ht="25.5" x14ac:dyDescent="0.2">
      <c r="A3554" s="135">
        <v>5.28</v>
      </c>
      <c r="B3554" s="125" t="s">
        <v>264</v>
      </c>
      <c r="C3554" s="130">
        <v>73</v>
      </c>
      <c r="D3554" s="122" t="s">
        <v>33</v>
      </c>
      <c r="E3554" s="347">
        <v>1067.19</v>
      </c>
      <c r="F3554" s="123">
        <f t="shared" si="159"/>
        <v>77904.87</v>
      </c>
    </row>
    <row r="3555" spans="1:6" s="2" customFormat="1" x14ac:dyDescent="0.2">
      <c r="A3555" s="135">
        <v>5.29</v>
      </c>
      <c r="B3555" s="125" t="s">
        <v>263</v>
      </c>
      <c r="C3555" s="130">
        <v>5</v>
      </c>
      <c r="D3555" s="122" t="s">
        <v>33</v>
      </c>
      <c r="E3555" s="347">
        <v>5020.68</v>
      </c>
      <c r="F3555" s="123">
        <f t="shared" si="159"/>
        <v>25103.4</v>
      </c>
    </row>
    <row r="3556" spans="1:6" s="2" customFormat="1" x14ac:dyDescent="0.2">
      <c r="A3556" s="135">
        <v>5.3</v>
      </c>
      <c r="B3556" s="125" t="s">
        <v>262</v>
      </c>
      <c r="C3556" s="130">
        <v>11</v>
      </c>
      <c r="D3556" s="122" t="s">
        <v>33</v>
      </c>
      <c r="E3556" s="347">
        <v>3400.25</v>
      </c>
      <c r="F3556" s="123">
        <f t="shared" si="159"/>
        <v>37402.75</v>
      </c>
    </row>
    <row r="3557" spans="1:6" s="2" customFormat="1" x14ac:dyDescent="0.2">
      <c r="A3557" s="135">
        <v>5.31</v>
      </c>
      <c r="B3557" s="125" t="s">
        <v>261</v>
      </c>
      <c r="C3557" s="130">
        <v>39</v>
      </c>
      <c r="D3557" s="122" t="s">
        <v>33</v>
      </c>
      <c r="E3557" s="347">
        <v>2696.28</v>
      </c>
      <c r="F3557" s="123">
        <f t="shared" si="159"/>
        <v>105154.92</v>
      </c>
    </row>
    <row r="3558" spans="1:6" s="2" customFormat="1" x14ac:dyDescent="0.2">
      <c r="A3558" s="135">
        <v>5.32</v>
      </c>
      <c r="B3558" s="125" t="s">
        <v>260</v>
      </c>
      <c r="C3558" s="130">
        <v>284</v>
      </c>
      <c r="D3558" s="122" t="s">
        <v>33</v>
      </c>
      <c r="E3558" s="347">
        <v>1713.53</v>
      </c>
      <c r="F3558" s="123">
        <f t="shared" si="159"/>
        <v>486642.52</v>
      </c>
    </row>
    <row r="3559" spans="1:6" s="2" customFormat="1" x14ac:dyDescent="0.2">
      <c r="A3559" s="135">
        <v>5.33</v>
      </c>
      <c r="B3559" s="125" t="s">
        <v>259</v>
      </c>
      <c r="C3559" s="130">
        <v>721</v>
      </c>
      <c r="D3559" s="122" t="s">
        <v>33</v>
      </c>
      <c r="E3559" s="347">
        <v>1565.4</v>
      </c>
      <c r="F3559" s="123">
        <f t="shared" si="159"/>
        <v>1128653.3999999999</v>
      </c>
    </row>
    <row r="3560" spans="1:6" s="2" customFormat="1" x14ac:dyDescent="0.2">
      <c r="A3560" s="136">
        <v>0</v>
      </c>
      <c r="B3560" s="125">
        <v>0</v>
      </c>
      <c r="C3560" s="130"/>
      <c r="D3560" s="122"/>
      <c r="E3560" s="347"/>
      <c r="F3560" s="123"/>
    </row>
    <row r="3561" spans="1:6" s="2" customFormat="1" ht="25.5" x14ac:dyDescent="0.2">
      <c r="A3561" s="374">
        <v>6</v>
      </c>
      <c r="B3561" s="116" t="s">
        <v>71</v>
      </c>
      <c r="C3561" s="130"/>
      <c r="D3561" s="122"/>
      <c r="E3561" s="347"/>
      <c r="F3561" s="123"/>
    </row>
    <row r="3562" spans="1:6" s="2" customFormat="1" ht="41.25" customHeight="1" x14ac:dyDescent="0.2">
      <c r="A3562" s="136">
        <v>6.3</v>
      </c>
      <c r="B3562" s="125" t="s">
        <v>70</v>
      </c>
      <c r="C3562" s="130">
        <v>8</v>
      </c>
      <c r="D3562" s="122" t="s">
        <v>33</v>
      </c>
      <c r="E3562" s="347">
        <v>18755.64</v>
      </c>
      <c r="F3562" s="123">
        <f>ROUND(C3562*E3562,2)</f>
        <v>150045.12</v>
      </c>
    </row>
    <row r="3563" spans="1:6" s="2" customFormat="1" ht="42.75" customHeight="1" x14ac:dyDescent="0.2">
      <c r="A3563" s="136">
        <v>6.4</v>
      </c>
      <c r="B3563" s="125" t="s">
        <v>69</v>
      </c>
      <c r="C3563" s="130">
        <v>18</v>
      </c>
      <c r="D3563" s="122" t="s">
        <v>33</v>
      </c>
      <c r="E3563" s="347">
        <v>11160.4</v>
      </c>
      <c r="F3563" s="123">
        <f>ROUND(C3563*E3563,2)</f>
        <v>200887.2</v>
      </c>
    </row>
    <row r="3564" spans="1:6" s="2" customFormat="1" x14ac:dyDescent="0.2">
      <c r="A3564" s="136">
        <v>6.5</v>
      </c>
      <c r="B3564" s="125" t="s">
        <v>104</v>
      </c>
      <c r="C3564" s="130">
        <v>11</v>
      </c>
      <c r="D3564" s="122" t="s">
        <v>33</v>
      </c>
      <c r="E3564" s="347">
        <v>7304.14</v>
      </c>
      <c r="F3564" s="123">
        <f>ROUND(C3564*E3564,2)</f>
        <v>80345.539999999994</v>
      </c>
    </row>
    <row r="3565" spans="1:6" s="2" customFormat="1" x14ac:dyDescent="0.2">
      <c r="A3565" s="136">
        <v>0</v>
      </c>
      <c r="B3565" s="125">
        <v>0</v>
      </c>
      <c r="C3565" s="130"/>
      <c r="D3565" s="122">
        <v>0</v>
      </c>
      <c r="E3565" s="347"/>
      <c r="F3565" s="123"/>
    </row>
    <row r="3566" spans="1:6" s="2" customFormat="1" x14ac:dyDescent="0.2">
      <c r="A3566" s="374">
        <v>7</v>
      </c>
      <c r="B3566" s="116" t="s">
        <v>258</v>
      </c>
      <c r="C3566" s="130"/>
      <c r="D3566" s="122">
        <v>0</v>
      </c>
      <c r="E3566" s="347"/>
      <c r="F3566" s="123"/>
    </row>
    <row r="3567" spans="1:6" s="2" customFormat="1" x14ac:dyDescent="0.2">
      <c r="A3567" s="136">
        <v>7.1</v>
      </c>
      <c r="B3567" s="125" t="s">
        <v>257</v>
      </c>
      <c r="C3567" s="130">
        <v>20.059999999999999</v>
      </c>
      <c r="D3567" s="122" t="s">
        <v>41</v>
      </c>
      <c r="E3567" s="347">
        <v>13413.54</v>
      </c>
      <c r="F3567" s="123">
        <f>ROUND(C3567*E3567,2)</f>
        <v>269075.61</v>
      </c>
    </row>
    <row r="3568" spans="1:6" s="2" customFormat="1" x14ac:dyDescent="0.2">
      <c r="A3568" s="136">
        <v>0</v>
      </c>
      <c r="B3568" s="125">
        <v>0</v>
      </c>
      <c r="C3568" s="130"/>
      <c r="D3568" s="122"/>
      <c r="E3568" s="347"/>
      <c r="F3568" s="123"/>
    </row>
    <row r="3569" spans="1:6" s="2" customFormat="1" x14ac:dyDescent="0.2">
      <c r="A3569" s="374">
        <v>8</v>
      </c>
      <c r="B3569" s="116" t="s">
        <v>68</v>
      </c>
      <c r="C3569" s="130"/>
      <c r="D3569" s="122"/>
      <c r="E3569" s="347"/>
      <c r="F3569" s="123"/>
    </row>
    <row r="3570" spans="1:6" s="2" customFormat="1" ht="25.5" x14ac:dyDescent="0.2">
      <c r="A3570" s="375">
        <v>8.1</v>
      </c>
      <c r="B3570" s="116" t="s">
        <v>102</v>
      </c>
      <c r="C3570" s="130"/>
      <c r="D3570" s="122"/>
      <c r="E3570" s="347"/>
      <c r="F3570" s="123"/>
    </row>
    <row r="3571" spans="1:6" s="2" customFormat="1" ht="25.5" x14ac:dyDescent="0.2">
      <c r="A3571" s="136" t="s">
        <v>256</v>
      </c>
      <c r="B3571" s="125" t="s">
        <v>255</v>
      </c>
      <c r="C3571" s="130">
        <v>3.1999999999999993</v>
      </c>
      <c r="D3571" s="122" t="s">
        <v>57</v>
      </c>
      <c r="E3571" s="347">
        <v>3770.74</v>
      </c>
      <c r="F3571" s="123">
        <f>ROUND(C3571*E3571,2)</f>
        <v>12066.37</v>
      </c>
    </row>
    <row r="3572" spans="1:6" s="2" customFormat="1" x14ac:dyDescent="0.2">
      <c r="A3572" s="136" t="s">
        <v>147</v>
      </c>
      <c r="B3572" s="125" t="s">
        <v>93</v>
      </c>
      <c r="C3572" s="130">
        <v>0.90000000000000036</v>
      </c>
      <c r="D3572" s="122" t="s">
        <v>41</v>
      </c>
      <c r="E3572" s="347">
        <v>130.81</v>
      </c>
      <c r="F3572" s="123">
        <f>ROUND(C3572*E3572,2)</f>
        <v>117.73</v>
      </c>
    </row>
    <row r="3573" spans="1:6" s="2" customFormat="1" x14ac:dyDescent="0.2">
      <c r="A3573" s="136" t="s">
        <v>146</v>
      </c>
      <c r="B3573" s="125" t="s">
        <v>91</v>
      </c>
      <c r="C3573" s="130">
        <v>0.12999999999999989</v>
      </c>
      <c r="D3573" s="122" t="s">
        <v>41</v>
      </c>
      <c r="E3573" s="347">
        <v>172.55</v>
      </c>
      <c r="F3573" s="123">
        <f>ROUND(C3573*E3573,2)</f>
        <v>22.43</v>
      </c>
    </row>
    <row r="3574" spans="1:6" s="2" customFormat="1" x14ac:dyDescent="0.2">
      <c r="A3574" s="136">
        <v>0</v>
      </c>
      <c r="B3574" s="125">
        <v>0</v>
      </c>
      <c r="C3574" s="130"/>
      <c r="D3574" s="122"/>
      <c r="E3574" s="347"/>
      <c r="F3574" s="123"/>
    </row>
    <row r="3575" spans="1:6" s="2" customFormat="1" ht="25.5" x14ac:dyDescent="0.2">
      <c r="A3575" s="375">
        <v>8.1999999999999993</v>
      </c>
      <c r="B3575" s="116" t="s">
        <v>119</v>
      </c>
      <c r="C3575" s="130"/>
      <c r="D3575" s="122"/>
      <c r="E3575" s="347"/>
      <c r="F3575" s="123"/>
    </row>
    <row r="3576" spans="1:6" s="2" customFormat="1" x14ac:dyDescent="0.2">
      <c r="A3576" s="136" t="s">
        <v>117</v>
      </c>
      <c r="B3576" s="125" t="s">
        <v>63</v>
      </c>
      <c r="C3576" s="130">
        <v>0.82699999999999974</v>
      </c>
      <c r="D3576" s="122" t="s">
        <v>41</v>
      </c>
      <c r="E3576" s="347">
        <v>146.16999999999999</v>
      </c>
      <c r="F3576" s="123">
        <f>ROUND(C3576*E3576,2)</f>
        <v>120.88</v>
      </c>
    </row>
    <row r="3577" spans="1:6" s="2" customFormat="1" x14ac:dyDescent="0.2">
      <c r="A3577" s="136">
        <v>0</v>
      </c>
      <c r="B3577" s="125">
        <v>0</v>
      </c>
      <c r="C3577" s="130"/>
      <c r="D3577" s="122"/>
      <c r="E3577" s="347"/>
      <c r="F3577" s="123"/>
    </row>
    <row r="3578" spans="1:6" s="2" customFormat="1" ht="25.5" x14ac:dyDescent="0.2">
      <c r="A3578" s="375">
        <v>8.5</v>
      </c>
      <c r="B3578" s="116" t="s">
        <v>141</v>
      </c>
      <c r="C3578" s="130"/>
      <c r="D3578" s="122"/>
      <c r="E3578" s="347"/>
      <c r="F3578" s="123"/>
    </row>
    <row r="3579" spans="1:6" s="2" customFormat="1" x14ac:dyDescent="0.2">
      <c r="A3579" s="136" t="s">
        <v>140</v>
      </c>
      <c r="B3579" s="125" t="s">
        <v>97</v>
      </c>
      <c r="C3579" s="130">
        <v>1.9000000000000004</v>
      </c>
      <c r="D3579" s="122" t="s">
        <v>57</v>
      </c>
      <c r="E3579" s="347">
        <v>291.64999999999998</v>
      </c>
      <c r="F3579" s="123">
        <f>ROUND(C3579*E3579,2)</f>
        <v>554.14</v>
      </c>
    </row>
    <row r="3580" spans="1:6" s="2" customFormat="1" ht="25.5" x14ac:dyDescent="0.2">
      <c r="A3580" s="136" t="s">
        <v>254</v>
      </c>
      <c r="B3580" s="125" t="s">
        <v>253</v>
      </c>
      <c r="C3580" s="130">
        <v>1.9000000000000004</v>
      </c>
      <c r="D3580" s="122" t="s">
        <v>57</v>
      </c>
      <c r="E3580" s="347">
        <v>2443.96</v>
      </c>
      <c r="F3580" s="123">
        <f>ROUND(C3580*E3580,2)</f>
        <v>4643.5200000000004</v>
      </c>
    </row>
    <row r="3581" spans="1:6" s="2" customFormat="1" x14ac:dyDescent="0.2">
      <c r="A3581" s="136" t="s">
        <v>252</v>
      </c>
      <c r="B3581" s="125" t="s">
        <v>251</v>
      </c>
      <c r="C3581" s="130">
        <v>2</v>
      </c>
      <c r="D3581" s="122" t="s">
        <v>33</v>
      </c>
      <c r="E3581" s="347">
        <v>1559.86</v>
      </c>
      <c r="F3581" s="123">
        <f>ROUND(C3581*E3581,2)</f>
        <v>3119.72</v>
      </c>
    </row>
    <row r="3582" spans="1:6" s="2" customFormat="1" x14ac:dyDescent="0.2">
      <c r="A3582" s="136">
        <v>0</v>
      </c>
      <c r="B3582" s="125">
        <v>0</v>
      </c>
      <c r="C3582" s="130"/>
      <c r="D3582" s="122"/>
      <c r="E3582" s="347"/>
      <c r="F3582" s="123"/>
    </row>
    <row r="3583" spans="1:6" s="2" customFormat="1" ht="25.5" x14ac:dyDescent="0.2">
      <c r="A3583" s="375">
        <v>8.8000000000000007</v>
      </c>
      <c r="B3583" s="116" t="s">
        <v>130</v>
      </c>
      <c r="C3583" s="130"/>
      <c r="D3583" s="122"/>
      <c r="E3583" s="347"/>
      <c r="F3583" s="123"/>
    </row>
    <row r="3584" spans="1:6" s="2" customFormat="1" ht="25.5" x14ac:dyDescent="0.2">
      <c r="A3584" s="136" t="s">
        <v>250</v>
      </c>
      <c r="B3584" s="125" t="s">
        <v>249</v>
      </c>
      <c r="C3584" s="130">
        <v>11.66</v>
      </c>
      <c r="D3584" s="122" t="s">
        <v>57</v>
      </c>
      <c r="E3584" s="347">
        <v>1448.42</v>
      </c>
      <c r="F3584" s="123">
        <f>ROUND(C3584*E3584,2)</f>
        <v>16888.580000000002</v>
      </c>
    </row>
    <row r="3585" spans="1:6" s="2" customFormat="1" ht="25.5" x14ac:dyDescent="0.2">
      <c r="A3585" s="136" t="s">
        <v>248</v>
      </c>
      <c r="B3585" s="125" t="s">
        <v>247</v>
      </c>
      <c r="C3585" s="130">
        <v>4</v>
      </c>
      <c r="D3585" s="122" t="s">
        <v>33</v>
      </c>
      <c r="E3585" s="347">
        <v>209.99</v>
      </c>
      <c r="F3585" s="123">
        <f>ROUND(C3585*E3585,2)</f>
        <v>839.96</v>
      </c>
    </row>
    <row r="3586" spans="1:6" s="2" customFormat="1" x14ac:dyDescent="0.2">
      <c r="A3586" s="136" t="s">
        <v>246</v>
      </c>
      <c r="B3586" s="125" t="s">
        <v>245</v>
      </c>
      <c r="C3586" s="130">
        <v>2</v>
      </c>
      <c r="D3586" s="122" t="s">
        <v>33</v>
      </c>
      <c r="E3586" s="347">
        <v>1411.73</v>
      </c>
      <c r="F3586" s="123">
        <f>ROUND(C3586*E3586,2)</f>
        <v>2823.46</v>
      </c>
    </row>
    <row r="3587" spans="1:6" s="2" customFormat="1" ht="25.5" x14ac:dyDescent="0.2">
      <c r="A3587" s="136" t="s">
        <v>244</v>
      </c>
      <c r="B3587" s="125" t="s">
        <v>243</v>
      </c>
      <c r="C3587" s="130">
        <v>3</v>
      </c>
      <c r="D3587" s="122" t="s">
        <v>33</v>
      </c>
      <c r="E3587" s="347">
        <v>6185.8</v>
      </c>
      <c r="F3587" s="123">
        <f>ROUND(C3587*E3587,2)</f>
        <v>18557.400000000001</v>
      </c>
    </row>
    <row r="3588" spans="1:6" s="2" customFormat="1" x14ac:dyDescent="0.2">
      <c r="A3588" s="136">
        <v>0</v>
      </c>
      <c r="B3588" s="125">
        <v>0</v>
      </c>
      <c r="C3588" s="130"/>
      <c r="D3588" s="122"/>
      <c r="E3588" s="347"/>
      <c r="F3588" s="123"/>
    </row>
    <row r="3589" spans="1:6" s="2" customFormat="1" ht="25.5" x14ac:dyDescent="0.2">
      <c r="A3589" s="374">
        <v>10</v>
      </c>
      <c r="B3589" s="116" t="s">
        <v>62</v>
      </c>
      <c r="C3589" s="130"/>
      <c r="D3589" s="122"/>
      <c r="E3589" s="347"/>
      <c r="F3589" s="123"/>
    </row>
    <row r="3590" spans="1:6" s="2" customFormat="1" x14ac:dyDescent="0.2">
      <c r="A3590" s="136">
        <v>10.1</v>
      </c>
      <c r="B3590" s="125" t="s">
        <v>61</v>
      </c>
      <c r="C3590" s="130">
        <v>1684</v>
      </c>
      <c r="D3590" s="122" t="s">
        <v>33</v>
      </c>
      <c r="E3590" s="347">
        <v>215.75</v>
      </c>
      <c r="F3590" s="123">
        <f t="shared" ref="F3590:F3601" si="160">ROUND(C3590*E3590,2)</f>
        <v>363323</v>
      </c>
    </row>
    <row r="3591" spans="1:6" s="2" customFormat="1" ht="25.5" x14ac:dyDescent="0.2">
      <c r="A3591" s="136">
        <v>10.199999999999999</v>
      </c>
      <c r="B3591" s="125" t="s">
        <v>36</v>
      </c>
      <c r="C3591" s="130">
        <v>10104</v>
      </c>
      <c r="D3591" s="122" t="s">
        <v>57</v>
      </c>
      <c r="E3591" s="347">
        <v>26.69</v>
      </c>
      <c r="F3591" s="123">
        <f t="shared" si="160"/>
        <v>269675.76</v>
      </c>
    </row>
    <row r="3592" spans="1:6" s="2" customFormat="1" x14ac:dyDescent="0.2">
      <c r="A3592" s="136">
        <v>10.3</v>
      </c>
      <c r="B3592" s="125" t="s">
        <v>242</v>
      </c>
      <c r="C3592" s="130">
        <v>3368</v>
      </c>
      <c r="D3592" s="122" t="s">
        <v>33</v>
      </c>
      <c r="E3592" s="347">
        <v>84.42</v>
      </c>
      <c r="F3592" s="123">
        <f t="shared" si="160"/>
        <v>284326.56</v>
      </c>
    </row>
    <row r="3593" spans="1:6" s="2" customFormat="1" x14ac:dyDescent="0.2">
      <c r="A3593" s="136">
        <v>10.5</v>
      </c>
      <c r="B3593" s="125" t="s">
        <v>35</v>
      </c>
      <c r="C3593" s="130">
        <v>1684</v>
      </c>
      <c r="D3593" s="122" t="s">
        <v>33</v>
      </c>
      <c r="E3593" s="347">
        <v>240.13</v>
      </c>
      <c r="F3593" s="123">
        <f t="shared" si="160"/>
        <v>404378.92</v>
      </c>
    </row>
    <row r="3594" spans="1:6" s="2" customFormat="1" x14ac:dyDescent="0.2">
      <c r="A3594" s="136">
        <v>10.6</v>
      </c>
      <c r="B3594" s="125" t="s">
        <v>241</v>
      </c>
      <c r="C3594" s="130">
        <v>1684</v>
      </c>
      <c r="D3594" s="122" t="s">
        <v>33</v>
      </c>
      <c r="E3594" s="347">
        <v>403.02</v>
      </c>
      <c r="F3594" s="123">
        <f t="shared" si="160"/>
        <v>678685.68</v>
      </c>
    </row>
    <row r="3595" spans="1:6" s="2" customFormat="1" x14ac:dyDescent="0.2">
      <c r="A3595" s="136">
        <v>10.7</v>
      </c>
      <c r="B3595" s="125" t="s">
        <v>34</v>
      </c>
      <c r="C3595" s="130">
        <v>1684</v>
      </c>
      <c r="D3595" s="122" t="s">
        <v>33</v>
      </c>
      <c r="E3595" s="347">
        <v>1343.42</v>
      </c>
      <c r="F3595" s="123">
        <f t="shared" si="160"/>
        <v>2262319.2799999998</v>
      </c>
    </row>
    <row r="3596" spans="1:6" s="2" customFormat="1" x14ac:dyDescent="0.2">
      <c r="A3596" s="136">
        <v>10.8</v>
      </c>
      <c r="B3596" s="125" t="s">
        <v>32</v>
      </c>
      <c r="C3596" s="130">
        <v>2340</v>
      </c>
      <c r="D3596" s="122" t="s">
        <v>57</v>
      </c>
      <c r="E3596" s="347">
        <v>36.22</v>
      </c>
      <c r="F3596" s="123">
        <f t="shared" si="160"/>
        <v>84754.8</v>
      </c>
    </row>
    <row r="3597" spans="1:6" s="2" customFormat="1" x14ac:dyDescent="0.2">
      <c r="A3597" s="136">
        <v>10.9</v>
      </c>
      <c r="B3597" s="125" t="s">
        <v>240</v>
      </c>
      <c r="C3597" s="130">
        <v>2467.5</v>
      </c>
      <c r="D3597" s="122" t="s">
        <v>33</v>
      </c>
      <c r="E3597" s="347">
        <v>342.69</v>
      </c>
      <c r="F3597" s="123">
        <f t="shared" si="160"/>
        <v>845587.58</v>
      </c>
    </row>
    <row r="3598" spans="1:6" s="2" customFormat="1" x14ac:dyDescent="0.2">
      <c r="A3598" s="135">
        <v>10.1</v>
      </c>
      <c r="B3598" s="125" t="s">
        <v>239</v>
      </c>
      <c r="C3598" s="130">
        <v>2340</v>
      </c>
      <c r="D3598" s="122" t="s">
        <v>33</v>
      </c>
      <c r="E3598" s="347">
        <v>25.3</v>
      </c>
      <c r="F3598" s="123">
        <f t="shared" si="160"/>
        <v>59202</v>
      </c>
    </row>
    <row r="3599" spans="1:6" s="2" customFormat="1" x14ac:dyDescent="0.2">
      <c r="A3599" s="135">
        <v>10.11</v>
      </c>
      <c r="B3599" s="125" t="s">
        <v>238</v>
      </c>
      <c r="C3599" s="130">
        <v>2340</v>
      </c>
      <c r="D3599" s="122" t="s">
        <v>33</v>
      </c>
      <c r="E3599" s="347">
        <v>27.83</v>
      </c>
      <c r="F3599" s="123">
        <f t="shared" si="160"/>
        <v>65122.2</v>
      </c>
    </row>
    <row r="3600" spans="1:6" s="2" customFormat="1" x14ac:dyDescent="0.2">
      <c r="A3600" s="135">
        <v>10.119999999999999</v>
      </c>
      <c r="B3600" s="125" t="s">
        <v>60</v>
      </c>
      <c r="C3600" s="130">
        <v>2541</v>
      </c>
      <c r="D3600" s="122" t="s">
        <v>41</v>
      </c>
      <c r="E3600" s="347">
        <v>816.13</v>
      </c>
      <c r="F3600" s="123">
        <f t="shared" si="160"/>
        <v>2073786.33</v>
      </c>
    </row>
    <row r="3601" spans="1:6" s="2" customFormat="1" x14ac:dyDescent="0.2">
      <c r="A3601" s="135">
        <v>10.130000000000001</v>
      </c>
      <c r="B3601" s="125" t="s">
        <v>59</v>
      </c>
      <c r="C3601" s="130">
        <v>1684</v>
      </c>
      <c r="D3601" s="122" t="s">
        <v>33</v>
      </c>
      <c r="E3601" s="347">
        <v>772.33</v>
      </c>
      <c r="F3601" s="123">
        <f t="shared" si="160"/>
        <v>1300603.72</v>
      </c>
    </row>
    <row r="3602" spans="1:6" s="2" customFormat="1" x14ac:dyDescent="0.2">
      <c r="A3602" s="136">
        <v>0</v>
      </c>
      <c r="B3602" s="125">
        <v>0</v>
      </c>
      <c r="C3602" s="130"/>
      <c r="D3602" s="122"/>
      <c r="E3602" s="347"/>
      <c r="F3602" s="123"/>
    </row>
    <row r="3603" spans="1:6" s="2" customFormat="1" x14ac:dyDescent="0.2">
      <c r="A3603" s="374">
        <v>12</v>
      </c>
      <c r="B3603" s="116" t="s">
        <v>58</v>
      </c>
      <c r="C3603" s="130">
        <v>14132.66</v>
      </c>
      <c r="D3603" s="122" t="s">
        <v>57</v>
      </c>
      <c r="E3603" s="347">
        <v>46.15</v>
      </c>
      <c r="F3603" s="123">
        <f>ROUND(C3603*E3603,2)</f>
        <v>652222.26</v>
      </c>
    </row>
    <row r="3604" spans="1:6" s="2" customFormat="1" x14ac:dyDescent="0.2">
      <c r="A3604" s="136">
        <v>0</v>
      </c>
      <c r="B3604" s="125">
        <v>0</v>
      </c>
      <c r="C3604" s="130"/>
      <c r="D3604" s="122"/>
      <c r="E3604" s="347"/>
      <c r="F3604" s="123"/>
    </row>
    <row r="3605" spans="1:6" s="2" customFormat="1" x14ac:dyDescent="0.2">
      <c r="A3605" s="374">
        <v>14</v>
      </c>
      <c r="B3605" s="116" t="s">
        <v>56</v>
      </c>
      <c r="C3605" s="130"/>
      <c r="D3605" s="122"/>
      <c r="E3605" s="347"/>
      <c r="F3605" s="123"/>
    </row>
    <row r="3606" spans="1:6" s="2" customFormat="1" x14ac:dyDescent="0.2">
      <c r="A3606" s="136">
        <v>14.1</v>
      </c>
      <c r="B3606" s="125" t="s">
        <v>55</v>
      </c>
      <c r="C3606" s="130">
        <v>1804.7999999999997</v>
      </c>
      <c r="D3606" s="122" t="s">
        <v>45</v>
      </c>
      <c r="E3606" s="347">
        <v>190.08</v>
      </c>
      <c r="F3606" s="123">
        <f>ROUND(C3606*E3606,2)</f>
        <v>343056.38</v>
      </c>
    </row>
    <row r="3607" spans="1:6" s="2" customFormat="1" x14ac:dyDescent="0.2">
      <c r="A3607" s="136">
        <v>14.2</v>
      </c>
      <c r="B3607" s="125" t="s">
        <v>54</v>
      </c>
      <c r="C3607" s="130">
        <v>1616.85</v>
      </c>
      <c r="D3607" s="122" t="s">
        <v>45</v>
      </c>
      <c r="E3607" s="347">
        <v>1445.88</v>
      </c>
      <c r="F3607" s="123">
        <f>ROUND(C3607*E3607,2)</f>
        <v>2337771.08</v>
      </c>
    </row>
    <row r="3608" spans="1:6" s="2" customFormat="1" x14ac:dyDescent="0.2">
      <c r="A3608" s="136">
        <v>14.3</v>
      </c>
      <c r="B3608" s="125" t="s">
        <v>53</v>
      </c>
      <c r="C3608" s="130">
        <v>1616.85</v>
      </c>
      <c r="D3608" s="122" t="s">
        <v>57</v>
      </c>
      <c r="E3608" s="347">
        <v>95.05</v>
      </c>
      <c r="F3608" s="123">
        <f>ROUND(C3608*E3608,2)</f>
        <v>153681.59</v>
      </c>
    </row>
    <row r="3609" spans="1:6" s="2" customFormat="1" x14ac:dyDescent="0.2">
      <c r="A3609" s="136">
        <v>14.4</v>
      </c>
      <c r="B3609" s="125" t="s">
        <v>52</v>
      </c>
      <c r="C3609" s="130">
        <v>1616.85</v>
      </c>
      <c r="D3609" s="122" t="s">
        <v>57</v>
      </c>
      <c r="E3609" s="347">
        <v>1147.69</v>
      </c>
      <c r="F3609" s="123">
        <f>ROUND(C3609*E3609,2)</f>
        <v>1855642.58</v>
      </c>
    </row>
    <row r="3610" spans="1:6" s="2" customFormat="1" x14ac:dyDescent="0.2">
      <c r="A3610" s="136">
        <v>0</v>
      </c>
      <c r="B3610" s="125">
        <v>0</v>
      </c>
      <c r="C3610" s="130">
        <v>0</v>
      </c>
      <c r="D3610" s="122">
        <v>0</v>
      </c>
      <c r="E3610" s="347">
        <v>0</v>
      </c>
      <c r="F3610" s="123"/>
    </row>
    <row r="3611" spans="1:6" s="2" customFormat="1" x14ac:dyDescent="0.2">
      <c r="A3611" s="374">
        <v>15</v>
      </c>
      <c r="B3611" s="116" t="s">
        <v>51</v>
      </c>
      <c r="C3611" s="130">
        <v>9293.1200000000008</v>
      </c>
      <c r="D3611" s="122" t="s">
        <v>57</v>
      </c>
      <c r="E3611" s="347">
        <v>11.93</v>
      </c>
      <c r="F3611" s="123">
        <f>ROUND(C3611*E3611,2)</f>
        <v>110866.92</v>
      </c>
    </row>
    <row r="3612" spans="1:6" s="2" customFormat="1" x14ac:dyDescent="0.2">
      <c r="A3612" s="136">
        <v>0</v>
      </c>
      <c r="B3612" s="125">
        <v>0</v>
      </c>
      <c r="C3612" s="130"/>
      <c r="D3612" s="122"/>
      <c r="E3612" s="347"/>
      <c r="F3612" s="123"/>
    </row>
    <row r="3613" spans="1:6" s="2" customFormat="1" ht="25.5" x14ac:dyDescent="0.2">
      <c r="A3613" s="374">
        <v>16</v>
      </c>
      <c r="B3613" s="116" t="s">
        <v>50</v>
      </c>
      <c r="C3613" s="130"/>
      <c r="D3613" s="122"/>
      <c r="E3613" s="347"/>
      <c r="F3613" s="123"/>
    </row>
    <row r="3614" spans="1:6" ht="25.5" x14ac:dyDescent="0.2">
      <c r="A3614" s="136">
        <v>16.3</v>
      </c>
      <c r="B3614" s="125" t="s">
        <v>47</v>
      </c>
      <c r="C3614" s="130">
        <v>559.1</v>
      </c>
      <c r="D3614" s="122" t="s">
        <v>45</v>
      </c>
      <c r="E3614" s="347">
        <v>211.95</v>
      </c>
      <c r="F3614" s="123">
        <f>ROUND(C3614*E3614,2)</f>
        <v>118501.25</v>
      </c>
    </row>
    <row r="3615" spans="1:6" x14ac:dyDescent="0.2">
      <c r="A3615" s="136">
        <v>16.5</v>
      </c>
      <c r="B3615" s="125" t="s">
        <v>44</v>
      </c>
      <c r="C3615" s="130">
        <v>7639.9</v>
      </c>
      <c r="D3615" s="122" t="s">
        <v>43</v>
      </c>
      <c r="E3615" s="347">
        <v>49.34</v>
      </c>
      <c r="F3615" s="123">
        <f>ROUND(C3615*E3615,2)</f>
        <v>376952.67</v>
      </c>
    </row>
    <row r="3616" spans="1:6" x14ac:dyDescent="0.2">
      <c r="A3616" s="136">
        <v>16.600000000000009</v>
      </c>
      <c r="B3616" s="125" t="s">
        <v>86</v>
      </c>
      <c r="C3616" s="130">
        <v>736.01</v>
      </c>
      <c r="D3616" s="122" t="s">
        <v>41</v>
      </c>
      <c r="E3616" s="347">
        <v>1583.87</v>
      </c>
      <c r="F3616" s="123">
        <f>ROUND(C3616*E3616,2)</f>
        <v>1165744.1599999999</v>
      </c>
    </row>
    <row r="3617" spans="1:6" x14ac:dyDescent="0.2">
      <c r="A3617" s="136">
        <v>16.70000000000001</v>
      </c>
      <c r="B3617" s="125" t="s">
        <v>42</v>
      </c>
      <c r="C3617" s="130">
        <v>1171.05</v>
      </c>
      <c r="D3617" s="122" t="s">
        <v>41</v>
      </c>
      <c r="E3617" s="347">
        <v>172.55</v>
      </c>
      <c r="F3617" s="123">
        <f>ROUND(C3617*E3617,2)</f>
        <v>202064.68</v>
      </c>
    </row>
    <row r="3618" spans="1:6" x14ac:dyDescent="0.2">
      <c r="A3618" s="136"/>
      <c r="B3618" s="125"/>
      <c r="C3618" s="130"/>
      <c r="D3618" s="122"/>
      <c r="E3618" s="347"/>
      <c r="F3618" s="123"/>
    </row>
    <row r="3619" spans="1:6" x14ac:dyDescent="0.2">
      <c r="A3619" s="375" t="s">
        <v>237</v>
      </c>
      <c r="B3619" s="116" t="s">
        <v>236</v>
      </c>
      <c r="C3619" s="130"/>
      <c r="D3619" s="122"/>
      <c r="E3619" s="347"/>
      <c r="F3619" s="123"/>
    </row>
    <row r="3620" spans="1:6" x14ac:dyDescent="0.2">
      <c r="A3620" s="374">
        <v>1</v>
      </c>
      <c r="B3620" s="116" t="s">
        <v>235</v>
      </c>
      <c r="C3620" s="130"/>
      <c r="D3620" s="122"/>
      <c r="E3620" s="347"/>
      <c r="F3620" s="123"/>
    </row>
    <row r="3621" spans="1:6" s="4" customFormat="1" x14ac:dyDescent="0.2">
      <c r="A3621" s="136">
        <v>1.2</v>
      </c>
      <c r="B3621" s="125" t="s">
        <v>230</v>
      </c>
      <c r="C3621" s="130">
        <v>30</v>
      </c>
      <c r="D3621" s="122" t="s">
        <v>33</v>
      </c>
      <c r="E3621" s="347">
        <v>1062.2</v>
      </c>
      <c r="F3621" s="123">
        <f>ROUND(C3621*E3621,2)</f>
        <v>31866</v>
      </c>
    </row>
    <row r="3622" spans="1:6" x14ac:dyDescent="0.2">
      <c r="A3622" s="136">
        <v>1.5</v>
      </c>
      <c r="B3622" s="125" t="s">
        <v>234</v>
      </c>
      <c r="C3622" s="130">
        <v>136</v>
      </c>
      <c r="D3622" s="122" t="s">
        <v>33</v>
      </c>
      <c r="E3622" s="347">
        <v>1527.87</v>
      </c>
      <c r="F3622" s="123">
        <f>ROUND(C3622*E3622,2)</f>
        <v>207790.32</v>
      </c>
    </row>
    <row r="3623" spans="1:6" x14ac:dyDescent="0.2">
      <c r="A3623" s="136"/>
      <c r="B3623" s="125"/>
      <c r="C3623" s="130"/>
      <c r="D3623" s="122"/>
      <c r="E3623" s="347"/>
      <c r="F3623" s="123"/>
    </row>
    <row r="3624" spans="1:6" x14ac:dyDescent="0.2">
      <c r="A3624" s="374">
        <v>2</v>
      </c>
      <c r="B3624" s="116" t="s">
        <v>233</v>
      </c>
      <c r="C3624" s="130"/>
      <c r="D3624" s="122"/>
      <c r="E3624" s="347"/>
      <c r="F3624" s="123"/>
    </row>
    <row r="3625" spans="1:6" x14ac:dyDescent="0.2">
      <c r="A3625" s="136">
        <v>2.1</v>
      </c>
      <c r="B3625" s="125" t="s">
        <v>232</v>
      </c>
      <c r="C3625" s="130">
        <v>3</v>
      </c>
      <c r="D3625" s="122" t="s">
        <v>33</v>
      </c>
      <c r="E3625" s="347">
        <v>1781.05</v>
      </c>
      <c r="F3625" s="123">
        <f>ROUND(C3625*E3625,2)</f>
        <v>5343.15</v>
      </c>
    </row>
    <row r="3626" spans="1:6" x14ac:dyDescent="0.2">
      <c r="A3626" s="136">
        <v>2.2000000000000002</v>
      </c>
      <c r="B3626" s="125" t="s">
        <v>230</v>
      </c>
      <c r="C3626" s="130">
        <v>41</v>
      </c>
      <c r="D3626" s="122" t="s">
        <v>33</v>
      </c>
      <c r="E3626" s="347">
        <v>1937.6</v>
      </c>
      <c r="F3626" s="123">
        <f>ROUND(C3626*E3626,2)</f>
        <v>79441.600000000006</v>
      </c>
    </row>
    <row r="3627" spans="1:6" x14ac:dyDescent="0.2">
      <c r="A3627" s="136"/>
      <c r="B3627" s="125"/>
      <c r="C3627" s="130"/>
      <c r="D3627" s="122"/>
      <c r="E3627" s="347"/>
      <c r="F3627" s="123"/>
    </row>
    <row r="3628" spans="1:6" x14ac:dyDescent="0.2">
      <c r="A3628" s="374">
        <v>3</v>
      </c>
      <c r="B3628" s="116" t="s">
        <v>231</v>
      </c>
      <c r="C3628" s="130"/>
      <c r="D3628" s="122"/>
      <c r="E3628" s="347"/>
      <c r="F3628" s="123"/>
    </row>
    <row r="3629" spans="1:6" x14ac:dyDescent="0.2">
      <c r="A3629" s="136">
        <v>3.1</v>
      </c>
      <c r="B3629" s="125" t="s">
        <v>230</v>
      </c>
      <c r="C3629" s="130">
        <v>23</v>
      </c>
      <c r="D3629" s="122" t="s">
        <v>33</v>
      </c>
      <c r="E3629" s="347">
        <v>2647.6</v>
      </c>
      <c r="F3629" s="123">
        <f>ROUND(C3629*E3629,2)</f>
        <v>60894.8</v>
      </c>
    </row>
    <row r="3630" spans="1:6" ht="13.5" x14ac:dyDescent="0.2">
      <c r="A3630" s="136"/>
      <c r="B3630" s="125"/>
      <c r="C3630" s="300"/>
      <c r="D3630" s="300"/>
      <c r="E3630" s="300"/>
      <c r="F3630" s="301"/>
    </row>
    <row r="3631" spans="1:6" x14ac:dyDescent="0.2">
      <c r="A3631" s="178"/>
      <c r="B3631" s="179" t="s">
        <v>229</v>
      </c>
      <c r="C3631" s="180"/>
      <c r="D3631" s="181"/>
      <c r="E3631" s="182"/>
      <c r="F3631" s="183">
        <f>SUM(F3364:F3630)</f>
        <v>86246192.270000085</v>
      </c>
    </row>
    <row r="3632" spans="1:6" ht="13.5" x14ac:dyDescent="0.2">
      <c r="A3632" s="136">
        <v>0</v>
      </c>
      <c r="B3632" s="125">
        <v>0</v>
      </c>
      <c r="C3632" s="300">
        <v>0</v>
      </c>
      <c r="D3632" s="300"/>
      <c r="E3632" s="300"/>
      <c r="F3632" s="123"/>
    </row>
    <row r="3633" spans="1:11" ht="13.5" x14ac:dyDescent="0.2">
      <c r="A3633" s="136"/>
      <c r="B3633" s="410" t="s">
        <v>868</v>
      </c>
      <c r="C3633" s="300"/>
      <c r="D3633" s="300"/>
      <c r="E3633" s="300"/>
      <c r="F3633" s="301"/>
    </row>
    <row r="3634" spans="1:11" ht="13.5" x14ac:dyDescent="0.2">
      <c r="A3634" s="136"/>
      <c r="B3634" s="125"/>
      <c r="C3634" s="300"/>
      <c r="D3634" s="300"/>
      <c r="E3634" s="300"/>
      <c r="F3634" s="301"/>
    </row>
    <row r="3635" spans="1:11" ht="13.5" x14ac:dyDescent="0.2">
      <c r="A3635" s="118" t="s">
        <v>125</v>
      </c>
      <c r="B3635" s="116" t="s">
        <v>124</v>
      </c>
      <c r="C3635" s="300"/>
      <c r="D3635" s="300"/>
      <c r="E3635" s="300"/>
      <c r="F3635" s="301"/>
    </row>
    <row r="3636" spans="1:11" ht="13.5" x14ac:dyDescent="0.2">
      <c r="A3636" s="115"/>
      <c r="B3636" s="116"/>
      <c r="C3636" s="300"/>
      <c r="D3636" s="300"/>
      <c r="E3636" s="300"/>
      <c r="F3636" s="301"/>
    </row>
    <row r="3637" spans="1:11" ht="25.5" x14ac:dyDescent="0.2">
      <c r="A3637" s="120">
        <v>15</v>
      </c>
      <c r="B3637" s="116" t="s">
        <v>115</v>
      </c>
      <c r="C3637" s="300"/>
      <c r="D3637" s="300"/>
      <c r="E3637" s="300"/>
      <c r="F3637" s="301"/>
    </row>
    <row r="3638" spans="1:11" ht="25.5" x14ac:dyDescent="0.2">
      <c r="A3638" s="370">
        <v>15.8</v>
      </c>
      <c r="B3638" s="125" t="s">
        <v>193</v>
      </c>
      <c r="C3638" s="130">
        <v>2021.55</v>
      </c>
      <c r="D3638" s="122" t="s">
        <v>45</v>
      </c>
      <c r="E3638" s="347">
        <v>2042.4</v>
      </c>
      <c r="F3638" s="123">
        <f>ROUND(C3638*E3638,2)</f>
        <v>4128813.72</v>
      </c>
      <c r="G3638" s="440"/>
      <c r="H3638" s="440"/>
      <c r="I3638" s="440"/>
      <c r="J3638" s="440"/>
      <c r="K3638" s="440"/>
    </row>
    <row r="3639" spans="1:11" x14ac:dyDescent="0.2">
      <c r="A3639" s="370">
        <v>15.9</v>
      </c>
      <c r="B3639" s="371" t="s">
        <v>228</v>
      </c>
      <c r="C3639" s="130">
        <v>5124.0600000000004</v>
      </c>
      <c r="D3639" s="122" t="s">
        <v>43</v>
      </c>
      <c r="E3639" s="347">
        <v>60.79</v>
      </c>
      <c r="F3639" s="123">
        <f>ROUND(C3639*E3639,2)</f>
        <v>311491.61</v>
      </c>
      <c r="G3639"/>
      <c r="H3639"/>
      <c r="I3639"/>
      <c r="J3639"/>
      <c r="K3639"/>
    </row>
    <row r="3640" spans="1:11" ht="13.5" x14ac:dyDescent="0.2">
      <c r="A3640" s="370"/>
      <c r="B3640" s="371"/>
      <c r="C3640" s="130"/>
      <c r="D3640" s="122"/>
      <c r="E3640" s="380"/>
      <c r="F3640" s="301"/>
      <c r="G3640" s="440"/>
      <c r="H3640" s="440"/>
      <c r="I3640" s="440"/>
      <c r="J3640" s="440"/>
      <c r="K3640" s="440"/>
    </row>
    <row r="3641" spans="1:11" ht="13.5" x14ac:dyDescent="0.2">
      <c r="A3641" s="373">
        <v>16</v>
      </c>
      <c r="B3641" s="372" t="s">
        <v>227</v>
      </c>
      <c r="C3641" s="130"/>
      <c r="D3641" s="122"/>
      <c r="E3641" s="347"/>
      <c r="F3641" s="301"/>
    </row>
    <row r="3642" spans="1:11" x14ac:dyDescent="0.2">
      <c r="A3642" s="370">
        <v>16.100000000000001</v>
      </c>
      <c r="B3642" s="371" t="s">
        <v>226</v>
      </c>
      <c r="C3642" s="130">
        <v>3411</v>
      </c>
      <c r="D3642" s="122" t="s">
        <v>45</v>
      </c>
      <c r="E3642" s="347">
        <v>25.96</v>
      </c>
      <c r="F3642" s="123">
        <f>ROUND(C3642*E3642,2)</f>
        <v>88549.56</v>
      </c>
    </row>
    <row r="3643" spans="1:11" ht="13.5" x14ac:dyDescent="0.2">
      <c r="A3643" s="370"/>
      <c r="B3643" s="371"/>
      <c r="C3643" s="130"/>
      <c r="D3643" s="122"/>
      <c r="E3643" s="380"/>
      <c r="F3643" s="301"/>
      <c r="G3643"/>
      <c r="H3643"/>
      <c r="I3643"/>
      <c r="J3643"/>
      <c r="K3643"/>
    </row>
    <row r="3644" spans="1:11" x14ac:dyDescent="0.2">
      <c r="A3644" s="373">
        <v>17</v>
      </c>
      <c r="B3644" s="372" t="s">
        <v>225</v>
      </c>
      <c r="C3644" s="130"/>
      <c r="D3644" s="381"/>
      <c r="E3644" s="382"/>
      <c r="F3644" s="347"/>
      <c r="G3644"/>
      <c r="H3644"/>
      <c r="I3644"/>
      <c r="J3644"/>
      <c r="K3644"/>
    </row>
    <row r="3645" spans="1:11" x14ac:dyDescent="0.2">
      <c r="A3645" s="370">
        <v>17.100000000000001</v>
      </c>
      <c r="B3645" s="372" t="s">
        <v>181</v>
      </c>
      <c r="C3645" s="130"/>
      <c r="D3645" s="381"/>
      <c r="E3645" s="382"/>
      <c r="F3645" s="347"/>
      <c r="G3645"/>
      <c r="H3645"/>
      <c r="I3645"/>
      <c r="J3645"/>
      <c r="K3645"/>
    </row>
    <row r="3646" spans="1:11" x14ac:dyDescent="0.2">
      <c r="A3646" s="370"/>
      <c r="B3646" s="371" t="s">
        <v>189</v>
      </c>
      <c r="C3646" s="130">
        <f>0.67+0.67+1+1+0.5+0.67+3</f>
        <v>7.51</v>
      </c>
      <c r="D3646" s="382" t="s">
        <v>170</v>
      </c>
      <c r="E3646" s="347">
        <v>1897.48</v>
      </c>
      <c r="F3646" s="123">
        <f>ROUND(C3646*E3646,2)</f>
        <v>14250.07</v>
      </c>
      <c r="G3646"/>
      <c r="H3646"/>
      <c r="I3646"/>
      <c r="J3646"/>
      <c r="K3646"/>
    </row>
    <row r="3647" spans="1:11" x14ac:dyDescent="0.2">
      <c r="A3647" s="370">
        <v>17.2</v>
      </c>
      <c r="B3647" s="372" t="s">
        <v>177</v>
      </c>
      <c r="C3647" s="130"/>
      <c r="D3647" s="382"/>
      <c r="E3647" s="383"/>
      <c r="F3647" s="123">
        <f>ROUND(C3647*E3647,2)</f>
        <v>0</v>
      </c>
      <c r="G3647"/>
      <c r="H3647"/>
      <c r="I3647"/>
      <c r="J3647"/>
      <c r="K3647"/>
    </row>
    <row r="3648" spans="1:11" x14ac:dyDescent="0.2">
      <c r="A3648" s="370"/>
      <c r="B3648" s="371" t="s">
        <v>186</v>
      </c>
      <c r="C3648" s="130">
        <f>1.25+1.25+2+2+1+1.33+2.15</f>
        <v>10.98</v>
      </c>
      <c r="D3648" s="382" t="s">
        <v>170</v>
      </c>
      <c r="E3648" s="347">
        <v>298.52999999999997</v>
      </c>
      <c r="F3648" s="123">
        <f>ROUND(C3648*E3648,2)</f>
        <v>3277.86</v>
      </c>
      <c r="G3648"/>
      <c r="H3648"/>
      <c r="I3648"/>
      <c r="J3648"/>
      <c r="K3648"/>
    </row>
    <row r="3649" spans="1:11" x14ac:dyDescent="0.2">
      <c r="A3649" s="370"/>
      <c r="B3649" s="371" t="s">
        <v>184</v>
      </c>
      <c r="C3649" s="130">
        <f>0.67+0.67+1+1+0.5+0.67+3</f>
        <v>7.51</v>
      </c>
      <c r="D3649" s="382" t="s">
        <v>170</v>
      </c>
      <c r="E3649" s="347">
        <v>301.06</v>
      </c>
      <c r="F3649" s="123">
        <f>ROUND(C3649*E3649,2)</f>
        <v>2260.96</v>
      </c>
      <c r="G3649"/>
      <c r="H3649"/>
      <c r="I3649"/>
      <c r="J3649"/>
      <c r="K3649"/>
    </row>
    <row r="3650" spans="1:11" x14ac:dyDescent="0.2">
      <c r="A3650" s="370"/>
      <c r="B3650" s="371" t="s">
        <v>173</v>
      </c>
      <c r="C3650" s="130">
        <f>2+2.15</f>
        <v>4.1500000000000004</v>
      </c>
      <c r="D3650" s="382" t="s">
        <v>170</v>
      </c>
      <c r="E3650" s="347">
        <v>155.84</v>
      </c>
      <c r="F3650" s="123">
        <f>ROUND(C3650*E3650,2)</f>
        <v>646.74</v>
      </c>
      <c r="G3650"/>
      <c r="H3650"/>
      <c r="I3650"/>
      <c r="J3650"/>
      <c r="K3650"/>
    </row>
    <row r="3651" spans="1:11" x14ac:dyDescent="0.2">
      <c r="A3651" s="370"/>
      <c r="B3651" s="371"/>
      <c r="C3651" s="130"/>
      <c r="D3651" s="381"/>
      <c r="E3651" s="382"/>
      <c r="F3651" s="347"/>
      <c r="G3651"/>
      <c r="H3651"/>
      <c r="I3651"/>
      <c r="J3651"/>
      <c r="K3651"/>
    </row>
    <row r="3652" spans="1:11" x14ac:dyDescent="0.2">
      <c r="A3652" s="373">
        <v>18</v>
      </c>
      <c r="B3652" s="372" t="s">
        <v>224</v>
      </c>
      <c r="C3652" s="130"/>
      <c r="D3652" s="381"/>
      <c r="E3652" s="382"/>
      <c r="F3652" s="347"/>
      <c r="G3652"/>
      <c r="H3652"/>
      <c r="I3652"/>
      <c r="J3652"/>
      <c r="K3652"/>
    </row>
    <row r="3653" spans="1:11" x14ac:dyDescent="0.2">
      <c r="A3653" s="370"/>
      <c r="B3653" s="372" t="s">
        <v>181</v>
      </c>
      <c r="C3653" s="130"/>
      <c r="D3653" s="381"/>
      <c r="E3653" s="382"/>
      <c r="F3653" s="347"/>
      <c r="G3653"/>
      <c r="H3653"/>
      <c r="I3653"/>
      <c r="J3653"/>
      <c r="K3653"/>
    </row>
    <row r="3654" spans="1:11" x14ac:dyDescent="0.2">
      <c r="A3654" s="370">
        <v>18.100000000000001</v>
      </c>
      <c r="B3654" s="371" t="s">
        <v>223</v>
      </c>
      <c r="C3654" s="130">
        <v>2</v>
      </c>
      <c r="D3654" s="382" t="s">
        <v>170</v>
      </c>
      <c r="E3654" s="347">
        <v>468.5</v>
      </c>
      <c r="F3654" s="123">
        <f>ROUND(C3654*E3654,2)</f>
        <v>937</v>
      </c>
      <c r="G3654"/>
      <c r="H3654"/>
      <c r="I3654"/>
      <c r="J3654"/>
      <c r="K3654"/>
    </row>
    <row r="3655" spans="1:11" x14ac:dyDescent="0.2">
      <c r="A3655" s="370">
        <v>18.2</v>
      </c>
      <c r="B3655" s="371" t="s">
        <v>180</v>
      </c>
      <c r="C3655" s="130">
        <v>2</v>
      </c>
      <c r="D3655" s="382" t="s">
        <v>170</v>
      </c>
      <c r="E3655" s="347">
        <v>1283.26</v>
      </c>
      <c r="F3655" s="123">
        <f>ROUND(C3655*E3655,2)</f>
        <v>2566.52</v>
      </c>
      <c r="G3655"/>
      <c r="H3655"/>
      <c r="I3655"/>
      <c r="J3655"/>
      <c r="K3655"/>
    </row>
    <row r="3656" spans="1:11" x14ac:dyDescent="0.2">
      <c r="A3656" s="370">
        <v>18.3</v>
      </c>
      <c r="B3656" s="371" t="s">
        <v>179</v>
      </c>
      <c r="C3656" s="130">
        <v>2</v>
      </c>
      <c r="D3656" s="382" t="s">
        <v>170</v>
      </c>
      <c r="E3656" s="347">
        <v>583.14</v>
      </c>
      <c r="F3656" s="123">
        <f>ROUND(C3656*E3656,2)</f>
        <v>1166.28</v>
      </c>
      <c r="G3656"/>
      <c r="H3656"/>
      <c r="I3656"/>
      <c r="J3656"/>
      <c r="K3656"/>
    </row>
    <row r="3657" spans="1:11" x14ac:dyDescent="0.2">
      <c r="A3657" s="370"/>
      <c r="B3657" s="371"/>
      <c r="C3657" s="130"/>
      <c r="D3657" s="382"/>
      <c r="E3657" s="347"/>
      <c r="F3657" s="123"/>
      <c r="G3657"/>
      <c r="H3657"/>
      <c r="I3657"/>
      <c r="J3657"/>
      <c r="K3657"/>
    </row>
    <row r="3658" spans="1:11" x14ac:dyDescent="0.2">
      <c r="A3658" s="384">
        <v>18.399999999999999</v>
      </c>
      <c r="B3658" s="372" t="s">
        <v>177</v>
      </c>
      <c r="C3658" s="130"/>
      <c r="D3658" s="381"/>
      <c r="E3658" s="347"/>
      <c r="F3658" s="123">
        <f>ROUND(C3658*E3658,2)</f>
        <v>0</v>
      </c>
      <c r="G3658"/>
      <c r="H3658"/>
      <c r="I3658"/>
      <c r="J3658"/>
      <c r="K3658"/>
    </row>
    <row r="3659" spans="1:11" x14ac:dyDescent="0.2">
      <c r="A3659" s="370" t="s">
        <v>222</v>
      </c>
      <c r="B3659" s="371" t="s">
        <v>184</v>
      </c>
      <c r="C3659" s="130">
        <v>6</v>
      </c>
      <c r="D3659" s="382" t="s">
        <v>170</v>
      </c>
      <c r="E3659" s="347">
        <v>301.06</v>
      </c>
      <c r="F3659" s="123">
        <f>ROUND(C3659*E3659,2)</f>
        <v>1806.36</v>
      </c>
      <c r="G3659"/>
      <c r="H3659"/>
      <c r="I3659"/>
      <c r="J3659"/>
      <c r="K3659"/>
    </row>
    <row r="3660" spans="1:11" x14ac:dyDescent="0.2">
      <c r="A3660" s="385" t="s">
        <v>221</v>
      </c>
      <c r="B3660" s="371" t="s">
        <v>175</v>
      </c>
      <c r="C3660" s="130">
        <v>2</v>
      </c>
      <c r="D3660" s="382" t="s">
        <v>170</v>
      </c>
      <c r="E3660" s="347">
        <v>386.07</v>
      </c>
      <c r="F3660" s="123">
        <f>ROUND(C3660*E3660,2)</f>
        <v>772.14</v>
      </c>
      <c r="G3660"/>
      <c r="H3660"/>
      <c r="I3660"/>
      <c r="J3660"/>
      <c r="K3660"/>
    </row>
    <row r="3661" spans="1:11" x14ac:dyDescent="0.2">
      <c r="A3661" s="386" t="s">
        <v>220</v>
      </c>
      <c r="B3661" s="371" t="s">
        <v>173</v>
      </c>
      <c r="C3661" s="130">
        <v>6</v>
      </c>
      <c r="D3661" s="382" t="s">
        <v>170</v>
      </c>
      <c r="E3661" s="347">
        <v>155.84</v>
      </c>
      <c r="F3661" s="123">
        <f>ROUND(C3661*E3661,2)</f>
        <v>935.04</v>
      </c>
      <c r="G3661"/>
      <c r="H3661"/>
      <c r="I3661"/>
      <c r="J3661"/>
      <c r="K3661"/>
    </row>
    <row r="3662" spans="1:11" x14ac:dyDescent="0.2">
      <c r="A3662" s="370"/>
      <c r="B3662" s="371"/>
      <c r="C3662" s="130"/>
      <c r="D3662" s="381"/>
      <c r="E3662" s="382"/>
      <c r="F3662" s="347"/>
      <c r="G3662"/>
      <c r="H3662"/>
      <c r="I3662"/>
      <c r="J3662"/>
      <c r="K3662"/>
    </row>
    <row r="3663" spans="1:11" ht="13.5" x14ac:dyDescent="0.2">
      <c r="A3663" s="115" t="s">
        <v>114</v>
      </c>
      <c r="B3663" s="116" t="s">
        <v>113</v>
      </c>
      <c r="C3663" s="300"/>
      <c r="D3663" s="300"/>
      <c r="E3663" s="300"/>
      <c r="F3663" s="301"/>
    </row>
    <row r="3664" spans="1:11" ht="13.5" x14ac:dyDescent="0.2">
      <c r="A3664" s="375">
        <v>8.4</v>
      </c>
      <c r="B3664" s="372" t="s">
        <v>219</v>
      </c>
      <c r="C3664" s="300"/>
      <c r="D3664" s="300"/>
      <c r="E3664" s="387"/>
      <c r="F3664" s="123">
        <f t="shared" ref="F3664:F3678" si="161">ROUND(C3664*E3664,2)</f>
        <v>0</v>
      </c>
    </row>
    <row r="3665" spans="1:6" x14ac:dyDescent="0.2">
      <c r="A3665" s="385" t="s">
        <v>153</v>
      </c>
      <c r="B3665" s="371" t="s">
        <v>97</v>
      </c>
      <c r="C3665" s="130">
        <v>237</v>
      </c>
      <c r="D3665" s="388" t="s">
        <v>57</v>
      </c>
      <c r="E3665" s="347">
        <v>145.97999999999999</v>
      </c>
      <c r="F3665" s="123">
        <f t="shared" si="161"/>
        <v>34597.26</v>
      </c>
    </row>
    <row r="3666" spans="1:6" x14ac:dyDescent="0.2">
      <c r="A3666" s="385" t="s">
        <v>218</v>
      </c>
      <c r="B3666" s="371" t="s">
        <v>217</v>
      </c>
      <c r="C3666" s="130">
        <v>16.41</v>
      </c>
      <c r="D3666" s="388" t="s">
        <v>57</v>
      </c>
      <c r="E3666" s="347">
        <v>16.41</v>
      </c>
      <c r="F3666" s="123">
        <f t="shared" si="161"/>
        <v>269.29000000000002</v>
      </c>
    </row>
    <row r="3667" spans="1:6" x14ac:dyDescent="0.2">
      <c r="A3667" s="385" t="s">
        <v>216</v>
      </c>
      <c r="B3667" s="371" t="s">
        <v>215</v>
      </c>
      <c r="C3667" s="130">
        <v>10.8</v>
      </c>
      <c r="D3667" s="388" t="s">
        <v>41</v>
      </c>
      <c r="E3667" s="347">
        <v>198.23</v>
      </c>
      <c r="F3667" s="123">
        <f t="shared" si="161"/>
        <v>2140.88</v>
      </c>
    </row>
    <row r="3668" spans="1:6" x14ac:dyDescent="0.2">
      <c r="A3668" s="385" t="s">
        <v>214</v>
      </c>
      <c r="B3668" s="371" t="s">
        <v>213</v>
      </c>
      <c r="C3668" s="130">
        <v>1.0093141799100001</v>
      </c>
      <c r="D3668" s="388" t="s">
        <v>41</v>
      </c>
      <c r="E3668" s="347">
        <v>2062.9499999999998</v>
      </c>
      <c r="F3668" s="123">
        <f t="shared" si="161"/>
        <v>2082.16</v>
      </c>
    </row>
    <row r="3669" spans="1:6" x14ac:dyDescent="0.2">
      <c r="A3669" s="385" t="s">
        <v>212</v>
      </c>
      <c r="B3669" s="371" t="s">
        <v>211</v>
      </c>
      <c r="C3669" s="130">
        <v>10.3</v>
      </c>
      <c r="D3669" s="388" t="s">
        <v>41</v>
      </c>
      <c r="E3669" s="347">
        <v>284.20999999999998</v>
      </c>
      <c r="F3669" s="123">
        <f t="shared" si="161"/>
        <v>2927.36</v>
      </c>
    </row>
    <row r="3670" spans="1:6" ht="25.5" x14ac:dyDescent="0.2">
      <c r="A3670" s="385" t="s">
        <v>210</v>
      </c>
      <c r="B3670" s="371" t="s">
        <v>209</v>
      </c>
      <c r="C3670" s="130">
        <v>237</v>
      </c>
      <c r="D3670" s="388" t="s">
        <v>57</v>
      </c>
      <c r="E3670" s="347">
        <v>14605.52</v>
      </c>
      <c r="F3670" s="123">
        <f t="shared" si="161"/>
        <v>3461508.24</v>
      </c>
    </row>
    <row r="3671" spans="1:6" x14ac:dyDescent="0.2">
      <c r="A3671" s="385" t="s">
        <v>208</v>
      </c>
      <c r="B3671" s="371" t="s">
        <v>207</v>
      </c>
      <c r="C3671" s="130">
        <v>44.8</v>
      </c>
      <c r="D3671" s="388" t="s">
        <v>57</v>
      </c>
      <c r="E3671" s="347">
        <v>8495.76</v>
      </c>
      <c r="F3671" s="123">
        <f t="shared" si="161"/>
        <v>380610.05</v>
      </c>
    </row>
    <row r="3672" spans="1:6" x14ac:dyDescent="0.2">
      <c r="A3672" s="385" t="s">
        <v>206</v>
      </c>
      <c r="B3672" s="371" t="s">
        <v>205</v>
      </c>
      <c r="C3672" s="130">
        <v>4</v>
      </c>
      <c r="D3672" s="388" t="s">
        <v>33</v>
      </c>
      <c r="E3672" s="347">
        <v>28808.21</v>
      </c>
      <c r="F3672" s="123">
        <f t="shared" si="161"/>
        <v>115232.84</v>
      </c>
    </row>
    <row r="3673" spans="1:6" x14ac:dyDescent="0.2">
      <c r="A3673" s="385" t="s">
        <v>152</v>
      </c>
      <c r="B3673" s="371" t="s">
        <v>204</v>
      </c>
      <c r="C3673" s="130">
        <v>1</v>
      </c>
      <c r="D3673" s="388" t="s">
        <v>33</v>
      </c>
      <c r="E3673" s="347">
        <v>24370.93</v>
      </c>
      <c r="F3673" s="123">
        <f t="shared" si="161"/>
        <v>24370.93</v>
      </c>
    </row>
    <row r="3674" spans="1:6" x14ac:dyDescent="0.2">
      <c r="A3674" s="385" t="s">
        <v>203</v>
      </c>
      <c r="B3674" s="371" t="s">
        <v>202</v>
      </c>
      <c r="C3674" s="130">
        <v>1</v>
      </c>
      <c r="D3674" s="388" t="s">
        <v>33</v>
      </c>
      <c r="E3674" s="347">
        <v>23231.55</v>
      </c>
      <c r="F3674" s="123">
        <f t="shared" si="161"/>
        <v>23231.55</v>
      </c>
    </row>
    <row r="3675" spans="1:6" x14ac:dyDescent="0.2">
      <c r="A3675" s="385" t="s">
        <v>201</v>
      </c>
      <c r="B3675" s="371" t="s">
        <v>200</v>
      </c>
      <c r="C3675" s="130">
        <v>3</v>
      </c>
      <c r="D3675" s="388" t="s">
        <v>33</v>
      </c>
      <c r="E3675" s="347">
        <v>5601.53</v>
      </c>
      <c r="F3675" s="123">
        <f t="shared" si="161"/>
        <v>16804.59</v>
      </c>
    </row>
    <row r="3676" spans="1:6" x14ac:dyDescent="0.2">
      <c r="A3676" s="385" t="s">
        <v>199</v>
      </c>
      <c r="B3676" s="371" t="s">
        <v>198</v>
      </c>
      <c r="C3676" s="130">
        <v>5.3</v>
      </c>
      <c r="D3676" s="388" t="s">
        <v>33</v>
      </c>
      <c r="E3676" s="347">
        <v>22667.55</v>
      </c>
      <c r="F3676" s="123">
        <f t="shared" si="161"/>
        <v>120138.02</v>
      </c>
    </row>
    <row r="3677" spans="1:6" x14ac:dyDescent="0.2">
      <c r="A3677" s="385" t="s">
        <v>197</v>
      </c>
      <c r="B3677" s="371" t="s">
        <v>196</v>
      </c>
      <c r="C3677" s="130">
        <v>237</v>
      </c>
      <c r="D3677" s="388" t="s">
        <v>57</v>
      </c>
      <c r="E3677" s="347">
        <v>1041.81</v>
      </c>
      <c r="F3677" s="123">
        <f t="shared" si="161"/>
        <v>246908.97</v>
      </c>
    </row>
    <row r="3678" spans="1:6" s="2" customFormat="1" ht="25.5" x14ac:dyDescent="0.2">
      <c r="A3678" s="385" t="s">
        <v>195</v>
      </c>
      <c r="B3678" s="371" t="s">
        <v>194</v>
      </c>
      <c r="C3678" s="130">
        <v>3</v>
      </c>
      <c r="D3678" s="389" t="s">
        <v>856</v>
      </c>
      <c r="E3678" s="347">
        <v>80000</v>
      </c>
      <c r="F3678" s="123">
        <f t="shared" si="161"/>
        <v>240000</v>
      </c>
    </row>
    <row r="3679" spans="1:6" s="2" customFormat="1" ht="13.5" x14ac:dyDescent="0.2">
      <c r="A3679" s="136"/>
      <c r="B3679" s="371"/>
      <c r="C3679" s="130"/>
      <c r="D3679" s="382"/>
      <c r="E3679" s="347"/>
      <c r="F3679" s="301"/>
    </row>
    <row r="3680" spans="1:6" s="2" customFormat="1" ht="38.25" x14ac:dyDescent="0.2">
      <c r="A3680" s="390" t="s">
        <v>84</v>
      </c>
      <c r="B3680" s="391" t="s">
        <v>83</v>
      </c>
      <c r="C3680" s="130"/>
      <c r="D3680" s="382"/>
      <c r="E3680" s="347"/>
      <c r="F3680" s="301"/>
    </row>
    <row r="3681" spans="1:6" s="2" customFormat="1" ht="13.5" x14ac:dyDescent="0.2">
      <c r="A3681" s="136"/>
      <c r="B3681" s="371"/>
      <c r="C3681" s="130"/>
      <c r="D3681" s="382"/>
      <c r="E3681" s="347"/>
      <c r="F3681" s="301"/>
    </row>
    <row r="3682" spans="1:6" s="88" customFormat="1" ht="29.25" customHeight="1" x14ac:dyDescent="0.2">
      <c r="A3682" s="120">
        <v>16</v>
      </c>
      <c r="B3682" s="116" t="s">
        <v>50</v>
      </c>
      <c r="C3682" s="294"/>
      <c r="D3682" s="295"/>
      <c r="E3682" s="296"/>
      <c r="F3682" s="297"/>
    </row>
    <row r="3683" spans="1:6" s="2" customFormat="1" ht="25.5" x14ac:dyDescent="0.2">
      <c r="A3683" s="136">
        <v>16.8</v>
      </c>
      <c r="B3683" s="371" t="s">
        <v>193</v>
      </c>
      <c r="C3683" s="130">
        <v>8461.99</v>
      </c>
      <c r="D3683" s="382" t="s">
        <v>45</v>
      </c>
      <c r="E3683" s="347">
        <v>2042.4</v>
      </c>
      <c r="F3683" s="123">
        <f>ROUND(C3683*E3683,2)</f>
        <v>17282768.379999999</v>
      </c>
    </row>
    <row r="3684" spans="1:6" s="2" customFormat="1" x14ac:dyDescent="0.2">
      <c r="A3684" s="136">
        <v>16.899999999999999</v>
      </c>
      <c r="B3684" s="371" t="s">
        <v>192</v>
      </c>
      <c r="C3684" s="130">
        <v>21446.97</v>
      </c>
      <c r="D3684" s="382" t="s">
        <v>43</v>
      </c>
      <c r="E3684" s="347">
        <v>60.79</v>
      </c>
      <c r="F3684" s="123">
        <f>ROUND(C3684*E3684,2)</f>
        <v>1303761.31</v>
      </c>
    </row>
    <row r="3685" spans="1:6" s="2" customFormat="1" ht="13.5" x14ac:dyDescent="0.2">
      <c r="A3685" s="136"/>
      <c r="B3685" s="371"/>
      <c r="C3685" s="130"/>
      <c r="D3685" s="382"/>
      <c r="E3685" s="347"/>
      <c r="F3685" s="301"/>
    </row>
    <row r="3686" spans="1:6" s="2" customFormat="1" ht="13.5" x14ac:dyDescent="0.2">
      <c r="A3686" s="120">
        <v>17</v>
      </c>
      <c r="B3686" s="372" t="s">
        <v>191</v>
      </c>
      <c r="C3686" s="130"/>
      <c r="D3686" s="382"/>
      <c r="E3686" s="347"/>
      <c r="F3686" s="301"/>
    </row>
    <row r="3687" spans="1:6" s="2" customFormat="1" ht="13.5" x14ac:dyDescent="0.2">
      <c r="A3687" s="375">
        <v>17.100000000000001</v>
      </c>
      <c r="B3687" s="372" t="s">
        <v>181</v>
      </c>
      <c r="C3687" s="130"/>
      <c r="D3687" s="382"/>
      <c r="E3687" s="347"/>
      <c r="F3687" s="301"/>
    </row>
    <row r="3688" spans="1:6" s="2" customFormat="1" x14ac:dyDescent="0.2">
      <c r="A3688" s="392" t="s">
        <v>190</v>
      </c>
      <c r="B3688" s="371" t="s">
        <v>189</v>
      </c>
      <c r="C3688" s="130">
        <v>3.49</v>
      </c>
      <c r="D3688" s="382" t="s">
        <v>170</v>
      </c>
      <c r="E3688" s="347">
        <v>1897.48</v>
      </c>
      <c r="F3688" s="123">
        <f>ROUND(C3688*E3688,2)</f>
        <v>6622.21</v>
      </c>
    </row>
    <row r="3689" spans="1:6" s="2" customFormat="1" x14ac:dyDescent="0.2">
      <c r="A3689" s="393" t="s">
        <v>188</v>
      </c>
      <c r="B3689" s="372" t="s">
        <v>177</v>
      </c>
      <c r="C3689" s="130"/>
      <c r="D3689" s="382"/>
      <c r="E3689" s="347"/>
      <c r="F3689" s="123"/>
    </row>
    <row r="3690" spans="1:6" s="2" customFormat="1" x14ac:dyDescent="0.2">
      <c r="A3690" s="392" t="s">
        <v>187</v>
      </c>
      <c r="B3690" s="371" t="s">
        <v>186</v>
      </c>
      <c r="C3690" s="130">
        <v>1.6600000000000001</v>
      </c>
      <c r="D3690" s="382" t="s">
        <v>170</v>
      </c>
      <c r="E3690" s="347">
        <v>298.52999999999997</v>
      </c>
      <c r="F3690" s="123">
        <f>ROUND(C3690*E3690,2)</f>
        <v>495.56</v>
      </c>
    </row>
    <row r="3691" spans="1:6" s="2" customFormat="1" x14ac:dyDescent="0.2">
      <c r="A3691" s="392" t="s">
        <v>185</v>
      </c>
      <c r="B3691" s="371" t="s">
        <v>184</v>
      </c>
      <c r="C3691" s="130">
        <v>3.49</v>
      </c>
      <c r="D3691" s="382" t="s">
        <v>170</v>
      </c>
      <c r="E3691" s="347">
        <v>301.06</v>
      </c>
      <c r="F3691" s="123">
        <f>ROUND(C3691*E3691,2)</f>
        <v>1050.7</v>
      </c>
    </row>
    <row r="3692" spans="1:6" s="2" customFormat="1" x14ac:dyDescent="0.2">
      <c r="A3692" s="392" t="s">
        <v>183</v>
      </c>
      <c r="B3692" s="371" t="s">
        <v>173</v>
      </c>
      <c r="C3692" s="130">
        <v>5.66</v>
      </c>
      <c r="D3692" s="382" t="s">
        <v>170</v>
      </c>
      <c r="E3692" s="347">
        <v>155.84</v>
      </c>
      <c r="F3692" s="123">
        <f>ROUND(C3692*E3692,2)</f>
        <v>882.05</v>
      </c>
    </row>
    <row r="3693" spans="1:6" s="2" customFormat="1" ht="13.5" x14ac:dyDescent="0.2">
      <c r="A3693" s="136"/>
      <c r="B3693" s="371"/>
      <c r="C3693" s="130"/>
      <c r="D3693" s="382"/>
      <c r="E3693" s="347"/>
      <c r="F3693" s="301"/>
    </row>
    <row r="3694" spans="1:6" s="3" customFormat="1" ht="13.5" x14ac:dyDescent="0.2">
      <c r="A3694" s="120">
        <v>18</v>
      </c>
      <c r="B3694" s="372" t="s">
        <v>182</v>
      </c>
      <c r="C3694" s="130"/>
      <c r="D3694" s="382"/>
      <c r="E3694" s="347"/>
      <c r="F3694" s="301"/>
    </row>
    <row r="3695" spans="1:6" s="3" customFormat="1" ht="13.5" x14ac:dyDescent="0.2">
      <c r="A3695" s="136"/>
      <c r="B3695" s="372" t="s">
        <v>181</v>
      </c>
      <c r="C3695" s="130"/>
      <c r="D3695" s="382"/>
      <c r="E3695" s="347"/>
      <c r="F3695" s="301"/>
    </row>
    <row r="3696" spans="1:6" s="3" customFormat="1" x14ac:dyDescent="0.2">
      <c r="A3696" s="136">
        <v>18.100000000000001</v>
      </c>
      <c r="B3696" s="371" t="s">
        <v>180</v>
      </c>
      <c r="C3696" s="130">
        <v>5</v>
      </c>
      <c r="D3696" s="382" t="s">
        <v>170</v>
      </c>
      <c r="E3696" s="347">
        <v>1283.26</v>
      </c>
      <c r="F3696" s="123">
        <f>ROUND(C3696*E3696,2)</f>
        <v>6416.3</v>
      </c>
    </row>
    <row r="3697" spans="1:6" s="3" customFormat="1" x14ac:dyDescent="0.2">
      <c r="A3697" s="136">
        <v>18.2</v>
      </c>
      <c r="B3697" s="371" t="s">
        <v>179</v>
      </c>
      <c r="C3697" s="130">
        <v>8</v>
      </c>
      <c r="D3697" s="382" t="s">
        <v>170</v>
      </c>
      <c r="E3697" s="347">
        <v>583.14</v>
      </c>
      <c r="F3697" s="123">
        <f>ROUND(C3697*E3697,2)</f>
        <v>4665.12</v>
      </c>
    </row>
    <row r="3698" spans="1:6" s="3" customFormat="1" ht="13.5" x14ac:dyDescent="0.2">
      <c r="A3698" s="393" t="s">
        <v>178</v>
      </c>
      <c r="B3698" s="372" t="s">
        <v>177</v>
      </c>
      <c r="C3698" s="130"/>
      <c r="D3698" s="382"/>
      <c r="E3698" s="347"/>
      <c r="F3698" s="301"/>
    </row>
    <row r="3699" spans="1:6" s="3" customFormat="1" x14ac:dyDescent="0.2">
      <c r="A3699" s="392" t="s">
        <v>176</v>
      </c>
      <c r="B3699" s="371" t="s">
        <v>175</v>
      </c>
      <c r="C3699" s="130">
        <v>8</v>
      </c>
      <c r="D3699" s="382" t="s">
        <v>170</v>
      </c>
      <c r="E3699" s="347">
        <v>386.07</v>
      </c>
      <c r="F3699" s="123">
        <f>ROUND(C3699*E3699,2)</f>
        <v>3088.56</v>
      </c>
    </row>
    <row r="3700" spans="1:6" s="3" customFormat="1" x14ac:dyDescent="0.2">
      <c r="A3700" s="392" t="s">
        <v>174</v>
      </c>
      <c r="B3700" s="371" t="s">
        <v>173</v>
      </c>
      <c r="C3700" s="130">
        <v>24</v>
      </c>
      <c r="D3700" s="382" t="s">
        <v>170</v>
      </c>
      <c r="E3700" s="347">
        <v>155.84</v>
      </c>
      <c r="F3700" s="123">
        <f>ROUND(C3700*E3700,2)</f>
        <v>3740.16</v>
      </c>
    </row>
    <row r="3701" spans="1:6" s="3" customFormat="1" x14ac:dyDescent="0.2">
      <c r="A3701" s="392" t="s">
        <v>172</v>
      </c>
      <c r="B3701" s="371" t="s">
        <v>171</v>
      </c>
      <c r="C3701" s="130">
        <v>2</v>
      </c>
      <c r="D3701" s="382" t="s">
        <v>170</v>
      </c>
      <c r="E3701" s="347">
        <v>386.07</v>
      </c>
      <c r="F3701" s="123">
        <f>ROUND(C3701*E3701,2)</f>
        <v>772.14</v>
      </c>
    </row>
    <row r="3702" spans="1:6" s="3" customFormat="1" ht="13.5" x14ac:dyDescent="0.2">
      <c r="A3702" s="136"/>
      <c r="B3702" s="371"/>
      <c r="C3702" s="130"/>
      <c r="D3702" s="382"/>
      <c r="E3702" s="347"/>
      <c r="F3702" s="301"/>
    </row>
    <row r="3703" spans="1:6" s="3" customFormat="1" ht="25.5" x14ac:dyDescent="0.2">
      <c r="A3703" s="376" t="s">
        <v>57</v>
      </c>
      <c r="B3703" s="372" t="s">
        <v>169</v>
      </c>
      <c r="C3703" s="130"/>
      <c r="D3703" s="382"/>
      <c r="E3703" s="347"/>
      <c r="F3703" s="301"/>
    </row>
    <row r="3704" spans="1:6" s="3" customFormat="1" x14ac:dyDescent="0.2">
      <c r="A3704" s="170">
        <v>1</v>
      </c>
      <c r="B3704" s="371" t="s">
        <v>168</v>
      </c>
      <c r="C3704" s="130">
        <v>375</v>
      </c>
      <c r="D3704" s="382" t="s">
        <v>57</v>
      </c>
      <c r="E3704" s="347">
        <v>4544.22</v>
      </c>
      <c r="F3704" s="123">
        <f>ROUND(C3704*E3704,2)</f>
        <v>1704082.5</v>
      </c>
    </row>
    <row r="3705" spans="1:6" s="3" customFormat="1" x14ac:dyDescent="0.2">
      <c r="A3705" s="170">
        <v>2</v>
      </c>
      <c r="B3705" s="371" t="s">
        <v>167</v>
      </c>
      <c r="C3705" s="130">
        <v>170</v>
      </c>
      <c r="D3705" s="382" t="s">
        <v>57</v>
      </c>
      <c r="E3705" s="347">
        <v>5184.49</v>
      </c>
      <c r="F3705" s="123">
        <f>ROUND(C3705*E3705,2)</f>
        <v>881363.3</v>
      </c>
    </row>
    <row r="3706" spans="1:6" s="3" customFormat="1" x14ac:dyDescent="0.2">
      <c r="A3706" s="170">
        <v>3</v>
      </c>
      <c r="B3706" s="371" t="s">
        <v>166</v>
      </c>
      <c r="C3706" s="130">
        <v>99</v>
      </c>
      <c r="D3706" s="382" t="s">
        <v>57</v>
      </c>
      <c r="E3706" s="347">
        <v>4895.82</v>
      </c>
      <c r="F3706" s="123">
        <f>ROUND(C3706*E3706,2)</f>
        <v>484686.18</v>
      </c>
    </row>
    <row r="3707" spans="1:6" s="3" customFormat="1" x14ac:dyDescent="0.2">
      <c r="A3707" s="170">
        <v>4</v>
      </c>
      <c r="B3707" s="371" t="s">
        <v>165</v>
      </c>
      <c r="C3707" s="130">
        <v>36</v>
      </c>
      <c r="D3707" s="382" t="s">
        <v>57</v>
      </c>
      <c r="E3707" s="347">
        <v>6398</v>
      </c>
      <c r="F3707" s="123">
        <f>ROUND(C3707*E3707,2)</f>
        <v>230328</v>
      </c>
    </row>
    <row r="3708" spans="1:6" s="3" customFormat="1" x14ac:dyDescent="0.2">
      <c r="A3708" s="170">
        <v>5</v>
      </c>
      <c r="B3708" s="371" t="s">
        <v>164</v>
      </c>
      <c r="C3708" s="130">
        <v>8</v>
      </c>
      <c r="D3708" s="382" t="s">
        <v>57</v>
      </c>
      <c r="E3708" s="347">
        <v>10690.5</v>
      </c>
      <c r="F3708" s="123">
        <f>ROUND(C3708*E3708,2)</f>
        <v>85524</v>
      </c>
    </row>
    <row r="3709" spans="1:6" s="3" customFormat="1" x14ac:dyDescent="0.2">
      <c r="A3709" s="170"/>
      <c r="B3709" s="394"/>
      <c r="C3709" s="278"/>
      <c r="D3709" s="365"/>
      <c r="E3709" s="347"/>
      <c r="F3709" s="271"/>
    </row>
    <row r="3710" spans="1:6" x14ac:dyDescent="0.2">
      <c r="A3710" s="170"/>
      <c r="B3710" s="394"/>
      <c r="C3710" s="278"/>
      <c r="D3710" s="365"/>
      <c r="E3710" s="347"/>
      <c r="F3710" s="271"/>
    </row>
    <row r="3711" spans="1:6" ht="25.5" x14ac:dyDescent="0.2">
      <c r="A3711" s="411" t="s">
        <v>125</v>
      </c>
      <c r="B3711" s="412" t="s">
        <v>163</v>
      </c>
      <c r="C3711" s="413"/>
      <c r="D3711" s="414"/>
      <c r="E3711" s="415"/>
      <c r="F3711" s="416"/>
    </row>
    <row r="3712" spans="1:6" x14ac:dyDescent="0.2">
      <c r="A3712" s="417"/>
      <c r="B3712" s="418"/>
      <c r="C3712" s="413"/>
      <c r="D3712" s="414"/>
      <c r="E3712" s="415"/>
      <c r="F3712" s="416"/>
    </row>
    <row r="3713" spans="1:6" x14ac:dyDescent="0.2">
      <c r="A3713" s="417">
        <v>18</v>
      </c>
      <c r="B3713" s="418" t="s">
        <v>162</v>
      </c>
      <c r="C3713" s="413">
        <v>1500</v>
      </c>
      <c r="D3713" s="419" t="s">
        <v>45</v>
      </c>
      <c r="E3713" s="415">
        <v>2042.4</v>
      </c>
      <c r="F3713" s="416">
        <f>ROUND(C3713*E3713,2)</f>
        <v>3063600</v>
      </c>
    </row>
    <row r="3714" spans="1:6" x14ac:dyDescent="0.2">
      <c r="A3714" s="417"/>
      <c r="B3714" s="418"/>
      <c r="C3714" s="413"/>
      <c r="D3714" s="414"/>
      <c r="E3714" s="415"/>
      <c r="F3714" s="416"/>
    </row>
    <row r="3715" spans="1:6" ht="25.5" x14ac:dyDescent="0.2">
      <c r="A3715" s="411" t="s">
        <v>114</v>
      </c>
      <c r="B3715" s="412" t="s">
        <v>161</v>
      </c>
      <c r="C3715" s="413"/>
      <c r="D3715" s="419"/>
      <c r="E3715" s="415"/>
      <c r="F3715" s="416"/>
    </row>
    <row r="3716" spans="1:6" ht="6.75" customHeight="1" x14ac:dyDescent="0.2">
      <c r="A3716" s="411"/>
      <c r="B3716" s="412"/>
      <c r="C3716" s="413"/>
      <c r="D3716" s="419"/>
      <c r="E3716" s="415"/>
      <c r="F3716" s="416"/>
    </row>
    <row r="3717" spans="1:6" x14ac:dyDescent="0.2">
      <c r="A3717" s="417">
        <v>9</v>
      </c>
      <c r="B3717" s="412" t="s">
        <v>160</v>
      </c>
      <c r="C3717" s="413"/>
      <c r="D3717" s="419"/>
      <c r="E3717" s="415"/>
      <c r="F3717" s="416"/>
    </row>
    <row r="3718" spans="1:6" ht="28.5" x14ac:dyDescent="0.2">
      <c r="A3718" s="417"/>
      <c r="B3718" s="420" t="s">
        <v>159</v>
      </c>
      <c r="C3718" s="413">
        <v>46.32</v>
      </c>
      <c r="D3718" s="414" t="s">
        <v>57</v>
      </c>
      <c r="E3718" s="415">
        <v>6608.2</v>
      </c>
      <c r="F3718" s="416">
        <f>ROUND(C3718*E3718,2)</f>
        <v>306091.82</v>
      </c>
    </row>
    <row r="3719" spans="1:6" ht="13.5" x14ac:dyDescent="0.2">
      <c r="A3719" s="421"/>
      <c r="B3719" s="418"/>
      <c r="C3719" s="413"/>
      <c r="D3719" s="414"/>
      <c r="E3719" s="415"/>
      <c r="F3719" s="422"/>
    </row>
    <row r="3720" spans="1:6" x14ac:dyDescent="0.2">
      <c r="A3720" s="395"/>
      <c r="B3720" s="396" t="s">
        <v>158</v>
      </c>
      <c r="C3720" s="397"/>
      <c r="D3720" s="398"/>
      <c r="E3720" s="399"/>
      <c r="F3720" s="400">
        <f>SUM(F3633:F3719)</f>
        <v>34598234.289999999</v>
      </c>
    </row>
    <row r="3721" spans="1:6" ht="11.25" customHeight="1" x14ac:dyDescent="0.2">
      <c r="A3721" s="268"/>
      <c r="B3721" s="269"/>
      <c r="C3721" s="290"/>
      <c r="D3721" s="290"/>
      <c r="E3721" s="290"/>
      <c r="F3721" s="291"/>
    </row>
    <row r="3722" spans="1:6" ht="13.5" x14ac:dyDescent="0.2">
      <c r="A3722" s="268"/>
      <c r="B3722" s="410" t="s">
        <v>157</v>
      </c>
      <c r="C3722" s="290"/>
      <c r="D3722" s="290"/>
      <c r="E3722" s="290"/>
      <c r="F3722" s="291"/>
    </row>
    <row r="3723" spans="1:6" ht="13.5" x14ac:dyDescent="0.2">
      <c r="A3723" s="268"/>
      <c r="B3723" s="269"/>
      <c r="C3723" s="290"/>
      <c r="D3723" s="290"/>
      <c r="E3723" s="290"/>
      <c r="F3723" s="291"/>
    </row>
    <row r="3724" spans="1:6" ht="13.5" x14ac:dyDescent="0.2">
      <c r="A3724" s="376" t="s">
        <v>125</v>
      </c>
      <c r="B3724" s="116" t="s">
        <v>124</v>
      </c>
      <c r="C3724" s="300"/>
      <c r="D3724" s="300"/>
      <c r="E3724" s="300"/>
      <c r="F3724" s="301"/>
    </row>
    <row r="3725" spans="1:6" x14ac:dyDescent="0.2">
      <c r="A3725" s="374">
        <v>1</v>
      </c>
      <c r="B3725" s="116" t="s">
        <v>97</v>
      </c>
      <c r="C3725" s="130">
        <v>29642.460000000003</v>
      </c>
      <c r="D3725" s="122" t="s">
        <v>57</v>
      </c>
      <c r="E3725" s="347">
        <v>0.63</v>
      </c>
      <c r="F3725" s="123">
        <f>ROUND(C3725*E3725,2)</f>
        <v>18674.75</v>
      </c>
    </row>
    <row r="3726" spans="1:6" ht="14.25" customHeight="1" x14ac:dyDescent="0.2">
      <c r="A3726" s="136"/>
      <c r="B3726" s="125"/>
      <c r="C3726" s="130"/>
      <c r="D3726" s="122"/>
      <c r="E3726" s="347"/>
      <c r="F3726" s="123"/>
    </row>
    <row r="3727" spans="1:6" x14ac:dyDescent="0.2">
      <c r="A3727" s="374">
        <v>2</v>
      </c>
      <c r="B3727" s="116" t="s">
        <v>82</v>
      </c>
      <c r="C3727" s="130"/>
      <c r="D3727" s="122"/>
      <c r="E3727" s="347"/>
      <c r="F3727" s="123"/>
    </row>
    <row r="3728" spans="1:6" x14ac:dyDescent="0.2">
      <c r="A3728" s="375">
        <v>2.1</v>
      </c>
      <c r="B3728" s="116" t="s">
        <v>112</v>
      </c>
      <c r="C3728" s="130"/>
      <c r="D3728" s="122"/>
      <c r="E3728" s="347"/>
      <c r="F3728" s="123"/>
    </row>
    <row r="3729" spans="1:6" x14ac:dyDescent="0.2">
      <c r="A3729" s="136" t="s">
        <v>111</v>
      </c>
      <c r="B3729" s="125" t="s">
        <v>123</v>
      </c>
      <c r="C3729" s="130">
        <v>31872.869999999995</v>
      </c>
      <c r="D3729" s="122" t="s">
        <v>41</v>
      </c>
      <c r="E3729" s="347">
        <v>10.14</v>
      </c>
      <c r="F3729" s="123">
        <f>ROUND(C3729*E3729,2)</f>
        <v>323190.90000000002</v>
      </c>
    </row>
    <row r="3730" spans="1:6" ht="25.5" x14ac:dyDescent="0.2">
      <c r="A3730" s="136">
        <v>2.5</v>
      </c>
      <c r="B3730" s="125" t="s">
        <v>85</v>
      </c>
      <c r="C3730" s="130">
        <v>15162.53</v>
      </c>
      <c r="D3730" s="122" t="s">
        <v>41</v>
      </c>
      <c r="E3730" s="347">
        <v>12.29</v>
      </c>
      <c r="F3730" s="123">
        <f>ROUND(C3730*E3730,2)</f>
        <v>186347.49</v>
      </c>
    </row>
    <row r="3731" spans="1:6" ht="25.5" x14ac:dyDescent="0.2">
      <c r="A3731" s="136">
        <v>2.6</v>
      </c>
      <c r="B3731" s="125" t="s">
        <v>78</v>
      </c>
      <c r="C3731" s="130">
        <v>21314.79</v>
      </c>
      <c r="D3731" s="122" t="s">
        <v>41</v>
      </c>
      <c r="E3731" s="347">
        <v>4.8099999999999996</v>
      </c>
      <c r="F3731" s="123">
        <f>ROUND(C3731*E3731,2)</f>
        <v>102524.14</v>
      </c>
    </row>
    <row r="3732" spans="1:6" x14ac:dyDescent="0.2">
      <c r="A3732" s="136"/>
      <c r="B3732" s="125"/>
      <c r="C3732" s="130"/>
      <c r="D3732" s="122"/>
      <c r="E3732" s="347"/>
      <c r="F3732" s="123"/>
    </row>
    <row r="3733" spans="1:6" x14ac:dyDescent="0.2">
      <c r="A3733" s="374">
        <v>3</v>
      </c>
      <c r="B3733" s="116" t="s">
        <v>108</v>
      </c>
      <c r="C3733" s="130"/>
      <c r="D3733" s="122"/>
      <c r="E3733" s="347"/>
      <c r="F3733" s="123"/>
    </row>
    <row r="3734" spans="1:6" x14ac:dyDescent="0.2">
      <c r="A3734" s="136">
        <v>3.4</v>
      </c>
      <c r="B3734" s="125" t="s">
        <v>74</v>
      </c>
      <c r="C3734" s="130">
        <v>13102.269999999999</v>
      </c>
      <c r="D3734" s="122" t="s">
        <v>57</v>
      </c>
      <c r="E3734" s="347">
        <v>56.27</v>
      </c>
      <c r="F3734" s="123">
        <f>ROUND(C3734*E3734,2)</f>
        <v>737264.73</v>
      </c>
    </row>
    <row r="3735" spans="1:6" ht="11.25" customHeight="1" x14ac:dyDescent="0.2">
      <c r="A3735" s="136"/>
      <c r="B3735" s="125"/>
      <c r="C3735" s="130"/>
      <c r="D3735" s="122"/>
      <c r="E3735" s="347"/>
      <c r="F3735" s="123"/>
    </row>
    <row r="3736" spans="1:6" x14ac:dyDescent="0.2">
      <c r="A3736" s="374">
        <v>4</v>
      </c>
      <c r="B3736" s="116" t="s">
        <v>76</v>
      </c>
      <c r="C3736" s="130"/>
      <c r="D3736" s="122"/>
      <c r="E3736" s="347"/>
      <c r="F3736" s="123"/>
    </row>
    <row r="3737" spans="1:6" x14ac:dyDescent="0.2">
      <c r="A3737" s="136">
        <v>4.0999999999999996</v>
      </c>
      <c r="B3737" s="125" t="s">
        <v>149</v>
      </c>
      <c r="C3737" s="130">
        <v>1096.55</v>
      </c>
      <c r="D3737" s="122" t="s">
        <v>57</v>
      </c>
      <c r="E3737" s="347">
        <v>6.52</v>
      </c>
      <c r="F3737" s="123">
        <f>ROUND(C3737*E3737,2)</f>
        <v>7149.51</v>
      </c>
    </row>
    <row r="3738" spans="1:6" x14ac:dyDescent="0.2">
      <c r="A3738" s="136">
        <v>4.2</v>
      </c>
      <c r="B3738" s="125" t="s">
        <v>75</v>
      </c>
      <c r="C3738" s="130">
        <v>2498.4399999999996</v>
      </c>
      <c r="D3738" s="122" t="s">
        <v>57</v>
      </c>
      <c r="E3738" s="347">
        <v>6.15</v>
      </c>
      <c r="F3738" s="123">
        <f>ROUND(C3738*E3738,2)</f>
        <v>15365.41</v>
      </c>
    </row>
    <row r="3739" spans="1:6" x14ac:dyDescent="0.2">
      <c r="A3739" s="136">
        <v>4.3</v>
      </c>
      <c r="B3739" s="125" t="s">
        <v>107</v>
      </c>
      <c r="C3739" s="130">
        <v>2293.5299999999997</v>
      </c>
      <c r="D3739" s="122" t="s">
        <v>57</v>
      </c>
      <c r="E3739" s="347">
        <v>5.64</v>
      </c>
      <c r="F3739" s="123">
        <f>ROUND(C3739*E3739,2)</f>
        <v>12935.51</v>
      </c>
    </row>
    <row r="3740" spans="1:6" x14ac:dyDescent="0.2">
      <c r="A3740" s="136">
        <v>4.4000000000000004</v>
      </c>
      <c r="B3740" s="125" t="s">
        <v>74</v>
      </c>
      <c r="C3740" s="130">
        <v>21982.28</v>
      </c>
      <c r="D3740" s="122" t="s">
        <v>57</v>
      </c>
      <c r="E3740" s="347">
        <v>4.01</v>
      </c>
      <c r="F3740" s="123">
        <f>ROUND(C3740*E3740,2)</f>
        <v>88148.94</v>
      </c>
    </row>
    <row r="3741" spans="1:6" x14ac:dyDescent="0.2">
      <c r="A3741" s="136"/>
      <c r="B3741" s="125"/>
      <c r="C3741" s="130"/>
      <c r="D3741" s="122"/>
      <c r="E3741" s="347"/>
      <c r="F3741" s="123"/>
    </row>
    <row r="3742" spans="1:6" ht="25.5" x14ac:dyDescent="0.2">
      <c r="A3742" s="374">
        <v>6</v>
      </c>
      <c r="B3742" s="116" t="s">
        <v>71</v>
      </c>
      <c r="C3742" s="130"/>
      <c r="D3742" s="122"/>
      <c r="E3742" s="347"/>
      <c r="F3742" s="123"/>
    </row>
    <row r="3743" spans="1:6" ht="42" customHeight="1" x14ac:dyDescent="0.2">
      <c r="A3743" s="136">
        <v>6.1</v>
      </c>
      <c r="B3743" s="125" t="s">
        <v>122</v>
      </c>
      <c r="C3743" s="130">
        <v>7</v>
      </c>
      <c r="D3743" s="122" t="s">
        <v>33</v>
      </c>
      <c r="E3743" s="347">
        <v>304.14</v>
      </c>
      <c r="F3743" s="123">
        <f t="shared" ref="F3743:F3748" si="162">ROUND(C3743*E3743,2)</f>
        <v>2128.98</v>
      </c>
    </row>
    <row r="3744" spans="1:6" ht="41.25" customHeight="1" x14ac:dyDescent="0.2">
      <c r="A3744" s="136">
        <v>6.2</v>
      </c>
      <c r="B3744" s="125" t="s">
        <v>156</v>
      </c>
      <c r="C3744" s="130">
        <v>8</v>
      </c>
      <c r="D3744" s="122" t="s">
        <v>33</v>
      </c>
      <c r="E3744" s="347">
        <v>327.82</v>
      </c>
      <c r="F3744" s="123">
        <f t="shared" si="162"/>
        <v>2622.56</v>
      </c>
    </row>
    <row r="3745" spans="1:6" ht="38.25" x14ac:dyDescent="0.2">
      <c r="A3745" s="136">
        <v>6.3</v>
      </c>
      <c r="B3745" s="125" t="s">
        <v>121</v>
      </c>
      <c r="C3745" s="130">
        <v>4</v>
      </c>
      <c r="D3745" s="122" t="s">
        <v>33</v>
      </c>
      <c r="E3745" s="347">
        <v>931.89</v>
      </c>
      <c r="F3745" s="123">
        <f t="shared" si="162"/>
        <v>3727.56</v>
      </c>
    </row>
    <row r="3746" spans="1:6" ht="38.25" x14ac:dyDescent="0.2">
      <c r="A3746" s="136">
        <v>6.4</v>
      </c>
      <c r="B3746" s="125" t="s">
        <v>120</v>
      </c>
      <c r="C3746" s="130">
        <v>20</v>
      </c>
      <c r="D3746" s="122" t="s">
        <v>33</v>
      </c>
      <c r="E3746" s="347">
        <v>1393.47</v>
      </c>
      <c r="F3746" s="123">
        <f t="shared" si="162"/>
        <v>27869.4</v>
      </c>
    </row>
    <row r="3747" spans="1:6" ht="15.75" customHeight="1" x14ac:dyDescent="0.2">
      <c r="A3747" s="136">
        <v>6.6</v>
      </c>
      <c r="B3747" s="125" t="s">
        <v>104</v>
      </c>
      <c r="C3747" s="130">
        <v>34</v>
      </c>
      <c r="D3747" s="122" t="s">
        <v>33</v>
      </c>
      <c r="E3747" s="347">
        <v>309.60000000000002</v>
      </c>
      <c r="F3747" s="123">
        <f t="shared" si="162"/>
        <v>10526.4</v>
      </c>
    </row>
    <row r="3748" spans="1:6" x14ac:dyDescent="0.2">
      <c r="A3748" s="136">
        <v>6.7</v>
      </c>
      <c r="B3748" s="125" t="s">
        <v>103</v>
      </c>
      <c r="C3748" s="130">
        <v>1</v>
      </c>
      <c r="D3748" s="122" t="s">
        <v>33</v>
      </c>
      <c r="E3748" s="347">
        <v>632.91</v>
      </c>
      <c r="F3748" s="123">
        <f t="shared" si="162"/>
        <v>632.91</v>
      </c>
    </row>
    <row r="3749" spans="1:6" x14ac:dyDescent="0.2">
      <c r="A3749" s="136"/>
      <c r="B3749" s="125"/>
      <c r="C3749" s="130"/>
      <c r="D3749" s="122"/>
      <c r="E3749" s="347"/>
      <c r="F3749" s="123"/>
    </row>
    <row r="3750" spans="1:6" x14ac:dyDescent="0.2">
      <c r="A3750" s="374">
        <v>8</v>
      </c>
      <c r="B3750" s="116" t="s">
        <v>68</v>
      </c>
      <c r="C3750" s="130"/>
      <c r="D3750" s="122"/>
      <c r="E3750" s="347"/>
      <c r="F3750" s="123"/>
    </row>
    <row r="3751" spans="1:6" ht="25.5" x14ac:dyDescent="0.2">
      <c r="A3751" s="375">
        <v>8.1</v>
      </c>
      <c r="B3751" s="116" t="s">
        <v>155</v>
      </c>
      <c r="C3751" s="130"/>
      <c r="D3751" s="122"/>
      <c r="E3751" s="347"/>
      <c r="F3751" s="123"/>
    </row>
    <row r="3752" spans="1:6" x14ac:dyDescent="0.2">
      <c r="A3752" s="136" t="s">
        <v>148</v>
      </c>
      <c r="B3752" s="125" t="s">
        <v>97</v>
      </c>
      <c r="C3752" s="130">
        <v>9.15</v>
      </c>
      <c r="D3752" s="122" t="s">
        <v>57</v>
      </c>
      <c r="E3752" s="347">
        <v>12.13</v>
      </c>
      <c r="F3752" s="123">
        <f>ROUND(C3752*E3752,2)</f>
        <v>110.99</v>
      </c>
    </row>
    <row r="3753" spans="1:6" x14ac:dyDescent="0.2">
      <c r="A3753" s="136" t="s">
        <v>144</v>
      </c>
      <c r="B3753" s="125" t="s">
        <v>89</v>
      </c>
      <c r="C3753" s="130">
        <v>1</v>
      </c>
      <c r="D3753" s="122" t="s">
        <v>33</v>
      </c>
      <c r="E3753" s="347">
        <v>2284.0300000000002</v>
      </c>
      <c r="F3753" s="123">
        <f>ROUND(C3753*E3753,2)</f>
        <v>2284.0300000000002</v>
      </c>
    </row>
    <row r="3754" spans="1:6" x14ac:dyDescent="0.2">
      <c r="A3754" s="136"/>
      <c r="B3754" s="125"/>
      <c r="C3754" s="130"/>
      <c r="D3754" s="122"/>
      <c r="E3754" s="347"/>
      <c r="F3754" s="123"/>
    </row>
    <row r="3755" spans="1:6" ht="25.5" x14ac:dyDescent="0.2">
      <c r="A3755" s="375">
        <v>8.1999999999999993</v>
      </c>
      <c r="B3755" s="116" t="s">
        <v>119</v>
      </c>
      <c r="C3755" s="130"/>
      <c r="D3755" s="122"/>
      <c r="E3755" s="347"/>
      <c r="F3755" s="123"/>
    </row>
    <row r="3756" spans="1:6" s="3" customFormat="1" x14ac:dyDescent="0.2">
      <c r="A3756" s="136" t="s">
        <v>101</v>
      </c>
      <c r="B3756" s="125" t="s">
        <v>97</v>
      </c>
      <c r="C3756" s="130">
        <v>2.4300000000000002</v>
      </c>
      <c r="D3756" s="122" t="s">
        <v>57</v>
      </c>
      <c r="E3756" s="347">
        <v>12.13</v>
      </c>
      <c r="F3756" s="123">
        <f>ROUND(C3756*E3756,2)</f>
        <v>29.48</v>
      </c>
    </row>
    <row r="3757" spans="1:6" s="3" customFormat="1" x14ac:dyDescent="0.2">
      <c r="A3757" s="136"/>
      <c r="B3757" s="125"/>
      <c r="C3757" s="130"/>
      <c r="D3757" s="122"/>
      <c r="E3757" s="347"/>
      <c r="F3757" s="123"/>
    </row>
    <row r="3758" spans="1:6" s="3" customFormat="1" ht="25.5" x14ac:dyDescent="0.2">
      <c r="A3758" s="375">
        <v>8.3000000000000007</v>
      </c>
      <c r="B3758" s="116" t="s">
        <v>67</v>
      </c>
      <c r="C3758" s="130"/>
      <c r="D3758" s="122"/>
      <c r="E3758" s="347"/>
      <c r="F3758" s="123"/>
    </row>
    <row r="3759" spans="1:6" s="3" customFormat="1" x14ac:dyDescent="0.2">
      <c r="A3759" s="136" t="s">
        <v>98</v>
      </c>
      <c r="B3759" s="125" t="s">
        <v>97</v>
      </c>
      <c r="C3759" s="130">
        <v>6.65</v>
      </c>
      <c r="D3759" s="122" t="s">
        <v>57</v>
      </c>
      <c r="E3759" s="347">
        <v>12.13</v>
      </c>
      <c r="F3759" s="123">
        <f>ROUND(C3759*E3759,2)</f>
        <v>80.66</v>
      </c>
    </row>
    <row r="3760" spans="1:6" s="3" customFormat="1" x14ac:dyDescent="0.2">
      <c r="A3760" s="136" t="s">
        <v>94</v>
      </c>
      <c r="B3760" s="125" t="s">
        <v>93</v>
      </c>
      <c r="C3760" s="130">
        <v>9.41</v>
      </c>
      <c r="D3760" s="122" t="s">
        <v>41</v>
      </c>
      <c r="E3760" s="347">
        <v>11.21</v>
      </c>
      <c r="F3760" s="123">
        <f>ROUND(C3760*E3760,2)</f>
        <v>105.49</v>
      </c>
    </row>
    <row r="3761" spans="1:6" s="3" customFormat="1" x14ac:dyDescent="0.2">
      <c r="A3761" s="136" t="s">
        <v>92</v>
      </c>
      <c r="B3761" s="125" t="s">
        <v>91</v>
      </c>
      <c r="C3761" s="130">
        <v>2.81</v>
      </c>
      <c r="D3761" s="122" t="s">
        <v>41</v>
      </c>
      <c r="E3761" s="347">
        <v>12.29</v>
      </c>
      <c r="F3761" s="123">
        <f>ROUND(C3761*E3761,2)</f>
        <v>34.53</v>
      </c>
    </row>
    <row r="3762" spans="1:6" s="3" customFormat="1" x14ac:dyDescent="0.2">
      <c r="A3762" s="136" t="s">
        <v>66</v>
      </c>
      <c r="B3762" s="125" t="s">
        <v>63</v>
      </c>
      <c r="C3762" s="130">
        <v>0.26</v>
      </c>
      <c r="D3762" s="122" t="s">
        <v>41</v>
      </c>
      <c r="E3762" s="347">
        <v>5.18</v>
      </c>
      <c r="F3762" s="123">
        <f>ROUND(C3762*E3762,2)</f>
        <v>1.35</v>
      </c>
    </row>
    <row r="3763" spans="1:6" s="3" customFormat="1" x14ac:dyDescent="0.2">
      <c r="A3763" s="136" t="s">
        <v>90</v>
      </c>
      <c r="B3763" s="125" t="s">
        <v>89</v>
      </c>
      <c r="C3763" s="130">
        <v>1</v>
      </c>
      <c r="D3763" s="122" t="s">
        <v>33</v>
      </c>
      <c r="E3763" s="347">
        <v>1142.01</v>
      </c>
      <c r="F3763" s="123">
        <f>ROUND(C3763*E3763,2)</f>
        <v>1142.01</v>
      </c>
    </row>
    <row r="3764" spans="1:6" s="3" customFormat="1" x14ac:dyDescent="0.2">
      <c r="A3764" s="136"/>
      <c r="B3764" s="125"/>
      <c r="C3764" s="130"/>
      <c r="D3764" s="122"/>
      <c r="E3764" s="347"/>
      <c r="F3764" s="123"/>
    </row>
    <row r="3765" spans="1:6" s="3" customFormat="1" ht="25.5" x14ac:dyDescent="0.2">
      <c r="A3765" s="375">
        <v>8.4</v>
      </c>
      <c r="B3765" s="116" t="s">
        <v>154</v>
      </c>
      <c r="C3765" s="130">
        <v>0</v>
      </c>
      <c r="D3765" s="122"/>
      <c r="E3765" s="347"/>
      <c r="F3765" s="123"/>
    </row>
    <row r="3766" spans="1:6" s="3" customFormat="1" x14ac:dyDescent="0.2">
      <c r="A3766" s="136" t="s">
        <v>153</v>
      </c>
      <c r="B3766" s="125" t="s">
        <v>97</v>
      </c>
      <c r="C3766" s="130">
        <v>7.4</v>
      </c>
      <c r="D3766" s="122" t="s">
        <v>57</v>
      </c>
      <c r="E3766" s="347">
        <v>12.13</v>
      </c>
      <c r="F3766" s="123">
        <f>ROUND(C3766*E3766,2)</f>
        <v>89.76</v>
      </c>
    </row>
    <row r="3767" spans="1:6" s="3" customFormat="1" x14ac:dyDescent="0.2">
      <c r="A3767" s="136" t="s">
        <v>152</v>
      </c>
      <c r="B3767" s="125" t="s">
        <v>89</v>
      </c>
      <c r="C3767" s="130">
        <v>1</v>
      </c>
      <c r="D3767" s="122" t="s">
        <v>33</v>
      </c>
      <c r="E3767" s="347">
        <v>2284.0300000000002</v>
      </c>
      <c r="F3767" s="123">
        <f>ROUND(C3767*E3767,2)</f>
        <v>2284.0300000000002</v>
      </c>
    </row>
    <row r="3768" spans="1:6" s="3" customFormat="1" x14ac:dyDescent="0.2">
      <c r="A3768" s="136">
        <v>0</v>
      </c>
      <c r="B3768" s="125">
        <v>0</v>
      </c>
      <c r="C3768" s="130"/>
      <c r="D3768" s="122"/>
      <c r="E3768" s="347"/>
      <c r="F3768" s="123"/>
    </row>
    <row r="3769" spans="1:6" s="3" customFormat="1" ht="25.5" x14ac:dyDescent="0.2">
      <c r="A3769" s="375">
        <v>8.5</v>
      </c>
      <c r="B3769" s="116" t="s">
        <v>65</v>
      </c>
      <c r="C3769" s="130"/>
      <c r="D3769" s="122"/>
      <c r="E3769" s="347"/>
      <c r="F3769" s="123"/>
    </row>
    <row r="3770" spans="1:6" s="3" customFormat="1" x14ac:dyDescent="0.2">
      <c r="A3770" s="136" t="s">
        <v>140</v>
      </c>
      <c r="B3770" s="125" t="s">
        <v>97</v>
      </c>
      <c r="C3770" s="130">
        <v>19.669999999999998</v>
      </c>
      <c r="D3770" s="122" t="s">
        <v>57</v>
      </c>
      <c r="E3770" s="347">
        <v>12.13</v>
      </c>
      <c r="F3770" s="123">
        <f>ROUND(C3770*E3770,2)</f>
        <v>238.6</v>
      </c>
    </row>
    <row r="3771" spans="1:6" s="3" customFormat="1" x14ac:dyDescent="0.2">
      <c r="A3771" s="136" t="s">
        <v>139</v>
      </c>
      <c r="B3771" s="125" t="s">
        <v>93</v>
      </c>
      <c r="C3771" s="130">
        <v>7.1040000000000001</v>
      </c>
      <c r="D3771" s="122" t="s">
        <v>41</v>
      </c>
      <c r="E3771" s="347">
        <v>11.21</v>
      </c>
      <c r="F3771" s="123">
        <f>ROUND(C3771*E3771,2)</f>
        <v>79.64</v>
      </c>
    </row>
    <row r="3772" spans="1:6" x14ac:dyDescent="0.2">
      <c r="A3772" s="136" t="s">
        <v>138</v>
      </c>
      <c r="B3772" s="125" t="s">
        <v>91</v>
      </c>
      <c r="C3772" s="130">
        <v>4.7639999999999993</v>
      </c>
      <c r="D3772" s="122" t="s">
        <v>41</v>
      </c>
      <c r="E3772" s="347">
        <v>12.29</v>
      </c>
      <c r="F3772" s="123">
        <f>ROUND(C3772*E3772,2)</f>
        <v>58.55</v>
      </c>
    </row>
    <row r="3773" spans="1:6" x14ac:dyDescent="0.2">
      <c r="A3773" s="136" t="s">
        <v>64</v>
      </c>
      <c r="B3773" s="125" t="s">
        <v>63</v>
      </c>
      <c r="C3773" s="130">
        <v>2.29</v>
      </c>
      <c r="D3773" s="122" t="s">
        <v>41</v>
      </c>
      <c r="E3773" s="347">
        <v>5.18</v>
      </c>
      <c r="F3773" s="123">
        <f>ROUND(C3773*E3773,2)</f>
        <v>11.86</v>
      </c>
    </row>
    <row r="3774" spans="1:6" x14ac:dyDescent="0.2">
      <c r="A3774" s="136" t="s">
        <v>137</v>
      </c>
      <c r="B3774" s="125" t="s">
        <v>89</v>
      </c>
      <c r="C3774" s="130">
        <v>3</v>
      </c>
      <c r="D3774" s="122" t="s">
        <v>33</v>
      </c>
      <c r="E3774" s="347">
        <v>1142.01</v>
      </c>
      <c r="F3774" s="123">
        <f>ROUND(C3774*E3774,2)</f>
        <v>3426.03</v>
      </c>
    </row>
    <row r="3775" spans="1:6" x14ac:dyDescent="0.2">
      <c r="A3775" s="136"/>
      <c r="B3775" s="125"/>
      <c r="C3775" s="130"/>
      <c r="D3775" s="122"/>
      <c r="E3775" s="347"/>
      <c r="F3775" s="123"/>
    </row>
    <row r="3776" spans="1:6" ht="25.5" x14ac:dyDescent="0.2">
      <c r="A3776" s="374">
        <v>9</v>
      </c>
      <c r="B3776" s="116" t="s">
        <v>116</v>
      </c>
      <c r="C3776" s="130"/>
      <c r="D3776" s="122"/>
      <c r="E3776" s="347"/>
      <c r="F3776" s="123"/>
    </row>
    <row r="3777" spans="1:6" x14ac:dyDescent="0.2">
      <c r="A3777" s="136">
        <v>9.1</v>
      </c>
      <c r="B3777" s="125" t="s">
        <v>61</v>
      </c>
      <c r="C3777" s="130">
        <v>2621</v>
      </c>
      <c r="D3777" s="122" t="s">
        <v>33</v>
      </c>
      <c r="E3777" s="347">
        <v>43.25</v>
      </c>
      <c r="F3777" s="123">
        <f>ROUND(C3777*E3777,2)</f>
        <v>113358.25</v>
      </c>
    </row>
    <row r="3778" spans="1:6" ht="25.5" x14ac:dyDescent="0.2">
      <c r="A3778" s="136">
        <v>9.1999999999999993</v>
      </c>
      <c r="B3778" s="125" t="s">
        <v>36</v>
      </c>
      <c r="C3778" s="130">
        <v>6042</v>
      </c>
      <c r="D3778" s="122" t="s">
        <v>57</v>
      </c>
      <c r="E3778" s="347">
        <v>14.23</v>
      </c>
      <c r="F3778" s="123">
        <f>ROUND(C3778*E3778,2)</f>
        <v>85977.66</v>
      </c>
    </row>
    <row r="3779" spans="1:6" x14ac:dyDescent="0.2">
      <c r="A3779" s="136">
        <v>9.8000000000000007</v>
      </c>
      <c r="B3779" s="125" t="s">
        <v>32</v>
      </c>
      <c r="C3779" s="130">
        <v>1007</v>
      </c>
      <c r="D3779" s="122" t="s">
        <v>57</v>
      </c>
      <c r="E3779" s="347">
        <v>14.14</v>
      </c>
      <c r="F3779" s="123">
        <f>ROUND(C3779*E3779,2)</f>
        <v>14238.98</v>
      </c>
    </row>
    <row r="3780" spans="1:6" x14ac:dyDescent="0.2">
      <c r="A3780" s="136">
        <v>9.1199999999999992</v>
      </c>
      <c r="B3780" s="125" t="s">
        <v>60</v>
      </c>
      <c r="C3780" s="130">
        <v>3724.5</v>
      </c>
      <c r="D3780" s="122" t="s">
        <v>41</v>
      </c>
      <c r="E3780" s="347">
        <v>12.3</v>
      </c>
      <c r="F3780" s="123">
        <f>ROUND(C3780*E3780,2)</f>
        <v>45811.35</v>
      </c>
    </row>
    <row r="3781" spans="1:6" x14ac:dyDescent="0.2">
      <c r="A3781" s="136"/>
      <c r="B3781" s="125"/>
      <c r="C3781" s="130"/>
      <c r="D3781" s="122"/>
      <c r="E3781" s="347"/>
      <c r="F3781" s="123"/>
    </row>
    <row r="3782" spans="1:6" x14ac:dyDescent="0.2">
      <c r="A3782" s="374">
        <v>11</v>
      </c>
      <c r="B3782" s="116" t="s">
        <v>58</v>
      </c>
      <c r="C3782" s="130">
        <v>29648.110000000004</v>
      </c>
      <c r="D3782" s="122" t="s">
        <v>57</v>
      </c>
      <c r="E3782" s="347">
        <v>0.64</v>
      </c>
      <c r="F3782" s="123">
        <f>ROUND(C3782*E3782,2)</f>
        <v>18974.79</v>
      </c>
    </row>
    <row r="3783" spans="1:6" x14ac:dyDescent="0.2">
      <c r="A3783" s="136"/>
      <c r="B3783" s="125"/>
      <c r="C3783" s="130"/>
      <c r="D3783" s="122"/>
      <c r="E3783" s="347"/>
      <c r="F3783" s="123"/>
    </row>
    <row r="3784" spans="1:6" x14ac:dyDescent="0.2">
      <c r="A3784" s="374">
        <v>13</v>
      </c>
      <c r="B3784" s="116" t="s">
        <v>56</v>
      </c>
      <c r="C3784" s="130"/>
      <c r="D3784" s="122">
        <v>0</v>
      </c>
      <c r="E3784" s="347">
        <v>0</v>
      </c>
      <c r="F3784" s="123"/>
    </row>
    <row r="3785" spans="1:6" x14ac:dyDescent="0.2">
      <c r="A3785" s="136">
        <v>13.1</v>
      </c>
      <c r="B3785" s="125" t="s">
        <v>55</v>
      </c>
      <c r="C3785" s="130">
        <v>94.5</v>
      </c>
      <c r="D3785" s="122" t="s">
        <v>45</v>
      </c>
      <c r="E3785" s="347">
        <v>4.0999999999999996</v>
      </c>
      <c r="F3785" s="123">
        <f>ROUND(C3785*E3785,2)</f>
        <v>387.45</v>
      </c>
    </row>
    <row r="3786" spans="1:6" x14ac:dyDescent="0.2">
      <c r="A3786" s="136">
        <v>13.2</v>
      </c>
      <c r="B3786" s="125" t="s">
        <v>54</v>
      </c>
      <c r="C3786" s="130">
        <v>846</v>
      </c>
      <c r="D3786" s="122" t="s">
        <v>45</v>
      </c>
      <c r="E3786" s="347">
        <v>21</v>
      </c>
      <c r="F3786" s="123">
        <f>ROUND(C3786*E3786,2)</f>
        <v>17766</v>
      </c>
    </row>
    <row r="3787" spans="1:6" x14ac:dyDescent="0.2">
      <c r="A3787" s="136">
        <v>13.4</v>
      </c>
      <c r="B3787" s="125" t="s">
        <v>52</v>
      </c>
      <c r="C3787" s="130">
        <v>846</v>
      </c>
      <c r="D3787" s="122" t="s">
        <v>57</v>
      </c>
      <c r="E3787" s="347">
        <v>0.33</v>
      </c>
      <c r="F3787" s="123">
        <f>ROUND(C3787*E3787,2)</f>
        <v>279.18</v>
      </c>
    </row>
    <row r="3788" spans="1:6" s="3" customFormat="1" x14ac:dyDescent="0.2">
      <c r="A3788" s="136"/>
      <c r="B3788" s="125"/>
      <c r="C3788" s="130"/>
      <c r="D3788" s="122"/>
      <c r="E3788" s="347"/>
      <c r="F3788" s="123"/>
    </row>
    <row r="3789" spans="1:6" s="3" customFormat="1" x14ac:dyDescent="0.2">
      <c r="A3789" s="374">
        <v>14</v>
      </c>
      <c r="B3789" s="116" t="s">
        <v>51</v>
      </c>
      <c r="C3789" s="130">
        <v>29642.460000000003</v>
      </c>
      <c r="D3789" s="122" t="s">
        <v>57</v>
      </c>
      <c r="E3789" s="347">
        <v>0.26</v>
      </c>
      <c r="F3789" s="123">
        <f>ROUND(C3789*E3789,2)</f>
        <v>7707.04</v>
      </c>
    </row>
    <row r="3790" spans="1:6" s="3" customFormat="1" x14ac:dyDescent="0.2">
      <c r="A3790" s="136"/>
      <c r="B3790" s="125"/>
      <c r="C3790" s="130"/>
      <c r="D3790" s="122"/>
      <c r="E3790" s="347"/>
      <c r="F3790" s="123"/>
    </row>
    <row r="3791" spans="1:6" s="3" customFormat="1" ht="25.5" x14ac:dyDescent="0.2">
      <c r="A3791" s="374">
        <v>15</v>
      </c>
      <c r="B3791" s="116" t="s">
        <v>115</v>
      </c>
      <c r="C3791" s="130"/>
      <c r="D3791" s="122">
        <v>0</v>
      </c>
      <c r="E3791" s="347"/>
      <c r="F3791" s="123"/>
    </row>
    <row r="3792" spans="1:6" s="3" customFormat="1" x14ac:dyDescent="0.2">
      <c r="A3792" s="136">
        <v>15.1</v>
      </c>
      <c r="B3792" s="125" t="s">
        <v>49</v>
      </c>
      <c r="C3792" s="130">
        <v>29350.54</v>
      </c>
      <c r="D3792" s="122" t="s">
        <v>57</v>
      </c>
      <c r="E3792" s="347">
        <v>2.91</v>
      </c>
      <c r="F3792" s="123">
        <f>ROUND(C3792*E3792,2)</f>
        <v>85410.07</v>
      </c>
    </row>
    <row r="3793" spans="1:6" s="3" customFormat="1" x14ac:dyDescent="0.2">
      <c r="A3793" s="136">
        <v>15.2</v>
      </c>
      <c r="B3793" s="125" t="s">
        <v>48</v>
      </c>
      <c r="C3793" s="130">
        <v>10603.41</v>
      </c>
      <c r="D3793" s="122" t="s">
        <v>45</v>
      </c>
      <c r="E3793" s="347">
        <v>2.97</v>
      </c>
      <c r="F3793" s="123">
        <f>ROUND(C3793*E3793,2)</f>
        <v>31492.13</v>
      </c>
    </row>
    <row r="3794" spans="1:6" s="3" customFormat="1" ht="25.5" x14ac:dyDescent="0.2">
      <c r="A3794" s="136">
        <v>15.299999999999999</v>
      </c>
      <c r="B3794" s="125" t="s">
        <v>47</v>
      </c>
      <c r="C3794" s="130">
        <v>1024.9599999999998</v>
      </c>
      <c r="D3794" s="122" t="s">
        <v>45</v>
      </c>
      <c r="E3794" s="347">
        <v>5.36</v>
      </c>
      <c r="F3794" s="123">
        <f>ROUND(C3794*E3794,2)</f>
        <v>5493.79</v>
      </c>
    </row>
    <row r="3795" spans="1:6" s="3" customFormat="1" x14ac:dyDescent="0.2">
      <c r="A3795" s="136">
        <v>15.499999999999998</v>
      </c>
      <c r="B3795" s="125" t="s">
        <v>44</v>
      </c>
      <c r="C3795" s="130">
        <v>17071.044000000002</v>
      </c>
      <c r="D3795" s="122" t="s">
        <v>43</v>
      </c>
      <c r="E3795" s="347">
        <v>4.9400000000000004</v>
      </c>
      <c r="F3795" s="123">
        <f>ROUND(C3795*E3795,2)</f>
        <v>84330.96</v>
      </c>
    </row>
    <row r="3796" spans="1:6" s="3" customFormat="1" ht="25.5" x14ac:dyDescent="0.2">
      <c r="A3796" s="136">
        <v>15.699999999999998</v>
      </c>
      <c r="B3796" s="125" t="s">
        <v>85</v>
      </c>
      <c r="C3796" s="130">
        <v>2793.88</v>
      </c>
      <c r="D3796" s="122" t="s">
        <v>41</v>
      </c>
      <c r="E3796" s="347">
        <v>30.38</v>
      </c>
      <c r="F3796" s="123">
        <f>ROUND(C3796*E3796,2)</f>
        <v>84878.07</v>
      </c>
    </row>
    <row r="3797" spans="1:6" s="3" customFormat="1" x14ac:dyDescent="0.2">
      <c r="A3797" s="136"/>
      <c r="B3797" s="125"/>
      <c r="C3797" s="130"/>
      <c r="D3797" s="122"/>
      <c r="E3797" s="347"/>
      <c r="F3797" s="123"/>
    </row>
    <row r="3798" spans="1:6" s="3" customFormat="1" x14ac:dyDescent="0.2">
      <c r="A3798" s="379" t="s">
        <v>114</v>
      </c>
      <c r="B3798" s="116" t="s">
        <v>113</v>
      </c>
      <c r="C3798" s="130"/>
      <c r="D3798" s="122"/>
      <c r="E3798" s="347"/>
      <c r="F3798" s="123"/>
    </row>
    <row r="3799" spans="1:6" s="3" customFormat="1" x14ac:dyDescent="0.2">
      <c r="A3799" s="136">
        <v>0</v>
      </c>
      <c r="B3799" s="125">
        <v>0</v>
      </c>
      <c r="C3799" s="130"/>
      <c r="D3799" s="122"/>
      <c r="E3799" s="347"/>
      <c r="F3799" s="123"/>
    </row>
    <row r="3800" spans="1:6" s="3" customFormat="1" ht="25.5" x14ac:dyDescent="0.2">
      <c r="A3800" s="374">
        <v>9</v>
      </c>
      <c r="B3800" s="116" t="s">
        <v>88</v>
      </c>
      <c r="C3800" s="130"/>
      <c r="D3800" s="122"/>
      <c r="E3800" s="347"/>
      <c r="F3800" s="123"/>
    </row>
    <row r="3801" spans="1:6" s="3" customFormat="1" x14ac:dyDescent="0.2">
      <c r="A3801" s="136">
        <v>9.1</v>
      </c>
      <c r="B3801" s="125" t="s">
        <v>61</v>
      </c>
      <c r="C3801" s="130">
        <v>242</v>
      </c>
      <c r="D3801" s="122" t="s">
        <v>33</v>
      </c>
      <c r="E3801" s="347">
        <v>43.25</v>
      </c>
      <c r="F3801" s="123">
        <f>ROUND(C3801*E3801,2)</f>
        <v>10466.5</v>
      </c>
    </row>
    <row r="3802" spans="1:6" s="3" customFormat="1" ht="25.5" x14ac:dyDescent="0.2">
      <c r="A3802" s="136">
        <v>9.1999999999999993</v>
      </c>
      <c r="B3802" s="125" t="s">
        <v>36</v>
      </c>
      <c r="C3802" s="130">
        <v>1452</v>
      </c>
      <c r="D3802" s="122" t="s">
        <v>57</v>
      </c>
      <c r="E3802" s="347">
        <v>14.23</v>
      </c>
      <c r="F3802" s="123">
        <f>ROUND(C3802*E3802,2)</f>
        <v>20661.96</v>
      </c>
    </row>
    <row r="3803" spans="1:6" s="3" customFormat="1" x14ac:dyDescent="0.2">
      <c r="A3803" s="136">
        <v>9.8000000000000007</v>
      </c>
      <c r="B3803" s="125" t="s">
        <v>32</v>
      </c>
      <c r="C3803" s="130">
        <v>242</v>
      </c>
      <c r="D3803" s="122" t="s">
        <v>57</v>
      </c>
      <c r="E3803" s="347">
        <v>14.14</v>
      </c>
      <c r="F3803" s="123">
        <f>ROUND(C3803*E3803,2)</f>
        <v>3421.88</v>
      </c>
    </row>
    <row r="3804" spans="1:6" x14ac:dyDescent="0.2">
      <c r="A3804" s="136">
        <v>0</v>
      </c>
      <c r="B3804" s="125">
        <v>0</v>
      </c>
      <c r="C3804" s="130"/>
      <c r="D3804" s="122">
        <v>0</v>
      </c>
      <c r="E3804" s="347"/>
      <c r="F3804" s="123"/>
    </row>
    <row r="3805" spans="1:6" ht="39" customHeight="1" x14ac:dyDescent="0.2">
      <c r="A3805" s="376" t="s">
        <v>84</v>
      </c>
      <c r="B3805" s="116" t="s">
        <v>83</v>
      </c>
      <c r="C3805" s="130"/>
      <c r="D3805" s="122">
        <v>0</v>
      </c>
      <c r="E3805" s="347"/>
      <c r="F3805" s="123"/>
    </row>
    <row r="3806" spans="1:6" x14ac:dyDescent="0.2">
      <c r="A3806" s="136"/>
      <c r="B3806" s="125"/>
      <c r="C3806" s="130"/>
      <c r="D3806" s="122"/>
      <c r="E3806" s="347"/>
      <c r="F3806" s="123"/>
    </row>
    <row r="3807" spans="1:6" x14ac:dyDescent="0.2">
      <c r="A3807" s="374">
        <v>1</v>
      </c>
      <c r="B3807" s="116" t="s">
        <v>97</v>
      </c>
      <c r="C3807" s="130">
        <v>40878.69</v>
      </c>
      <c r="D3807" s="122" t="s">
        <v>57</v>
      </c>
      <c r="E3807" s="347">
        <v>0.63</v>
      </c>
      <c r="F3807" s="123">
        <f>ROUND(C3807*E3807,2)</f>
        <v>25753.57</v>
      </c>
    </row>
    <row r="3808" spans="1:6" x14ac:dyDescent="0.2">
      <c r="A3808" s="136"/>
      <c r="B3808" s="125"/>
      <c r="C3808" s="130"/>
      <c r="D3808" s="122"/>
      <c r="E3808" s="347"/>
      <c r="F3808" s="123"/>
    </row>
    <row r="3809" spans="1:6" x14ac:dyDescent="0.2">
      <c r="A3809" s="374">
        <v>2</v>
      </c>
      <c r="B3809" s="116" t="s">
        <v>82</v>
      </c>
      <c r="C3809" s="130"/>
      <c r="D3809" s="122">
        <v>0</v>
      </c>
      <c r="E3809" s="347"/>
      <c r="F3809" s="123"/>
    </row>
    <row r="3810" spans="1:6" s="87" customFormat="1" x14ac:dyDescent="0.2">
      <c r="A3810" s="375">
        <v>2.1</v>
      </c>
      <c r="B3810" s="116" t="s">
        <v>112</v>
      </c>
      <c r="C3810" s="152"/>
      <c r="D3810" s="184">
        <v>0</v>
      </c>
      <c r="E3810" s="377"/>
      <c r="F3810" s="154"/>
    </row>
    <row r="3811" spans="1:6" x14ac:dyDescent="0.2">
      <c r="A3811" s="136" t="s">
        <v>111</v>
      </c>
      <c r="B3811" s="125" t="s">
        <v>123</v>
      </c>
      <c r="C3811" s="130">
        <v>26529.360000000001</v>
      </c>
      <c r="D3811" s="122" t="s">
        <v>41</v>
      </c>
      <c r="E3811" s="347">
        <v>10.14</v>
      </c>
      <c r="F3811" s="123">
        <f>ROUND(C3811*E3811,2)</f>
        <v>269007.71000000002</v>
      </c>
    </row>
    <row r="3812" spans="1:6" ht="25.5" x14ac:dyDescent="0.2">
      <c r="A3812" s="136" t="s">
        <v>151</v>
      </c>
      <c r="B3812" s="125" t="s">
        <v>85</v>
      </c>
      <c r="C3812" s="130">
        <v>19263.52</v>
      </c>
      <c r="D3812" s="122" t="s">
        <v>41</v>
      </c>
      <c r="E3812" s="347">
        <v>12.29</v>
      </c>
      <c r="F3812" s="123">
        <f>ROUND(C3812*E3812,2)</f>
        <v>236748.66</v>
      </c>
    </row>
    <row r="3813" spans="1:6" ht="25.5" x14ac:dyDescent="0.2">
      <c r="A3813" s="136" t="s">
        <v>79</v>
      </c>
      <c r="B3813" s="125" t="s">
        <v>78</v>
      </c>
      <c r="C3813" s="130">
        <v>5656.09</v>
      </c>
      <c r="D3813" s="122" t="s">
        <v>41</v>
      </c>
      <c r="E3813" s="347">
        <v>4.8099999999999996</v>
      </c>
      <c r="F3813" s="123">
        <f>ROUND(C3813*E3813,2)</f>
        <v>27205.79</v>
      </c>
    </row>
    <row r="3814" spans="1:6" x14ac:dyDescent="0.2">
      <c r="A3814" s="136"/>
      <c r="B3814" s="125"/>
      <c r="C3814" s="130"/>
      <c r="D3814" s="122"/>
      <c r="E3814" s="347"/>
      <c r="F3814" s="123"/>
    </row>
    <row r="3815" spans="1:6" x14ac:dyDescent="0.2">
      <c r="A3815" s="374">
        <v>3</v>
      </c>
      <c r="B3815" s="116" t="s">
        <v>77</v>
      </c>
      <c r="C3815" s="130"/>
      <c r="D3815" s="122"/>
      <c r="E3815" s="347"/>
      <c r="F3815" s="123"/>
    </row>
    <row r="3816" spans="1:6" x14ac:dyDescent="0.2">
      <c r="A3816" s="136">
        <v>3.6</v>
      </c>
      <c r="B3816" s="125" t="s">
        <v>74</v>
      </c>
      <c r="C3816" s="130">
        <v>10873.72</v>
      </c>
      <c r="D3816" s="122" t="s">
        <v>57</v>
      </c>
      <c r="E3816" s="347">
        <v>56.27</v>
      </c>
      <c r="F3816" s="123">
        <f>ROUND(C3816*E3816,2)</f>
        <v>611864.22</v>
      </c>
    </row>
    <row r="3817" spans="1:6" x14ac:dyDescent="0.2">
      <c r="A3817" s="136"/>
      <c r="B3817" s="125"/>
      <c r="C3817" s="130"/>
      <c r="D3817" s="122"/>
      <c r="E3817" s="347"/>
      <c r="F3817" s="123"/>
    </row>
    <row r="3818" spans="1:6" x14ac:dyDescent="0.2">
      <c r="A3818" s="374">
        <v>4</v>
      </c>
      <c r="B3818" s="116" t="s">
        <v>76</v>
      </c>
      <c r="C3818" s="130"/>
      <c r="D3818" s="122">
        <v>0</v>
      </c>
      <c r="E3818" s="347"/>
      <c r="F3818" s="123"/>
    </row>
    <row r="3819" spans="1:6" s="86" customFormat="1" x14ac:dyDescent="0.2">
      <c r="A3819" s="136">
        <v>4.0999999999999996</v>
      </c>
      <c r="B3819" s="125" t="s">
        <v>150</v>
      </c>
      <c r="C3819" s="130">
        <v>2030.5</v>
      </c>
      <c r="D3819" s="122" t="s">
        <v>57</v>
      </c>
      <c r="E3819" s="347">
        <v>3.24</v>
      </c>
      <c r="F3819" s="123">
        <f>ROUND(C3819*E3819,2)</f>
        <v>6578.82</v>
      </c>
    </row>
    <row r="3820" spans="1:6" s="3" customFormat="1" x14ac:dyDescent="0.2">
      <c r="A3820" s="136">
        <v>4.2</v>
      </c>
      <c r="B3820" s="125" t="s">
        <v>149</v>
      </c>
      <c r="C3820" s="130">
        <v>1024.5999999999999</v>
      </c>
      <c r="D3820" s="122" t="s">
        <v>57</v>
      </c>
      <c r="E3820" s="347">
        <v>6.52</v>
      </c>
      <c r="F3820" s="123">
        <f>ROUND(C3820*E3820,2)</f>
        <v>6680.39</v>
      </c>
    </row>
    <row r="3821" spans="1:6" s="3" customFormat="1" x14ac:dyDescent="0.2">
      <c r="A3821" s="136">
        <v>4.4000000000000004</v>
      </c>
      <c r="B3821" s="125" t="s">
        <v>75</v>
      </c>
      <c r="C3821" s="130">
        <v>2420.54</v>
      </c>
      <c r="D3821" s="122" t="s">
        <v>57</v>
      </c>
      <c r="E3821" s="347">
        <v>6.15</v>
      </c>
      <c r="F3821" s="123">
        <f>ROUND(C3821*E3821,2)</f>
        <v>14886.32</v>
      </c>
    </row>
    <row r="3822" spans="1:6" s="3" customFormat="1" x14ac:dyDescent="0.2">
      <c r="A3822" s="136">
        <v>4.5</v>
      </c>
      <c r="B3822" s="125" t="s">
        <v>107</v>
      </c>
      <c r="C3822" s="130">
        <v>10422.099999999999</v>
      </c>
      <c r="D3822" s="122" t="s">
        <v>57</v>
      </c>
      <c r="E3822" s="347">
        <v>5.64</v>
      </c>
      <c r="F3822" s="123">
        <f>ROUND(C3822*E3822,2)</f>
        <v>58780.639999999999</v>
      </c>
    </row>
    <row r="3823" spans="1:6" s="3" customFormat="1" x14ac:dyDescent="0.2">
      <c r="A3823" s="136">
        <v>4.5999999999999996</v>
      </c>
      <c r="B3823" s="125" t="s">
        <v>74</v>
      </c>
      <c r="C3823" s="130">
        <v>23239.379999999997</v>
      </c>
      <c r="D3823" s="122" t="s">
        <v>57</v>
      </c>
      <c r="E3823" s="347">
        <v>4.01</v>
      </c>
      <c r="F3823" s="123">
        <f>ROUND(C3823*E3823,2)</f>
        <v>93189.91</v>
      </c>
    </row>
    <row r="3824" spans="1:6" s="3" customFormat="1" x14ac:dyDescent="0.2">
      <c r="A3824" s="136"/>
      <c r="B3824" s="125"/>
      <c r="C3824" s="130"/>
      <c r="D3824" s="122"/>
      <c r="E3824" s="347"/>
      <c r="F3824" s="123"/>
    </row>
    <row r="3825" spans="1:6" s="3" customFormat="1" x14ac:dyDescent="0.2">
      <c r="A3825" s="374">
        <v>5</v>
      </c>
      <c r="B3825" s="116" t="s">
        <v>73</v>
      </c>
      <c r="C3825" s="130"/>
      <c r="D3825" s="122">
        <v>0</v>
      </c>
      <c r="E3825" s="347"/>
      <c r="F3825" s="123"/>
    </row>
    <row r="3826" spans="1:6" s="3" customFormat="1" ht="38.25" x14ac:dyDescent="0.2">
      <c r="A3826" s="136">
        <v>5.34</v>
      </c>
      <c r="B3826" s="125" t="s">
        <v>72</v>
      </c>
      <c r="C3826" s="130">
        <v>3</v>
      </c>
      <c r="D3826" s="122" t="s">
        <v>33</v>
      </c>
      <c r="E3826" s="347">
        <v>1950.63</v>
      </c>
      <c r="F3826" s="123">
        <f>ROUND(C3826*E3826,2)</f>
        <v>5851.89</v>
      </c>
    </row>
    <row r="3827" spans="1:6" s="3" customFormat="1" x14ac:dyDescent="0.2">
      <c r="A3827" s="136"/>
      <c r="B3827" s="125"/>
      <c r="C3827" s="130"/>
      <c r="D3827" s="122"/>
      <c r="E3827" s="347"/>
      <c r="F3827" s="123"/>
    </row>
    <row r="3828" spans="1:6" s="3" customFormat="1" ht="25.5" x14ac:dyDescent="0.2">
      <c r="A3828" s="374">
        <v>6</v>
      </c>
      <c r="B3828" s="116" t="s">
        <v>71</v>
      </c>
      <c r="C3828" s="130"/>
      <c r="D3828" s="122"/>
      <c r="E3828" s="347"/>
      <c r="F3828" s="123"/>
    </row>
    <row r="3829" spans="1:6" s="3" customFormat="1" ht="38.25" x14ac:dyDescent="0.2">
      <c r="A3829" s="136">
        <v>6.2</v>
      </c>
      <c r="B3829" s="125" t="s">
        <v>105</v>
      </c>
      <c r="C3829" s="130">
        <v>3</v>
      </c>
      <c r="D3829" s="122" t="s">
        <v>33</v>
      </c>
      <c r="E3829" s="347">
        <v>327.82</v>
      </c>
      <c r="F3829" s="123">
        <f t="shared" ref="F3829:F3834" si="163">ROUND(C3829*E3829,2)</f>
        <v>983.46</v>
      </c>
    </row>
    <row r="3830" spans="1:6" s="3" customFormat="1" ht="38.25" x14ac:dyDescent="0.2">
      <c r="A3830" s="136">
        <v>6.3</v>
      </c>
      <c r="B3830" s="125" t="s">
        <v>70</v>
      </c>
      <c r="C3830" s="130">
        <v>22</v>
      </c>
      <c r="D3830" s="122" t="s">
        <v>33</v>
      </c>
      <c r="E3830" s="347">
        <v>931.89</v>
      </c>
      <c r="F3830" s="123">
        <f t="shared" si="163"/>
        <v>20501.580000000002</v>
      </c>
    </row>
    <row r="3831" spans="1:6" s="3" customFormat="1" ht="38.25" x14ac:dyDescent="0.2">
      <c r="A3831" s="136">
        <v>6.4</v>
      </c>
      <c r="B3831" s="125" t="s">
        <v>69</v>
      </c>
      <c r="C3831" s="130">
        <v>19</v>
      </c>
      <c r="D3831" s="122" t="s">
        <v>33</v>
      </c>
      <c r="E3831" s="347">
        <v>1393.47</v>
      </c>
      <c r="F3831" s="123">
        <f t="shared" si="163"/>
        <v>26475.93</v>
      </c>
    </row>
    <row r="3832" spans="1:6" s="3" customFormat="1" x14ac:dyDescent="0.2">
      <c r="A3832" s="136">
        <v>6.5</v>
      </c>
      <c r="B3832" s="125" t="s">
        <v>104</v>
      </c>
      <c r="C3832" s="130">
        <v>34</v>
      </c>
      <c r="D3832" s="122" t="s">
        <v>33</v>
      </c>
      <c r="E3832" s="347">
        <v>309.60000000000002</v>
      </c>
      <c r="F3832" s="123">
        <f t="shared" si="163"/>
        <v>10526.4</v>
      </c>
    </row>
    <row r="3833" spans="1:6" s="3" customFormat="1" x14ac:dyDescent="0.2">
      <c r="A3833" s="136">
        <v>6.6</v>
      </c>
      <c r="B3833" s="125" t="s">
        <v>103</v>
      </c>
      <c r="C3833" s="130">
        <v>0</v>
      </c>
      <c r="D3833" s="122" t="s">
        <v>33</v>
      </c>
      <c r="E3833" s="347"/>
      <c r="F3833" s="123">
        <f t="shared" si="163"/>
        <v>0</v>
      </c>
    </row>
    <row r="3834" spans="1:6" s="3" customFormat="1" x14ac:dyDescent="0.2">
      <c r="A3834" s="136"/>
      <c r="B3834" s="125"/>
      <c r="C3834" s="130"/>
      <c r="D3834" s="122"/>
      <c r="E3834" s="347"/>
      <c r="F3834" s="123">
        <f t="shared" si="163"/>
        <v>0</v>
      </c>
    </row>
    <row r="3835" spans="1:6" s="3" customFormat="1" x14ac:dyDescent="0.2">
      <c r="A3835" s="374">
        <v>8</v>
      </c>
      <c r="B3835" s="116" t="s">
        <v>68</v>
      </c>
      <c r="C3835" s="130"/>
      <c r="D3835" s="122"/>
      <c r="E3835" s="347"/>
      <c r="F3835" s="123"/>
    </row>
    <row r="3836" spans="1:6" x14ac:dyDescent="0.2">
      <c r="A3836" s="136"/>
      <c r="B3836" s="125"/>
      <c r="C3836" s="130"/>
      <c r="D3836" s="122"/>
      <c r="E3836" s="347"/>
      <c r="F3836" s="123"/>
    </row>
    <row r="3837" spans="1:6" ht="25.5" x14ac:dyDescent="0.2">
      <c r="A3837" s="375">
        <v>8.1</v>
      </c>
      <c r="B3837" s="116" t="s">
        <v>102</v>
      </c>
      <c r="C3837" s="130"/>
      <c r="D3837" s="122"/>
      <c r="E3837" s="347"/>
      <c r="F3837" s="123"/>
    </row>
    <row r="3838" spans="1:6" x14ac:dyDescent="0.2">
      <c r="A3838" s="136" t="s">
        <v>148</v>
      </c>
      <c r="B3838" s="125" t="s">
        <v>97</v>
      </c>
      <c r="C3838" s="130">
        <v>11.2</v>
      </c>
      <c r="D3838" s="122" t="s">
        <v>57</v>
      </c>
      <c r="E3838" s="347">
        <v>12.13</v>
      </c>
      <c r="F3838" s="123">
        <f t="shared" ref="F3838:F3848" si="164">ROUND(C3838*E3838,2)</f>
        <v>135.86000000000001</v>
      </c>
    </row>
    <row r="3839" spans="1:6" x14ac:dyDescent="0.2">
      <c r="A3839" s="136" t="s">
        <v>147</v>
      </c>
      <c r="B3839" s="125" t="s">
        <v>93</v>
      </c>
      <c r="C3839" s="130">
        <v>8.82</v>
      </c>
      <c r="D3839" s="122" t="s">
        <v>41</v>
      </c>
      <c r="E3839" s="347">
        <v>11.21</v>
      </c>
      <c r="F3839" s="123">
        <f t="shared" si="164"/>
        <v>98.87</v>
      </c>
    </row>
    <row r="3840" spans="1:6" x14ac:dyDescent="0.2">
      <c r="A3840" s="136" t="s">
        <v>146</v>
      </c>
      <c r="B3840" s="125" t="s">
        <v>91</v>
      </c>
      <c r="C3840" s="130">
        <v>7.55</v>
      </c>
      <c r="D3840" s="122" t="s">
        <v>41</v>
      </c>
      <c r="E3840" s="347">
        <v>12.29</v>
      </c>
      <c r="F3840" s="123">
        <f t="shared" si="164"/>
        <v>92.79</v>
      </c>
    </row>
    <row r="3841" spans="1:6" x14ac:dyDescent="0.2">
      <c r="A3841" s="136" t="s">
        <v>145</v>
      </c>
      <c r="B3841" s="125" t="s">
        <v>63</v>
      </c>
      <c r="C3841" s="130">
        <v>0.6</v>
      </c>
      <c r="D3841" s="122" t="s">
        <v>41</v>
      </c>
      <c r="E3841" s="347">
        <v>5.18</v>
      </c>
      <c r="F3841" s="123">
        <f t="shared" si="164"/>
        <v>3.11</v>
      </c>
    </row>
    <row r="3842" spans="1:6" s="84" customFormat="1" x14ac:dyDescent="0.2">
      <c r="A3842" s="136" t="s">
        <v>144</v>
      </c>
      <c r="B3842" s="125" t="s">
        <v>89</v>
      </c>
      <c r="C3842" s="130">
        <v>1</v>
      </c>
      <c r="D3842" s="122" t="s">
        <v>33</v>
      </c>
      <c r="E3842" s="347">
        <v>2284.0300000000002</v>
      </c>
      <c r="F3842" s="123">
        <f t="shared" si="164"/>
        <v>2284.0300000000002</v>
      </c>
    </row>
    <row r="3843" spans="1:6" x14ac:dyDescent="0.2">
      <c r="A3843" s="136"/>
      <c r="B3843" s="125"/>
      <c r="C3843" s="130"/>
      <c r="D3843" s="122"/>
      <c r="E3843" s="347"/>
      <c r="F3843" s="123">
        <f t="shared" si="164"/>
        <v>0</v>
      </c>
    </row>
    <row r="3844" spans="1:6" ht="25.5" x14ac:dyDescent="0.2">
      <c r="A3844" s="375">
        <v>8.1999999999999993</v>
      </c>
      <c r="B3844" s="116" t="s">
        <v>119</v>
      </c>
      <c r="C3844" s="130">
        <v>0</v>
      </c>
      <c r="D3844" s="122">
        <v>0</v>
      </c>
      <c r="E3844" s="347">
        <v>0</v>
      </c>
      <c r="F3844" s="123">
        <f t="shared" si="164"/>
        <v>0</v>
      </c>
    </row>
    <row r="3845" spans="1:6" x14ac:dyDescent="0.2">
      <c r="A3845" s="136" t="s">
        <v>101</v>
      </c>
      <c r="B3845" s="125" t="s">
        <v>97</v>
      </c>
      <c r="C3845" s="130">
        <v>10.199999999999999</v>
      </c>
      <c r="D3845" s="122" t="s">
        <v>57</v>
      </c>
      <c r="E3845" s="347">
        <v>12.13</v>
      </c>
      <c r="F3845" s="123">
        <f t="shared" si="164"/>
        <v>123.73</v>
      </c>
    </row>
    <row r="3846" spans="1:6" x14ac:dyDescent="0.2">
      <c r="A3846" s="136" t="s">
        <v>118</v>
      </c>
      <c r="B3846" s="125" t="s">
        <v>93</v>
      </c>
      <c r="C3846" s="130">
        <v>6.6690000000000005</v>
      </c>
      <c r="D3846" s="122" t="s">
        <v>41</v>
      </c>
      <c r="E3846" s="347">
        <v>11.21</v>
      </c>
      <c r="F3846" s="123">
        <f t="shared" si="164"/>
        <v>74.760000000000005</v>
      </c>
    </row>
    <row r="3847" spans="1:6" x14ac:dyDescent="0.2">
      <c r="A3847" s="136" t="s">
        <v>143</v>
      </c>
      <c r="B3847" s="125" t="s">
        <v>91</v>
      </c>
      <c r="C3847" s="130">
        <v>4.6270000000000007</v>
      </c>
      <c r="D3847" s="122" t="s">
        <v>41</v>
      </c>
      <c r="E3847" s="347">
        <v>12.29</v>
      </c>
      <c r="F3847" s="123">
        <f t="shared" si="164"/>
        <v>56.87</v>
      </c>
    </row>
    <row r="3848" spans="1:6" s="85" customFormat="1" x14ac:dyDescent="0.2">
      <c r="A3848" s="136" t="s">
        <v>100</v>
      </c>
      <c r="B3848" s="125" t="s">
        <v>89</v>
      </c>
      <c r="C3848" s="130">
        <v>2</v>
      </c>
      <c r="D3848" s="122" t="s">
        <v>33</v>
      </c>
      <c r="E3848" s="347">
        <v>2284.0300000000002</v>
      </c>
      <c r="F3848" s="123">
        <f t="shared" si="164"/>
        <v>4568.0600000000004</v>
      </c>
    </row>
    <row r="3849" spans="1:6" x14ac:dyDescent="0.2">
      <c r="A3849" s="136"/>
      <c r="B3849" s="125"/>
      <c r="C3849" s="130"/>
      <c r="D3849" s="122"/>
      <c r="E3849" s="347"/>
      <c r="F3849" s="123"/>
    </row>
    <row r="3850" spans="1:6" ht="25.5" x14ac:dyDescent="0.2">
      <c r="A3850" s="375">
        <v>8.3000000000000007</v>
      </c>
      <c r="B3850" s="116" t="s">
        <v>142</v>
      </c>
      <c r="C3850" s="130"/>
      <c r="D3850" s="122"/>
      <c r="E3850" s="347"/>
      <c r="F3850" s="123"/>
    </row>
    <row r="3851" spans="1:6" x14ac:dyDescent="0.2">
      <c r="A3851" s="136" t="s">
        <v>98</v>
      </c>
      <c r="B3851" s="125" t="s">
        <v>97</v>
      </c>
      <c r="C3851" s="130">
        <v>6.2</v>
      </c>
      <c r="D3851" s="122" t="s">
        <v>57</v>
      </c>
      <c r="E3851" s="347">
        <v>12.13</v>
      </c>
      <c r="F3851" s="123">
        <f>ROUND(C3851*E3851,2)</f>
        <v>75.209999999999994</v>
      </c>
    </row>
    <row r="3852" spans="1:6" s="3" customFormat="1" x14ac:dyDescent="0.2">
      <c r="A3852" s="136" t="s">
        <v>94</v>
      </c>
      <c r="B3852" s="125" t="s">
        <v>93</v>
      </c>
      <c r="C3852" s="130">
        <v>0.92</v>
      </c>
      <c r="D3852" s="122" t="s">
        <v>41</v>
      </c>
      <c r="E3852" s="347">
        <v>11.21</v>
      </c>
      <c r="F3852" s="123">
        <f>ROUND(C3852*E3852,2)</f>
        <v>10.31</v>
      </c>
    </row>
    <row r="3853" spans="1:6" s="3" customFormat="1" x14ac:dyDescent="0.2">
      <c r="A3853" s="136" t="s">
        <v>92</v>
      </c>
      <c r="B3853" s="125" t="s">
        <v>91</v>
      </c>
      <c r="C3853" s="130">
        <v>0.92</v>
      </c>
      <c r="D3853" s="122" t="s">
        <v>41</v>
      </c>
      <c r="E3853" s="347">
        <v>12.29</v>
      </c>
      <c r="F3853" s="123">
        <f>ROUND(C3853*E3853,2)</f>
        <v>11.31</v>
      </c>
    </row>
    <row r="3854" spans="1:6" s="3" customFormat="1" x14ac:dyDescent="0.2">
      <c r="A3854" s="136" t="s">
        <v>90</v>
      </c>
      <c r="B3854" s="125" t="s">
        <v>89</v>
      </c>
      <c r="C3854" s="130">
        <v>1</v>
      </c>
      <c r="D3854" s="122" t="s">
        <v>33</v>
      </c>
      <c r="E3854" s="347">
        <v>1142.01</v>
      </c>
      <c r="F3854" s="123">
        <f>ROUND(C3854*E3854,2)</f>
        <v>1142.01</v>
      </c>
    </row>
    <row r="3855" spans="1:6" s="3" customFormat="1" x14ac:dyDescent="0.2">
      <c r="A3855" s="136"/>
      <c r="B3855" s="125"/>
      <c r="C3855" s="130"/>
      <c r="D3855" s="122"/>
      <c r="E3855" s="347"/>
      <c r="F3855" s="123"/>
    </row>
    <row r="3856" spans="1:6" s="3" customFormat="1" ht="25.5" x14ac:dyDescent="0.2">
      <c r="A3856" s="375">
        <v>8.5</v>
      </c>
      <c r="B3856" s="116" t="s">
        <v>141</v>
      </c>
      <c r="C3856" s="130"/>
      <c r="D3856" s="122"/>
      <c r="E3856" s="347"/>
      <c r="F3856" s="123"/>
    </row>
    <row r="3857" spans="1:6" s="3" customFormat="1" x14ac:dyDescent="0.2">
      <c r="A3857" s="136" t="s">
        <v>140</v>
      </c>
      <c r="B3857" s="125" t="s">
        <v>97</v>
      </c>
      <c r="C3857" s="130">
        <v>5.9</v>
      </c>
      <c r="D3857" s="122" t="s">
        <v>57</v>
      </c>
      <c r="E3857" s="347">
        <v>12.13</v>
      </c>
      <c r="F3857" s="123">
        <f>ROUND(C3857*E3857,2)</f>
        <v>71.569999999999993</v>
      </c>
    </row>
    <row r="3858" spans="1:6" s="3" customFormat="1" x14ac:dyDescent="0.2">
      <c r="A3858" s="136" t="s">
        <v>139</v>
      </c>
      <c r="B3858" s="125" t="s">
        <v>93</v>
      </c>
      <c r="C3858" s="130">
        <v>2.78</v>
      </c>
      <c r="D3858" s="122" t="s">
        <v>41</v>
      </c>
      <c r="E3858" s="347">
        <v>11.21</v>
      </c>
      <c r="F3858" s="123">
        <f>ROUND(C3858*E3858,2)</f>
        <v>31.16</v>
      </c>
    </row>
    <row r="3859" spans="1:6" s="3" customFormat="1" x14ac:dyDescent="0.2">
      <c r="A3859" s="136" t="s">
        <v>138</v>
      </c>
      <c r="B3859" s="125" t="s">
        <v>91</v>
      </c>
      <c r="C3859" s="130">
        <v>2.78</v>
      </c>
      <c r="D3859" s="122" t="s">
        <v>41</v>
      </c>
      <c r="E3859" s="347">
        <v>12.29</v>
      </c>
      <c r="F3859" s="123">
        <f>ROUND(C3859*E3859,2)</f>
        <v>34.17</v>
      </c>
    </row>
    <row r="3860" spans="1:6" s="3" customFormat="1" x14ac:dyDescent="0.2">
      <c r="A3860" s="136" t="s">
        <v>137</v>
      </c>
      <c r="B3860" s="125" t="s">
        <v>89</v>
      </c>
      <c r="C3860" s="130">
        <v>1</v>
      </c>
      <c r="D3860" s="122" t="s">
        <v>33</v>
      </c>
      <c r="E3860" s="347">
        <v>1142.01</v>
      </c>
      <c r="F3860" s="123">
        <f>ROUND(C3860*E3860,2)</f>
        <v>1142.01</v>
      </c>
    </row>
    <row r="3861" spans="1:6" s="3" customFormat="1" x14ac:dyDescent="0.2">
      <c r="A3861" s="136"/>
      <c r="B3861" s="125"/>
      <c r="C3861" s="130"/>
      <c r="D3861" s="122"/>
      <c r="E3861" s="347"/>
      <c r="F3861" s="123"/>
    </row>
    <row r="3862" spans="1:6" s="3" customFormat="1" ht="25.5" x14ac:dyDescent="0.2">
      <c r="A3862" s="375">
        <v>8.6999999999999993</v>
      </c>
      <c r="B3862" s="116" t="s">
        <v>136</v>
      </c>
      <c r="C3862" s="130"/>
      <c r="D3862" s="122"/>
      <c r="E3862" s="347"/>
      <c r="F3862" s="123"/>
    </row>
    <row r="3863" spans="1:6" s="3" customFormat="1" x14ac:dyDescent="0.2">
      <c r="A3863" s="136" t="s">
        <v>135</v>
      </c>
      <c r="B3863" s="125" t="s">
        <v>97</v>
      </c>
      <c r="C3863" s="130">
        <v>14.399999999999999</v>
      </c>
      <c r="D3863" s="122" t="s">
        <v>57</v>
      </c>
      <c r="E3863" s="347">
        <v>12.13</v>
      </c>
      <c r="F3863" s="123">
        <f>ROUND(C3863*E3863,2)</f>
        <v>174.67</v>
      </c>
    </row>
    <row r="3864" spans="1:6" s="3" customFormat="1" x14ac:dyDescent="0.2">
      <c r="A3864" s="136" t="s">
        <v>134</v>
      </c>
      <c r="B3864" s="125" t="s">
        <v>93</v>
      </c>
      <c r="C3864" s="130">
        <v>13.076000000000001</v>
      </c>
      <c r="D3864" s="122" t="s">
        <v>41</v>
      </c>
      <c r="E3864" s="347">
        <v>11.21</v>
      </c>
      <c r="F3864" s="123">
        <f>ROUND(C3864*E3864,2)</f>
        <v>146.58000000000001</v>
      </c>
    </row>
    <row r="3865" spans="1:6" s="3" customFormat="1" x14ac:dyDescent="0.2">
      <c r="A3865" s="136" t="s">
        <v>133</v>
      </c>
      <c r="B3865" s="125" t="s">
        <v>91</v>
      </c>
      <c r="C3865" s="130">
        <v>6.65</v>
      </c>
      <c r="D3865" s="122" t="s">
        <v>41</v>
      </c>
      <c r="E3865" s="347">
        <v>12.29</v>
      </c>
      <c r="F3865" s="123">
        <f>ROUND(C3865*E3865,2)</f>
        <v>81.73</v>
      </c>
    </row>
    <row r="3866" spans="1:6" s="3" customFormat="1" x14ac:dyDescent="0.2">
      <c r="A3866" s="136" t="s">
        <v>132</v>
      </c>
      <c r="B3866" s="125" t="s">
        <v>63</v>
      </c>
      <c r="C3866" s="130">
        <v>2.3209999999999997</v>
      </c>
      <c r="D3866" s="122" t="s">
        <v>41</v>
      </c>
      <c r="E3866" s="347">
        <v>5.18</v>
      </c>
      <c r="F3866" s="123">
        <f>ROUND(C3866*E3866,2)</f>
        <v>12.02</v>
      </c>
    </row>
    <row r="3867" spans="1:6" s="3" customFormat="1" x14ac:dyDescent="0.2">
      <c r="A3867" s="136" t="s">
        <v>131</v>
      </c>
      <c r="B3867" s="125" t="s">
        <v>89</v>
      </c>
      <c r="C3867" s="130">
        <v>3</v>
      </c>
      <c r="D3867" s="122" t="s">
        <v>33</v>
      </c>
      <c r="E3867" s="347">
        <v>1142.01</v>
      </c>
      <c r="F3867" s="123">
        <f>ROUND(C3867*E3867,2)</f>
        <v>3426.03</v>
      </c>
    </row>
    <row r="3868" spans="1:6" x14ac:dyDescent="0.2">
      <c r="A3868" s="136">
        <v>0</v>
      </c>
      <c r="B3868" s="125">
        <v>0</v>
      </c>
      <c r="C3868" s="130"/>
      <c r="D3868" s="122"/>
      <c r="E3868" s="347"/>
      <c r="F3868" s="123"/>
    </row>
    <row r="3869" spans="1:6" ht="25.5" x14ac:dyDescent="0.2">
      <c r="A3869" s="375">
        <v>8.8000000000000007</v>
      </c>
      <c r="B3869" s="116" t="s">
        <v>130</v>
      </c>
      <c r="C3869" s="130"/>
      <c r="D3869" s="122"/>
      <c r="E3869" s="347"/>
      <c r="F3869" s="123"/>
    </row>
    <row r="3870" spans="1:6" x14ac:dyDescent="0.2">
      <c r="A3870" s="136" t="s">
        <v>129</v>
      </c>
      <c r="B3870" s="125" t="s">
        <v>97</v>
      </c>
      <c r="C3870" s="130">
        <v>31.66</v>
      </c>
      <c r="D3870" s="122" t="s">
        <v>57</v>
      </c>
      <c r="E3870" s="347">
        <v>12.13</v>
      </c>
      <c r="F3870" s="123">
        <f>ROUND(C3870*E3870,2)</f>
        <v>384.04</v>
      </c>
    </row>
    <row r="3871" spans="1:6" x14ac:dyDescent="0.2">
      <c r="A3871" s="136" t="s">
        <v>128</v>
      </c>
      <c r="B3871" s="125" t="s">
        <v>89</v>
      </c>
      <c r="C3871" s="130">
        <v>1</v>
      </c>
      <c r="D3871" s="122" t="s">
        <v>33</v>
      </c>
      <c r="E3871" s="347">
        <v>2284.0300000000002</v>
      </c>
      <c r="F3871" s="123">
        <f>ROUND(C3871*E3871,2)</f>
        <v>2284.0300000000002</v>
      </c>
    </row>
    <row r="3872" spans="1:6" x14ac:dyDescent="0.2">
      <c r="A3872" s="136"/>
      <c r="B3872" s="125"/>
      <c r="C3872" s="130"/>
      <c r="D3872" s="122"/>
      <c r="E3872" s="347"/>
      <c r="F3872" s="123"/>
    </row>
    <row r="3873" spans="1:9" ht="25.5" x14ac:dyDescent="0.2">
      <c r="A3873" s="374">
        <v>10</v>
      </c>
      <c r="B3873" s="116" t="s">
        <v>62</v>
      </c>
      <c r="C3873" s="130"/>
      <c r="D3873" s="122"/>
      <c r="E3873" s="347"/>
      <c r="F3873" s="123"/>
    </row>
    <row r="3874" spans="1:9" x14ac:dyDescent="0.2">
      <c r="A3874" s="136">
        <v>10.1</v>
      </c>
      <c r="B3874" s="125" t="s">
        <v>61</v>
      </c>
      <c r="C3874" s="130">
        <v>2862</v>
      </c>
      <c r="D3874" s="122" t="s">
        <v>33</v>
      </c>
      <c r="E3874" s="347">
        <v>43.25</v>
      </c>
      <c r="F3874" s="123">
        <f>ROUND(C3874*E3874,2)</f>
        <v>123781.5</v>
      </c>
    </row>
    <row r="3875" spans="1:9" ht="25.5" x14ac:dyDescent="0.2">
      <c r="A3875" s="136">
        <v>10.199999999999999</v>
      </c>
      <c r="B3875" s="125" t="s">
        <v>36</v>
      </c>
      <c r="C3875" s="130">
        <v>10272</v>
      </c>
      <c r="D3875" s="122" t="s">
        <v>57</v>
      </c>
      <c r="E3875" s="347">
        <v>14.23</v>
      </c>
      <c r="F3875" s="123">
        <f>ROUND(C3875*E3875,2)</f>
        <v>146170.56</v>
      </c>
    </row>
    <row r="3876" spans="1:9" x14ac:dyDescent="0.2">
      <c r="A3876" s="136">
        <v>10.8</v>
      </c>
      <c r="B3876" s="125" t="s">
        <v>32</v>
      </c>
      <c r="C3876" s="130">
        <v>3398</v>
      </c>
      <c r="D3876" s="122" t="s">
        <v>57</v>
      </c>
      <c r="E3876" s="347">
        <v>14.14</v>
      </c>
      <c r="F3876" s="123">
        <f>ROUND(C3876*E3876,2)</f>
        <v>48047.72</v>
      </c>
    </row>
    <row r="3877" spans="1:9" s="4" customFormat="1" x14ac:dyDescent="0.2">
      <c r="A3877" s="136">
        <v>10.119999999999999</v>
      </c>
      <c r="B3877" s="125" t="s">
        <v>60</v>
      </c>
      <c r="C3877" s="130">
        <v>4933.5</v>
      </c>
      <c r="D3877" s="122" t="s">
        <v>41</v>
      </c>
      <c r="E3877" s="347">
        <v>12.3</v>
      </c>
      <c r="F3877" s="123">
        <f>ROUND(C3877*E3877,2)</f>
        <v>60682.05</v>
      </c>
      <c r="H3877" s="77"/>
      <c r="I3877" s="74"/>
    </row>
    <row r="3878" spans="1:9" x14ac:dyDescent="0.2">
      <c r="A3878" s="136"/>
      <c r="B3878" s="125"/>
      <c r="C3878" s="130"/>
      <c r="D3878" s="122"/>
      <c r="E3878" s="347"/>
      <c r="F3878" s="123"/>
      <c r="H3878" s="3"/>
      <c r="I3878" s="2"/>
    </row>
    <row r="3879" spans="1:9" x14ac:dyDescent="0.2">
      <c r="A3879" s="170">
        <v>12</v>
      </c>
      <c r="B3879" s="125" t="s">
        <v>58</v>
      </c>
      <c r="C3879" s="130">
        <v>40695.089999999997</v>
      </c>
      <c r="D3879" s="122" t="s">
        <v>57</v>
      </c>
      <c r="E3879" s="347">
        <v>0.64</v>
      </c>
      <c r="F3879" s="123">
        <f>ROUND(C3879*E3879,2)</f>
        <v>26044.86</v>
      </c>
      <c r="H3879" s="3"/>
      <c r="I3879" s="2"/>
    </row>
    <row r="3880" spans="1:9" x14ac:dyDescent="0.2">
      <c r="A3880" s="136"/>
      <c r="B3880" s="125"/>
      <c r="C3880" s="130"/>
      <c r="D3880" s="122"/>
      <c r="E3880" s="347"/>
      <c r="F3880" s="123"/>
      <c r="H3880" s="3"/>
      <c r="I3880" s="2"/>
    </row>
    <row r="3881" spans="1:9" x14ac:dyDescent="0.2">
      <c r="A3881" s="374">
        <v>14</v>
      </c>
      <c r="B3881" s="116" t="s">
        <v>56</v>
      </c>
      <c r="C3881" s="130"/>
      <c r="D3881" s="122">
        <v>0</v>
      </c>
      <c r="E3881" s="347"/>
      <c r="F3881" s="123"/>
    </row>
    <row r="3882" spans="1:9" x14ac:dyDescent="0.2">
      <c r="A3882" s="136">
        <v>14.2</v>
      </c>
      <c r="B3882" s="125" t="s">
        <v>54</v>
      </c>
      <c r="C3882" s="130">
        <v>1859</v>
      </c>
      <c r="D3882" s="122" t="s">
        <v>45</v>
      </c>
      <c r="E3882" s="347">
        <v>21</v>
      </c>
      <c r="F3882" s="123">
        <f>ROUND(C3882*E3882,2)</f>
        <v>39039</v>
      </c>
    </row>
    <row r="3883" spans="1:9" x14ac:dyDescent="0.2">
      <c r="A3883" s="136">
        <v>14.4</v>
      </c>
      <c r="B3883" s="125" t="s">
        <v>52</v>
      </c>
      <c r="C3883" s="130">
        <v>1859</v>
      </c>
      <c r="D3883" s="122" t="s">
        <v>57</v>
      </c>
      <c r="E3883" s="347">
        <v>0.33</v>
      </c>
      <c r="F3883" s="123">
        <f>ROUND(C3883*E3883,2)</f>
        <v>613.47</v>
      </c>
    </row>
    <row r="3884" spans="1:9" x14ac:dyDescent="0.2">
      <c r="A3884" s="136">
        <v>15</v>
      </c>
      <c r="B3884" s="125" t="s">
        <v>51</v>
      </c>
      <c r="C3884" s="130">
        <v>40695.089999999997</v>
      </c>
      <c r="D3884" s="122" t="s">
        <v>57</v>
      </c>
      <c r="E3884" s="347">
        <v>0.26</v>
      </c>
      <c r="F3884" s="123">
        <f>ROUND(C3884*E3884,2)</f>
        <v>10580.72</v>
      </c>
    </row>
    <row r="3885" spans="1:9" x14ac:dyDescent="0.2">
      <c r="A3885" s="136"/>
      <c r="B3885" s="125"/>
      <c r="C3885" s="130"/>
      <c r="D3885" s="122"/>
      <c r="E3885" s="347"/>
      <c r="F3885" s="123"/>
    </row>
    <row r="3886" spans="1:9" ht="25.5" x14ac:dyDescent="0.2">
      <c r="A3886" s="374">
        <v>16</v>
      </c>
      <c r="B3886" s="116" t="s">
        <v>50</v>
      </c>
      <c r="C3886" s="130"/>
      <c r="D3886" s="122">
        <v>0</v>
      </c>
      <c r="E3886" s="347"/>
      <c r="F3886" s="123"/>
    </row>
    <row r="3887" spans="1:9" x14ac:dyDescent="0.2">
      <c r="A3887" s="136">
        <v>16.100000000000001</v>
      </c>
      <c r="B3887" s="125" t="s">
        <v>49</v>
      </c>
      <c r="C3887" s="130">
        <v>20248.198</v>
      </c>
      <c r="D3887" s="122" t="s">
        <v>57</v>
      </c>
      <c r="E3887" s="347">
        <v>2.91</v>
      </c>
      <c r="F3887" s="123">
        <f>ROUND(C3887*E3887,2)</f>
        <v>58922.26</v>
      </c>
    </row>
    <row r="3888" spans="1:9" x14ac:dyDescent="0.2">
      <c r="A3888" s="136">
        <v>16.200000000000003</v>
      </c>
      <c r="B3888" s="125" t="s">
        <v>48</v>
      </c>
      <c r="C3888" s="130">
        <v>8582.2579999999998</v>
      </c>
      <c r="D3888" s="122" t="s">
        <v>45</v>
      </c>
      <c r="E3888" s="347">
        <v>2.97</v>
      </c>
      <c r="F3888" s="123">
        <f>ROUND(C3888*E3888,2)</f>
        <v>25489.31</v>
      </c>
    </row>
    <row r="3889" spans="1:6" x14ac:dyDescent="0.2">
      <c r="A3889" s="136">
        <v>16.500000000000007</v>
      </c>
      <c r="B3889" s="125" t="s">
        <v>44</v>
      </c>
      <c r="C3889" s="130">
        <v>7091.4937511363642</v>
      </c>
      <c r="D3889" s="122" t="s">
        <v>43</v>
      </c>
      <c r="E3889" s="347">
        <v>4.9400000000000004</v>
      </c>
      <c r="F3889" s="123">
        <f>ROUND(C3889*E3889,2)</f>
        <v>35031.980000000003</v>
      </c>
    </row>
    <row r="3890" spans="1:6" s="4" customFormat="1" x14ac:dyDescent="0.2">
      <c r="A3890" s="136">
        <v>16.70000000000001</v>
      </c>
      <c r="B3890" s="125" t="s">
        <v>42</v>
      </c>
      <c r="C3890" s="130">
        <v>2745.85</v>
      </c>
      <c r="D3890" s="122" t="s">
        <v>41</v>
      </c>
      <c r="E3890" s="347">
        <v>12.29</v>
      </c>
      <c r="F3890" s="123">
        <f>ROUND(C3890*E3890,2)</f>
        <v>33746.5</v>
      </c>
    </row>
    <row r="3891" spans="1:6" x14ac:dyDescent="0.2">
      <c r="A3891" s="136"/>
      <c r="B3891" s="125"/>
      <c r="C3891" s="130"/>
      <c r="D3891" s="122"/>
      <c r="E3891" s="347"/>
      <c r="F3891" s="123"/>
    </row>
    <row r="3892" spans="1:6" x14ac:dyDescent="0.2">
      <c r="A3892" s="375" t="s">
        <v>31</v>
      </c>
      <c r="B3892" s="116" t="s">
        <v>30</v>
      </c>
      <c r="C3892" s="130"/>
      <c r="D3892" s="122"/>
      <c r="E3892" s="347"/>
      <c r="F3892" s="123"/>
    </row>
    <row r="3893" spans="1:6" s="84" customFormat="1" ht="25.5" x14ac:dyDescent="0.2">
      <c r="A3893" s="170">
        <v>2</v>
      </c>
      <c r="B3893" s="125" t="s">
        <v>29</v>
      </c>
      <c r="C3893" s="130">
        <v>22</v>
      </c>
      <c r="D3893" s="122" t="s">
        <v>28</v>
      </c>
      <c r="E3893" s="347">
        <v>5945.45</v>
      </c>
      <c r="F3893" s="123">
        <f>ROUND(C3893*E3893,2)</f>
        <v>130799.9</v>
      </c>
    </row>
    <row r="3894" spans="1:6" x14ac:dyDescent="0.2">
      <c r="A3894" s="395"/>
      <c r="B3894" s="396" t="s">
        <v>127</v>
      </c>
      <c r="C3894" s="397"/>
      <c r="D3894" s="398"/>
      <c r="E3894" s="399"/>
      <c r="F3894" s="401">
        <f>SUM(F3725:F3893)</f>
        <v>4350192.3099999996</v>
      </c>
    </row>
    <row r="3895" spans="1:6" ht="10.5" customHeight="1" x14ac:dyDescent="0.2">
      <c r="A3895" s="268"/>
      <c r="B3895" s="402"/>
      <c r="C3895" s="278"/>
      <c r="D3895" s="270"/>
      <c r="E3895" s="186"/>
      <c r="F3895" s="291"/>
    </row>
    <row r="3896" spans="1:6" ht="13.5" x14ac:dyDescent="0.2">
      <c r="A3896" s="268"/>
      <c r="B3896" s="409" t="s">
        <v>126</v>
      </c>
      <c r="C3896" s="278"/>
      <c r="D3896" s="270"/>
      <c r="E3896" s="186"/>
      <c r="F3896" s="291"/>
    </row>
    <row r="3897" spans="1:6" ht="9.75" customHeight="1" x14ac:dyDescent="0.2">
      <c r="A3897" s="268"/>
      <c r="B3897" s="269"/>
      <c r="C3897" s="278"/>
      <c r="D3897" s="270"/>
      <c r="E3897" s="186"/>
      <c r="F3897" s="291"/>
    </row>
    <row r="3898" spans="1:6" ht="13.5" x14ac:dyDescent="0.2">
      <c r="A3898" s="403" t="s">
        <v>125</v>
      </c>
      <c r="B3898" s="274" t="s">
        <v>124</v>
      </c>
      <c r="C3898" s="278"/>
      <c r="D3898" s="270"/>
      <c r="E3898" s="186"/>
      <c r="F3898" s="291"/>
    </row>
    <row r="3899" spans="1:6" s="2" customFormat="1" ht="13.5" x14ac:dyDescent="0.2">
      <c r="A3899" s="369">
        <v>2</v>
      </c>
      <c r="B3899" s="274" t="s">
        <v>82</v>
      </c>
      <c r="C3899" s="278"/>
      <c r="D3899" s="270"/>
      <c r="E3899" s="186"/>
      <c r="F3899" s="291"/>
    </row>
    <row r="3900" spans="1:6" s="2" customFormat="1" ht="9" customHeight="1" x14ac:dyDescent="0.2">
      <c r="A3900" s="268">
        <v>0</v>
      </c>
      <c r="B3900" s="269">
        <v>0</v>
      </c>
      <c r="C3900" s="278"/>
      <c r="D3900" s="270"/>
      <c r="E3900" s="186"/>
      <c r="F3900" s="291"/>
    </row>
    <row r="3901" spans="1:6" s="2" customFormat="1" ht="13.5" x14ac:dyDescent="0.2">
      <c r="A3901" s="375">
        <v>2.1</v>
      </c>
      <c r="B3901" s="116" t="s">
        <v>112</v>
      </c>
      <c r="C3901" s="130"/>
      <c r="D3901" s="122"/>
      <c r="E3901" s="347"/>
      <c r="F3901" s="301"/>
    </row>
    <row r="3902" spans="1:6" s="2" customFormat="1" x14ac:dyDescent="0.2">
      <c r="A3902" s="136" t="s">
        <v>111</v>
      </c>
      <c r="B3902" s="125" t="s">
        <v>123</v>
      </c>
      <c r="C3902" s="130">
        <v>7894.27</v>
      </c>
      <c r="D3902" s="122" t="s">
        <v>41</v>
      </c>
      <c r="E3902" s="347">
        <v>29.01</v>
      </c>
      <c r="F3902" s="123">
        <f>ROUND(C3902*E3902,2)</f>
        <v>229012.77</v>
      </c>
    </row>
    <row r="3903" spans="1:6" s="2" customFormat="1" x14ac:dyDescent="0.2">
      <c r="A3903" s="128">
        <v>2.2000000000000002</v>
      </c>
      <c r="B3903" s="129" t="s">
        <v>80</v>
      </c>
      <c r="C3903" s="130">
        <v>2712.25</v>
      </c>
      <c r="D3903" s="131" t="s">
        <v>45</v>
      </c>
      <c r="E3903" s="119">
        <v>10.51</v>
      </c>
      <c r="F3903" s="123">
        <f>ROUND(C3903*E3903,2)</f>
        <v>28505.75</v>
      </c>
    </row>
    <row r="3904" spans="1:6" s="2" customFormat="1" ht="25.5" x14ac:dyDescent="0.2">
      <c r="A3904" s="136">
        <v>2.5</v>
      </c>
      <c r="B3904" s="125" t="s">
        <v>85</v>
      </c>
      <c r="C3904" s="130">
        <v>3189.97</v>
      </c>
      <c r="D3904" s="122" t="s">
        <v>41</v>
      </c>
      <c r="E3904" s="347">
        <v>44.13</v>
      </c>
      <c r="F3904" s="123">
        <f>ROUND(C3904*E3904,2)</f>
        <v>140773.38</v>
      </c>
    </row>
    <row r="3905" spans="1:6" s="2" customFormat="1" x14ac:dyDescent="0.2">
      <c r="A3905" s="136"/>
      <c r="B3905" s="125"/>
      <c r="C3905" s="130"/>
      <c r="D3905" s="122"/>
      <c r="E3905" s="347"/>
      <c r="F3905" s="123"/>
    </row>
    <row r="3906" spans="1:6" s="2" customFormat="1" x14ac:dyDescent="0.2">
      <c r="A3906" s="374">
        <v>3</v>
      </c>
      <c r="B3906" s="116" t="s">
        <v>108</v>
      </c>
      <c r="C3906" s="130"/>
      <c r="D3906" s="122"/>
      <c r="E3906" s="347"/>
      <c r="F3906" s="123"/>
    </row>
    <row r="3907" spans="1:6" s="2" customFormat="1" x14ac:dyDescent="0.2">
      <c r="A3907" s="136">
        <v>3.3</v>
      </c>
      <c r="B3907" s="125" t="s">
        <v>107</v>
      </c>
      <c r="C3907" s="130">
        <v>1771.6599999999999</v>
      </c>
      <c r="D3907" s="122" t="s">
        <v>57</v>
      </c>
      <c r="E3907" s="347">
        <v>632.09</v>
      </c>
      <c r="F3907" s="123">
        <f>ROUND(C3907*E3907,2)</f>
        <v>1119848.57</v>
      </c>
    </row>
    <row r="3908" spans="1:6" s="2" customFormat="1" x14ac:dyDescent="0.2">
      <c r="A3908" s="136">
        <v>0</v>
      </c>
      <c r="B3908" s="125">
        <v>0</v>
      </c>
      <c r="C3908" s="130"/>
      <c r="D3908" s="122"/>
      <c r="E3908" s="347"/>
      <c r="F3908" s="123"/>
    </row>
    <row r="3909" spans="1:6" s="2" customFormat="1" x14ac:dyDescent="0.2">
      <c r="A3909" s="374">
        <v>4</v>
      </c>
      <c r="B3909" s="116" t="s">
        <v>76</v>
      </c>
      <c r="C3909" s="130"/>
      <c r="D3909" s="122"/>
      <c r="E3909" s="347"/>
      <c r="F3909" s="123"/>
    </row>
    <row r="3910" spans="1:6" s="2" customFormat="1" x14ac:dyDescent="0.2">
      <c r="A3910" s="136">
        <v>4.2</v>
      </c>
      <c r="B3910" s="125" t="s">
        <v>75</v>
      </c>
      <c r="C3910" s="130">
        <v>55.49</v>
      </c>
      <c r="D3910" s="122" t="s">
        <v>57</v>
      </c>
      <c r="E3910" s="347">
        <v>33.78</v>
      </c>
      <c r="F3910" s="123">
        <f>ROUND(C3910*E3910,2)</f>
        <v>1874.45</v>
      </c>
    </row>
    <row r="3911" spans="1:6" s="2" customFormat="1" x14ac:dyDescent="0.2">
      <c r="A3911" s="136">
        <v>4.3</v>
      </c>
      <c r="B3911" s="125" t="s">
        <v>107</v>
      </c>
      <c r="C3911" s="130">
        <v>1771.6599999999999</v>
      </c>
      <c r="D3911" s="122" t="s">
        <v>57</v>
      </c>
      <c r="E3911" s="347">
        <v>29.53</v>
      </c>
      <c r="F3911" s="123">
        <f>ROUND(C3911*E3911,2)</f>
        <v>52317.120000000003</v>
      </c>
    </row>
    <row r="3912" spans="1:6" s="2" customFormat="1" x14ac:dyDescent="0.2">
      <c r="A3912" s="136">
        <v>0</v>
      </c>
      <c r="B3912" s="125">
        <v>0</v>
      </c>
      <c r="C3912" s="130"/>
      <c r="D3912" s="122"/>
      <c r="E3912" s="347"/>
      <c r="F3912" s="123"/>
    </row>
    <row r="3913" spans="1:6" s="2" customFormat="1" x14ac:dyDescent="0.2">
      <c r="A3913" s="374">
        <v>5</v>
      </c>
      <c r="B3913" s="116" t="s">
        <v>73</v>
      </c>
      <c r="C3913" s="130"/>
      <c r="D3913" s="122"/>
      <c r="E3913" s="347"/>
      <c r="F3913" s="123"/>
    </row>
    <row r="3914" spans="1:6" s="2" customFormat="1" ht="38.25" customHeight="1" x14ac:dyDescent="0.2">
      <c r="A3914" s="136">
        <v>5.35</v>
      </c>
      <c r="B3914" s="125" t="s">
        <v>72</v>
      </c>
      <c r="C3914" s="130">
        <v>41</v>
      </c>
      <c r="D3914" s="122" t="s">
        <v>33</v>
      </c>
      <c r="E3914" s="347">
        <v>7256.4</v>
      </c>
      <c r="F3914" s="123">
        <f>ROUND(C3914*E3914,2)</f>
        <v>297512.40000000002</v>
      </c>
    </row>
    <row r="3915" spans="1:6" x14ac:dyDescent="0.2">
      <c r="A3915" s="136"/>
      <c r="B3915" s="125"/>
      <c r="C3915" s="130"/>
      <c r="D3915" s="122"/>
      <c r="E3915" s="347"/>
      <c r="F3915" s="123"/>
    </row>
    <row r="3916" spans="1:6" ht="25.5" x14ac:dyDescent="0.2">
      <c r="A3916" s="374">
        <v>6</v>
      </c>
      <c r="B3916" s="116" t="s">
        <v>71</v>
      </c>
      <c r="C3916" s="130"/>
      <c r="D3916" s="122"/>
      <c r="E3916" s="347"/>
      <c r="F3916" s="123"/>
    </row>
    <row r="3917" spans="1:6" ht="41.25" customHeight="1" x14ac:dyDescent="0.2">
      <c r="A3917" s="136">
        <v>6.1</v>
      </c>
      <c r="B3917" s="125" t="s">
        <v>122</v>
      </c>
      <c r="C3917" s="130">
        <v>1</v>
      </c>
      <c r="D3917" s="122" t="s">
        <v>33</v>
      </c>
      <c r="E3917" s="347">
        <v>1005.72</v>
      </c>
      <c r="F3917" s="123">
        <f>ROUND(C3917*E3917,2)</f>
        <v>1005.72</v>
      </c>
    </row>
    <row r="3918" spans="1:6" ht="43.5" customHeight="1" x14ac:dyDescent="0.2">
      <c r="A3918" s="136">
        <v>6.3</v>
      </c>
      <c r="B3918" s="125" t="s">
        <v>121</v>
      </c>
      <c r="C3918" s="130">
        <v>5</v>
      </c>
      <c r="D3918" s="122" t="s">
        <v>33</v>
      </c>
      <c r="E3918" s="347">
        <v>1426.24</v>
      </c>
      <c r="F3918" s="123">
        <f>ROUND(C3918*E3918,2)</f>
        <v>7131.2</v>
      </c>
    </row>
    <row r="3919" spans="1:6" ht="39.75" customHeight="1" x14ac:dyDescent="0.2">
      <c r="A3919" s="136">
        <v>6.4</v>
      </c>
      <c r="B3919" s="125" t="s">
        <v>120</v>
      </c>
      <c r="C3919" s="130">
        <v>4</v>
      </c>
      <c r="D3919" s="122" t="s">
        <v>33</v>
      </c>
      <c r="E3919" s="347">
        <v>1888.87</v>
      </c>
      <c r="F3919" s="123">
        <f>ROUND(C3919*E3919,2)</f>
        <v>7555.48</v>
      </c>
    </row>
    <row r="3920" spans="1:6" ht="14.25" customHeight="1" x14ac:dyDescent="0.2">
      <c r="A3920" s="136">
        <v>6.6</v>
      </c>
      <c r="B3920" s="125" t="s">
        <v>104</v>
      </c>
      <c r="C3920" s="130">
        <v>4</v>
      </c>
      <c r="D3920" s="122" t="s">
        <v>33</v>
      </c>
      <c r="E3920" s="347">
        <v>1964.88</v>
      </c>
      <c r="F3920" s="123">
        <f>ROUND(C3920*E3920,2)</f>
        <v>7859.52</v>
      </c>
    </row>
    <row r="3921" spans="1:6" x14ac:dyDescent="0.2">
      <c r="A3921" s="136"/>
      <c r="B3921" s="125"/>
      <c r="C3921" s="130"/>
      <c r="D3921" s="122"/>
      <c r="E3921" s="347"/>
      <c r="F3921" s="123"/>
    </row>
    <row r="3922" spans="1:6" x14ac:dyDescent="0.2">
      <c r="A3922" s="374">
        <v>8</v>
      </c>
      <c r="B3922" s="116" t="s">
        <v>68</v>
      </c>
      <c r="C3922" s="130"/>
      <c r="D3922" s="122"/>
      <c r="E3922" s="347"/>
      <c r="F3922" s="123"/>
    </row>
    <row r="3923" spans="1:6" x14ac:dyDescent="0.2">
      <c r="A3923" s="136"/>
      <c r="B3923" s="125"/>
      <c r="C3923" s="130"/>
      <c r="D3923" s="122"/>
      <c r="E3923" s="347"/>
      <c r="F3923" s="123"/>
    </row>
    <row r="3924" spans="1:6" ht="25.5" x14ac:dyDescent="0.2">
      <c r="A3924" s="374">
        <v>8.1999999999999993</v>
      </c>
      <c r="B3924" s="116" t="s">
        <v>119</v>
      </c>
      <c r="C3924" s="130"/>
      <c r="D3924" s="122"/>
      <c r="E3924" s="347"/>
      <c r="F3924" s="123"/>
    </row>
    <row r="3925" spans="1:6" x14ac:dyDescent="0.2">
      <c r="A3925" s="136" t="s">
        <v>118</v>
      </c>
      <c r="B3925" s="125" t="s">
        <v>93</v>
      </c>
      <c r="C3925" s="130">
        <v>3.24</v>
      </c>
      <c r="D3925" s="122" t="s">
        <v>41</v>
      </c>
      <c r="E3925" s="347">
        <v>31.03</v>
      </c>
      <c r="F3925" s="123">
        <f>ROUND(C3925*E3925,2)</f>
        <v>100.54</v>
      </c>
    </row>
    <row r="3926" spans="1:6" x14ac:dyDescent="0.2">
      <c r="A3926" s="136" t="s">
        <v>117</v>
      </c>
      <c r="B3926" s="125" t="s">
        <v>63</v>
      </c>
      <c r="C3926" s="130">
        <v>1.8</v>
      </c>
      <c r="D3926" s="122" t="s">
        <v>41</v>
      </c>
      <c r="E3926" s="347">
        <v>13.8</v>
      </c>
      <c r="F3926" s="123">
        <f>ROUND(C3926*E3926,2)</f>
        <v>24.84</v>
      </c>
    </row>
    <row r="3927" spans="1:6" x14ac:dyDescent="0.2">
      <c r="A3927" s="136" t="s">
        <v>100</v>
      </c>
      <c r="B3927" s="125" t="s">
        <v>89</v>
      </c>
      <c r="C3927" s="130">
        <v>1</v>
      </c>
      <c r="D3927" s="122" t="s">
        <v>33</v>
      </c>
      <c r="E3927" s="347">
        <v>5200.96</v>
      </c>
      <c r="F3927" s="123">
        <f>ROUND(C3927*E3927,2)</f>
        <v>5200.96</v>
      </c>
    </row>
    <row r="3928" spans="1:6" x14ac:dyDescent="0.2">
      <c r="A3928" s="136">
        <v>0</v>
      </c>
      <c r="B3928" s="125">
        <v>0</v>
      </c>
      <c r="C3928" s="130"/>
      <c r="D3928" s="122"/>
      <c r="E3928" s="347"/>
      <c r="F3928" s="123"/>
    </row>
    <row r="3929" spans="1:6" ht="25.5" x14ac:dyDescent="0.2">
      <c r="A3929" s="375">
        <v>8.3000000000000007</v>
      </c>
      <c r="B3929" s="116" t="s">
        <v>67</v>
      </c>
      <c r="C3929" s="130"/>
      <c r="D3929" s="122"/>
      <c r="E3929" s="347"/>
      <c r="F3929" s="123"/>
    </row>
    <row r="3930" spans="1:6" s="2" customFormat="1" x14ac:dyDescent="0.2">
      <c r="A3930" s="136" t="s">
        <v>94</v>
      </c>
      <c r="B3930" s="125" t="s">
        <v>93</v>
      </c>
      <c r="C3930" s="130">
        <v>3.24</v>
      </c>
      <c r="D3930" s="122" t="s">
        <v>41</v>
      </c>
      <c r="E3930" s="347">
        <v>31.03</v>
      </c>
      <c r="F3930" s="123">
        <f>ROUND(C3930*E3930,2)</f>
        <v>100.54</v>
      </c>
    </row>
    <row r="3931" spans="1:6" s="2" customFormat="1" x14ac:dyDescent="0.2">
      <c r="A3931" s="136" t="s">
        <v>66</v>
      </c>
      <c r="B3931" s="125" t="s">
        <v>63</v>
      </c>
      <c r="C3931" s="130">
        <v>1.8</v>
      </c>
      <c r="D3931" s="122" t="s">
        <v>41</v>
      </c>
      <c r="E3931" s="347">
        <v>13.8</v>
      </c>
      <c r="F3931" s="123">
        <f>ROUND(C3931*E3931,2)</f>
        <v>24.84</v>
      </c>
    </row>
    <row r="3932" spans="1:6" s="2" customFormat="1" x14ac:dyDescent="0.2">
      <c r="A3932" s="136" t="s">
        <v>90</v>
      </c>
      <c r="B3932" s="125" t="s">
        <v>89</v>
      </c>
      <c r="C3932" s="130">
        <v>1</v>
      </c>
      <c r="D3932" s="122" t="s">
        <v>33</v>
      </c>
      <c r="E3932" s="347">
        <v>5200.96</v>
      </c>
      <c r="F3932" s="123">
        <f>ROUND(C3932*E3932,2)</f>
        <v>5200.96</v>
      </c>
    </row>
    <row r="3933" spans="1:6" s="2" customFormat="1" x14ac:dyDescent="0.2">
      <c r="A3933" s="136"/>
      <c r="B3933" s="125"/>
      <c r="C3933" s="130"/>
      <c r="D3933" s="122"/>
      <c r="E3933" s="347"/>
      <c r="F3933" s="123"/>
    </row>
    <row r="3934" spans="1:6" s="2" customFormat="1" ht="25.5" x14ac:dyDescent="0.2">
      <c r="A3934" s="374">
        <v>9</v>
      </c>
      <c r="B3934" s="116" t="s">
        <v>116</v>
      </c>
      <c r="C3934" s="130"/>
      <c r="D3934" s="122"/>
      <c r="E3934" s="347"/>
      <c r="F3934" s="123"/>
    </row>
    <row r="3935" spans="1:6" s="2" customFormat="1" x14ac:dyDescent="0.2">
      <c r="A3935" s="136">
        <v>9.1</v>
      </c>
      <c r="B3935" s="125" t="s">
        <v>61</v>
      </c>
      <c r="C3935" s="130">
        <v>207</v>
      </c>
      <c r="D3935" s="122" t="s">
        <v>33</v>
      </c>
      <c r="E3935" s="347">
        <v>68.63</v>
      </c>
      <c r="F3935" s="123">
        <f t="shared" ref="F3935:F3941" si="165">ROUND(C3935*E3935,2)</f>
        <v>14206.41</v>
      </c>
    </row>
    <row r="3936" spans="1:6" s="2" customFormat="1" ht="25.5" x14ac:dyDescent="0.2">
      <c r="A3936" s="136">
        <v>9.1999999999999993</v>
      </c>
      <c r="B3936" s="125" t="s">
        <v>36</v>
      </c>
      <c r="C3936" s="130">
        <v>10926</v>
      </c>
      <c r="D3936" s="122" t="s">
        <v>57</v>
      </c>
      <c r="E3936" s="347">
        <v>19.739999999999998</v>
      </c>
      <c r="F3936" s="123">
        <f t="shared" si="165"/>
        <v>215679.24</v>
      </c>
    </row>
    <row r="3937" spans="1:6" s="2" customFormat="1" x14ac:dyDescent="0.2">
      <c r="A3937" s="136">
        <v>9.5</v>
      </c>
      <c r="B3937" s="125" t="s">
        <v>35</v>
      </c>
      <c r="C3937" s="130">
        <v>1321</v>
      </c>
      <c r="D3937" s="122" t="s">
        <v>33</v>
      </c>
      <c r="E3937" s="347">
        <v>90.27</v>
      </c>
      <c r="F3937" s="123">
        <f t="shared" si="165"/>
        <v>119246.67</v>
      </c>
    </row>
    <row r="3938" spans="1:6" s="2" customFormat="1" x14ac:dyDescent="0.2">
      <c r="A3938" s="136">
        <v>9.6999999999999993</v>
      </c>
      <c r="B3938" s="125" t="s">
        <v>34</v>
      </c>
      <c r="C3938" s="130">
        <v>1596</v>
      </c>
      <c r="D3938" s="122" t="s">
        <v>33</v>
      </c>
      <c r="E3938" s="347">
        <v>13.58</v>
      </c>
      <c r="F3938" s="123">
        <f t="shared" si="165"/>
        <v>21673.68</v>
      </c>
    </row>
    <row r="3939" spans="1:6" s="2" customFormat="1" x14ac:dyDescent="0.2">
      <c r="A3939" s="136">
        <v>9.8000000000000007</v>
      </c>
      <c r="B3939" s="125" t="s">
        <v>32</v>
      </c>
      <c r="C3939" s="130">
        <v>1821</v>
      </c>
      <c r="D3939" s="122" t="s">
        <v>57</v>
      </c>
      <c r="E3939" s="347">
        <v>19.13</v>
      </c>
      <c r="F3939" s="123">
        <f t="shared" si="165"/>
        <v>34835.730000000003</v>
      </c>
    </row>
    <row r="3940" spans="1:6" s="2" customFormat="1" x14ac:dyDescent="0.2">
      <c r="A3940" s="135">
        <v>9.1199999999999992</v>
      </c>
      <c r="B3940" s="125" t="s">
        <v>60</v>
      </c>
      <c r="C3940" s="130">
        <v>720</v>
      </c>
      <c r="D3940" s="122" t="s">
        <v>41</v>
      </c>
      <c r="E3940" s="347">
        <v>193.95</v>
      </c>
      <c r="F3940" s="123">
        <f t="shared" si="165"/>
        <v>139644</v>
      </c>
    </row>
    <row r="3941" spans="1:6" s="2" customFormat="1" x14ac:dyDescent="0.2">
      <c r="A3941" s="135">
        <v>9.1300000000000008</v>
      </c>
      <c r="B3941" s="125" t="s">
        <v>59</v>
      </c>
      <c r="C3941" s="130">
        <v>345</v>
      </c>
      <c r="D3941" s="122" t="s">
        <v>33</v>
      </c>
      <c r="E3941" s="347">
        <v>159.12</v>
      </c>
      <c r="F3941" s="123">
        <f t="shared" si="165"/>
        <v>54896.4</v>
      </c>
    </row>
    <row r="3942" spans="1:6" s="2" customFormat="1" x14ac:dyDescent="0.2">
      <c r="A3942" s="136">
        <v>0</v>
      </c>
      <c r="B3942" s="125">
        <v>0</v>
      </c>
      <c r="C3942" s="130"/>
      <c r="D3942" s="122"/>
      <c r="E3942" s="347"/>
      <c r="F3942" s="123"/>
    </row>
    <row r="3943" spans="1:6" s="2" customFormat="1" x14ac:dyDescent="0.2">
      <c r="A3943" s="374">
        <v>13</v>
      </c>
      <c r="B3943" s="116" t="s">
        <v>56</v>
      </c>
      <c r="C3943" s="130"/>
      <c r="D3943" s="122"/>
      <c r="E3943" s="347"/>
      <c r="F3943" s="123"/>
    </row>
    <row r="3944" spans="1:6" s="2" customFormat="1" x14ac:dyDescent="0.2">
      <c r="A3944" s="136">
        <v>13.1</v>
      </c>
      <c r="B3944" s="125" t="s">
        <v>55</v>
      </c>
      <c r="C3944" s="130">
        <v>2828</v>
      </c>
      <c r="D3944" s="122" t="s">
        <v>45</v>
      </c>
      <c r="E3944" s="347">
        <v>28.49</v>
      </c>
      <c r="F3944" s="123">
        <f>ROUND(C3944*E3944,2)</f>
        <v>80569.72</v>
      </c>
    </row>
    <row r="3945" spans="1:6" s="2" customFormat="1" x14ac:dyDescent="0.2">
      <c r="A3945" s="136">
        <v>13.2</v>
      </c>
      <c r="B3945" s="125" t="s">
        <v>54</v>
      </c>
      <c r="C3945" s="130">
        <v>1982</v>
      </c>
      <c r="D3945" s="122" t="s">
        <v>45</v>
      </c>
      <c r="E3945" s="347">
        <v>249.68</v>
      </c>
      <c r="F3945" s="123">
        <f>ROUND(C3945*E3945,2)</f>
        <v>494865.76</v>
      </c>
    </row>
    <row r="3946" spans="1:6" x14ac:dyDescent="0.2">
      <c r="A3946" s="136">
        <v>13.3</v>
      </c>
      <c r="B3946" s="125" t="s">
        <v>53</v>
      </c>
      <c r="C3946" s="130">
        <v>2828</v>
      </c>
      <c r="D3946" s="122" t="s">
        <v>57</v>
      </c>
      <c r="E3946" s="347">
        <v>21.39</v>
      </c>
      <c r="F3946" s="123">
        <f>ROUND(C3946*E3946,2)</f>
        <v>60490.92</v>
      </c>
    </row>
    <row r="3947" spans="1:6" x14ac:dyDescent="0.2">
      <c r="A3947" s="136">
        <v>13.4</v>
      </c>
      <c r="B3947" s="125" t="s">
        <v>52</v>
      </c>
      <c r="C3947" s="130">
        <v>1982</v>
      </c>
      <c r="D3947" s="122" t="s">
        <v>57</v>
      </c>
      <c r="E3947" s="347">
        <v>234.83</v>
      </c>
      <c r="F3947" s="123">
        <f>ROUND(C3947*E3947,2)</f>
        <v>465433.06</v>
      </c>
    </row>
    <row r="3948" spans="1:6" x14ac:dyDescent="0.2">
      <c r="A3948" s="136">
        <v>0</v>
      </c>
      <c r="B3948" s="125">
        <v>0</v>
      </c>
      <c r="C3948" s="130"/>
      <c r="D3948" s="122"/>
      <c r="E3948" s="347"/>
      <c r="F3948" s="123"/>
    </row>
    <row r="3949" spans="1:6" x14ac:dyDescent="0.2">
      <c r="A3949" s="374">
        <v>14</v>
      </c>
      <c r="B3949" s="116" t="s">
        <v>51</v>
      </c>
      <c r="C3949" s="130">
        <v>5.65</v>
      </c>
      <c r="D3949" s="122" t="s">
        <v>57</v>
      </c>
      <c r="E3949" s="347">
        <v>2.69</v>
      </c>
      <c r="F3949" s="123">
        <f>ROUND(C3949*E3949,2)</f>
        <v>15.2</v>
      </c>
    </row>
    <row r="3950" spans="1:6" x14ac:dyDescent="0.2">
      <c r="A3950" s="136"/>
      <c r="B3950" s="125"/>
      <c r="C3950" s="130"/>
      <c r="D3950" s="122"/>
      <c r="E3950" s="347"/>
      <c r="F3950" s="123"/>
    </row>
    <row r="3951" spans="1:6" ht="25.5" x14ac:dyDescent="0.2">
      <c r="A3951" s="374">
        <v>15</v>
      </c>
      <c r="B3951" s="116" t="s">
        <v>115</v>
      </c>
      <c r="C3951" s="130"/>
      <c r="D3951" s="122"/>
      <c r="E3951" s="347"/>
      <c r="F3951" s="123"/>
    </row>
    <row r="3952" spans="1:6" s="4" customFormat="1" ht="25.5" x14ac:dyDescent="0.2">
      <c r="A3952" s="136">
        <v>15.399999999999999</v>
      </c>
      <c r="B3952" s="125" t="s">
        <v>46</v>
      </c>
      <c r="C3952" s="130">
        <v>2621.3000000000002</v>
      </c>
      <c r="D3952" s="122" t="s">
        <v>45</v>
      </c>
      <c r="E3952" s="347">
        <v>16.329999999999998</v>
      </c>
      <c r="F3952" s="123">
        <f>ROUND(C3952*E3952,2)</f>
        <v>42805.83</v>
      </c>
    </row>
    <row r="3953" spans="1:6" x14ac:dyDescent="0.2">
      <c r="A3953" s="136">
        <v>15.499999999999998</v>
      </c>
      <c r="B3953" s="125" t="s">
        <v>44</v>
      </c>
      <c r="C3953" s="130">
        <v>6625.14</v>
      </c>
      <c r="D3953" s="122" t="s">
        <v>43</v>
      </c>
      <c r="E3953" s="347">
        <v>11.45</v>
      </c>
      <c r="F3953" s="123">
        <f>ROUND(C3953*E3953,2)</f>
        <v>75857.850000000006</v>
      </c>
    </row>
    <row r="3954" spans="1:6" ht="25.5" x14ac:dyDescent="0.2">
      <c r="A3954" s="136">
        <f>+A3953+0.1</f>
        <v>15.599999999999998</v>
      </c>
      <c r="B3954" s="125" t="s">
        <v>85</v>
      </c>
      <c r="C3954" s="130">
        <v>634.97</v>
      </c>
      <c r="D3954" s="122" t="s">
        <v>41</v>
      </c>
      <c r="E3954" s="347">
        <v>104.64</v>
      </c>
      <c r="F3954" s="123">
        <f>ROUND(C3954*E3954,2)</f>
        <v>66443.259999999995</v>
      </c>
    </row>
    <row r="3955" spans="1:6" x14ac:dyDescent="0.2">
      <c r="A3955" s="136"/>
      <c r="B3955" s="125"/>
      <c r="C3955" s="130"/>
      <c r="D3955" s="122"/>
      <c r="E3955" s="347"/>
      <c r="F3955" s="123"/>
    </row>
    <row r="3956" spans="1:6" x14ac:dyDescent="0.2">
      <c r="A3956" s="375" t="s">
        <v>114</v>
      </c>
      <c r="B3956" s="116" t="s">
        <v>113</v>
      </c>
      <c r="C3956" s="130"/>
      <c r="D3956" s="122"/>
      <c r="E3956" s="347"/>
      <c r="F3956" s="123"/>
    </row>
    <row r="3957" spans="1:6" x14ac:dyDescent="0.2">
      <c r="A3957" s="136"/>
      <c r="B3957" s="125"/>
      <c r="C3957" s="130"/>
      <c r="D3957" s="122"/>
      <c r="E3957" s="347"/>
      <c r="F3957" s="123"/>
    </row>
    <row r="3958" spans="1:6" x14ac:dyDescent="0.2">
      <c r="A3958" s="374">
        <v>1</v>
      </c>
      <c r="B3958" s="116" t="s">
        <v>97</v>
      </c>
      <c r="C3958" s="130">
        <v>8039.55</v>
      </c>
      <c r="D3958" s="122" t="s">
        <v>57</v>
      </c>
      <c r="E3958" s="347">
        <v>3.78</v>
      </c>
      <c r="F3958" s="123">
        <f>ROUND(C3958*E3958,2)</f>
        <v>30389.5</v>
      </c>
    </row>
    <row r="3959" spans="1:6" x14ac:dyDescent="0.2">
      <c r="A3959" s="136"/>
      <c r="B3959" s="125"/>
      <c r="C3959" s="130"/>
      <c r="D3959" s="122"/>
      <c r="E3959" s="347"/>
      <c r="F3959" s="123"/>
    </row>
    <row r="3960" spans="1:6" x14ac:dyDescent="0.2">
      <c r="A3960" s="374">
        <v>2</v>
      </c>
      <c r="B3960" s="116" t="s">
        <v>82</v>
      </c>
      <c r="C3960" s="130"/>
      <c r="D3960" s="122"/>
      <c r="E3960" s="347"/>
      <c r="F3960" s="123"/>
    </row>
    <row r="3961" spans="1:6" x14ac:dyDescent="0.2">
      <c r="A3961" s="136">
        <v>2.1</v>
      </c>
      <c r="B3961" s="125" t="s">
        <v>112</v>
      </c>
      <c r="C3961" s="130"/>
      <c r="D3961" s="122"/>
      <c r="E3961" s="347"/>
      <c r="F3961" s="123"/>
    </row>
    <row r="3962" spans="1:6" x14ac:dyDescent="0.2">
      <c r="A3962" s="136" t="s">
        <v>111</v>
      </c>
      <c r="B3962" s="125" t="s">
        <v>110</v>
      </c>
      <c r="C3962" s="130">
        <v>5915.13</v>
      </c>
      <c r="D3962" s="122" t="s">
        <v>41</v>
      </c>
      <c r="E3962" s="347">
        <v>28.2</v>
      </c>
      <c r="F3962" s="123">
        <f>ROUND(C3962*E3962,2)</f>
        <v>166806.67000000001</v>
      </c>
    </row>
    <row r="3963" spans="1:6" x14ac:dyDescent="0.2">
      <c r="A3963" s="136">
        <v>2.2000000000000002</v>
      </c>
      <c r="B3963" s="125" t="s">
        <v>80</v>
      </c>
      <c r="C3963" s="130">
        <v>4631.37</v>
      </c>
      <c r="D3963" s="122" t="s">
        <v>45</v>
      </c>
      <c r="E3963" s="347">
        <v>10.61</v>
      </c>
      <c r="F3963" s="123">
        <f>ROUND(C3963*E3963,2)</f>
        <v>49138.84</v>
      </c>
    </row>
    <row r="3964" spans="1:6" x14ac:dyDescent="0.2">
      <c r="A3964" s="136">
        <v>2.2999999999999998</v>
      </c>
      <c r="B3964" s="125" t="s">
        <v>109</v>
      </c>
      <c r="C3964" s="130">
        <v>593.08000000000004</v>
      </c>
      <c r="D3964" s="122" t="s">
        <v>41</v>
      </c>
      <c r="E3964" s="347">
        <v>302.5</v>
      </c>
      <c r="F3964" s="123">
        <f>ROUND(C3964*E3964,2)</f>
        <v>179406.7</v>
      </c>
    </row>
    <row r="3965" spans="1:6" ht="25.5" x14ac:dyDescent="0.2">
      <c r="A3965" s="136">
        <v>2.5</v>
      </c>
      <c r="B3965" s="125" t="s">
        <v>85</v>
      </c>
      <c r="C3965" s="130">
        <v>5024.03</v>
      </c>
      <c r="D3965" s="122" t="s">
        <v>41</v>
      </c>
      <c r="E3965" s="347">
        <v>37.520000000000003</v>
      </c>
      <c r="F3965" s="123">
        <f>ROUND(C3965*E3965,2)</f>
        <v>188501.61</v>
      </c>
    </row>
    <row r="3966" spans="1:6" ht="25.5" x14ac:dyDescent="0.2">
      <c r="A3966" s="136">
        <v>2.6</v>
      </c>
      <c r="B3966" s="125" t="s">
        <v>78</v>
      </c>
      <c r="C3966" s="130">
        <v>1236.18</v>
      </c>
      <c r="D3966" s="122" t="s">
        <v>41</v>
      </c>
      <c r="E3966" s="347">
        <v>9.86</v>
      </c>
      <c r="F3966" s="123">
        <f>ROUND(C3966*E3966,2)</f>
        <v>12188.73</v>
      </c>
    </row>
    <row r="3967" spans="1:6" x14ac:dyDescent="0.2">
      <c r="A3967" s="136">
        <v>0</v>
      </c>
      <c r="B3967" s="125">
        <v>0</v>
      </c>
      <c r="C3967" s="130"/>
      <c r="D3967" s="122"/>
      <c r="E3967" s="347"/>
      <c r="F3967" s="123"/>
    </row>
    <row r="3968" spans="1:6" x14ac:dyDescent="0.2">
      <c r="A3968" s="374">
        <v>3</v>
      </c>
      <c r="B3968" s="116" t="s">
        <v>108</v>
      </c>
      <c r="C3968" s="130"/>
      <c r="D3968" s="122"/>
      <c r="E3968" s="347"/>
      <c r="F3968" s="123"/>
    </row>
    <row r="3969" spans="1:6" x14ac:dyDescent="0.2">
      <c r="A3969" s="136">
        <v>3.3</v>
      </c>
      <c r="B3969" s="125" t="s">
        <v>107</v>
      </c>
      <c r="C3969" s="130">
        <v>736.88</v>
      </c>
      <c r="D3969" s="122" t="s">
        <v>57</v>
      </c>
      <c r="E3969" s="347">
        <v>632.09</v>
      </c>
      <c r="F3969" s="123">
        <f>ROUND(C3969*E3969,2)</f>
        <v>465774.48</v>
      </c>
    </row>
    <row r="3970" spans="1:6" x14ac:dyDescent="0.2">
      <c r="A3970" s="136">
        <v>3.4</v>
      </c>
      <c r="B3970" s="125" t="s">
        <v>74</v>
      </c>
      <c r="C3970" s="130">
        <v>2991.38</v>
      </c>
      <c r="D3970" s="122" t="s">
        <v>57</v>
      </c>
      <c r="E3970" s="347">
        <v>388.33</v>
      </c>
      <c r="F3970" s="123">
        <f>ROUND(C3970*E3970,2)</f>
        <v>1161642.6000000001</v>
      </c>
    </row>
    <row r="3971" spans="1:6" x14ac:dyDescent="0.2">
      <c r="A3971" s="136"/>
      <c r="B3971" s="125"/>
      <c r="C3971" s="130"/>
      <c r="D3971" s="122"/>
      <c r="E3971" s="347"/>
      <c r="F3971" s="123"/>
    </row>
    <row r="3972" spans="1:6" x14ac:dyDescent="0.2">
      <c r="A3972" s="374">
        <v>4</v>
      </c>
      <c r="B3972" s="116" t="s">
        <v>76</v>
      </c>
      <c r="C3972" s="130"/>
      <c r="D3972" s="122"/>
      <c r="E3972" s="347"/>
      <c r="F3972" s="123"/>
    </row>
    <row r="3973" spans="1:6" x14ac:dyDescent="0.2">
      <c r="A3973" s="136">
        <v>4.2</v>
      </c>
      <c r="B3973" s="125" t="s">
        <v>75</v>
      </c>
      <c r="C3973" s="130">
        <v>1259.5</v>
      </c>
      <c r="D3973" s="122" t="s">
        <v>57</v>
      </c>
      <c r="E3973" s="347">
        <v>42.68</v>
      </c>
      <c r="F3973" s="123">
        <f>ROUND(C3973*E3973,2)</f>
        <v>53755.46</v>
      </c>
    </row>
    <row r="3974" spans="1:6" x14ac:dyDescent="0.2">
      <c r="A3974" s="136">
        <v>4.3</v>
      </c>
      <c r="B3974" s="125" t="s">
        <v>107</v>
      </c>
      <c r="C3974" s="130">
        <v>2547.8000000000002</v>
      </c>
      <c r="D3974" s="122" t="s">
        <v>57</v>
      </c>
      <c r="E3974" s="347">
        <v>27.18</v>
      </c>
      <c r="F3974" s="123">
        <f>ROUND(C3974*E3974,2)</f>
        <v>69249.2</v>
      </c>
    </row>
    <row r="3975" spans="1:6" x14ac:dyDescent="0.2">
      <c r="A3975" s="136">
        <v>4.4000000000000004</v>
      </c>
      <c r="B3975" s="125" t="s">
        <v>74</v>
      </c>
      <c r="C3975" s="130">
        <v>4183.8</v>
      </c>
      <c r="D3975" s="122" t="s">
        <v>57</v>
      </c>
      <c r="E3975" s="347">
        <v>22.31</v>
      </c>
      <c r="F3975" s="123">
        <f>ROUND(C3975*E3975,2)</f>
        <v>93340.58</v>
      </c>
    </row>
    <row r="3976" spans="1:6" x14ac:dyDescent="0.2">
      <c r="A3976" s="136"/>
      <c r="B3976" s="125"/>
      <c r="C3976" s="130"/>
      <c r="D3976" s="122"/>
      <c r="E3976" s="347"/>
      <c r="F3976" s="123"/>
    </row>
    <row r="3977" spans="1:6" x14ac:dyDescent="0.2">
      <c r="A3977" s="374">
        <v>5</v>
      </c>
      <c r="B3977" s="116" t="s">
        <v>73</v>
      </c>
      <c r="C3977" s="130"/>
      <c r="D3977" s="122"/>
      <c r="E3977" s="347"/>
      <c r="F3977" s="123"/>
    </row>
    <row r="3978" spans="1:6" ht="38.25" x14ac:dyDescent="0.2">
      <c r="A3978" s="135">
        <v>5.25</v>
      </c>
      <c r="B3978" s="125" t="s">
        <v>72</v>
      </c>
      <c r="C3978" s="130">
        <v>14</v>
      </c>
      <c r="D3978" s="122" t="s">
        <v>33</v>
      </c>
      <c r="E3978" s="347">
        <v>7167.49</v>
      </c>
      <c r="F3978" s="123">
        <f>ROUND(C3978*E3978,2)</f>
        <v>100344.86</v>
      </c>
    </row>
    <row r="3979" spans="1:6" x14ac:dyDescent="0.2">
      <c r="A3979" s="136">
        <v>0</v>
      </c>
      <c r="B3979" s="125">
        <v>0</v>
      </c>
      <c r="C3979" s="130"/>
      <c r="D3979" s="122"/>
      <c r="E3979" s="347"/>
      <c r="F3979" s="123"/>
    </row>
    <row r="3980" spans="1:6" ht="25.5" x14ac:dyDescent="0.2">
      <c r="A3980" s="374">
        <v>6</v>
      </c>
      <c r="B3980" s="116" t="s">
        <v>71</v>
      </c>
      <c r="C3980" s="130"/>
      <c r="D3980" s="122"/>
      <c r="E3980" s="347"/>
      <c r="F3980" s="123"/>
    </row>
    <row r="3981" spans="1:6" ht="40.5" customHeight="1" x14ac:dyDescent="0.2">
      <c r="A3981" s="136">
        <v>6.1</v>
      </c>
      <c r="B3981" s="125" t="s">
        <v>106</v>
      </c>
      <c r="C3981" s="130">
        <v>1</v>
      </c>
      <c r="D3981" s="122" t="s">
        <v>33</v>
      </c>
      <c r="E3981" s="347">
        <v>1106.6199999999999</v>
      </c>
      <c r="F3981" s="123">
        <f>ROUND(C3981*E3981,2)</f>
        <v>1106.6199999999999</v>
      </c>
    </row>
    <row r="3982" spans="1:6" ht="41.25" customHeight="1" x14ac:dyDescent="0.2">
      <c r="A3982" s="136">
        <v>6.2</v>
      </c>
      <c r="B3982" s="125" t="s">
        <v>105</v>
      </c>
      <c r="C3982" s="130">
        <v>1</v>
      </c>
      <c r="D3982" s="122" t="s">
        <v>33</v>
      </c>
      <c r="E3982" s="347">
        <v>9536.36</v>
      </c>
      <c r="F3982" s="123">
        <f>ROUND(C3982*E3982,2)</f>
        <v>9536.36</v>
      </c>
    </row>
    <row r="3983" spans="1:6" ht="15" customHeight="1" x14ac:dyDescent="0.2">
      <c r="A3983" s="136">
        <v>6.3</v>
      </c>
      <c r="B3983" s="125" t="s">
        <v>104</v>
      </c>
      <c r="C3983" s="130">
        <v>7</v>
      </c>
      <c r="D3983" s="122" t="s">
        <v>33</v>
      </c>
      <c r="E3983" s="347">
        <v>1783.14</v>
      </c>
      <c r="F3983" s="123">
        <f>ROUND(C3983*E3983,2)</f>
        <v>12481.98</v>
      </c>
    </row>
    <row r="3984" spans="1:6" x14ac:dyDescent="0.2">
      <c r="A3984" s="136">
        <v>6.4</v>
      </c>
      <c r="B3984" s="125" t="s">
        <v>103</v>
      </c>
      <c r="C3984" s="130">
        <v>1</v>
      </c>
      <c r="D3984" s="122" t="s">
        <v>33</v>
      </c>
      <c r="E3984" s="347">
        <v>4672.5</v>
      </c>
      <c r="F3984" s="123">
        <f>ROUND(C3984*E3984,2)</f>
        <v>4672.5</v>
      </c>
    </row>
    <row r="3985" spans="1:6" x14ac:dyDescent="0.2">
      <c r="A3985" s="136">
        <v>0</v>
      </c>
      <c r="B3985" s="125">
        <v>0</v>
      </c>
      <c r="C3985" s="130"/>
      <c r="D3985" s="122"/>
      <c r="E3985" s="347"/>
      <c r="F3985" s="123"/>
    </row>
    <row r="3986" spans="1:6" x14ac:dyDescent="0.2">
      <c r="A3986" s="374">
        <v>8</v>
      </c>
      <c r="B3986" s="116" t="s">
        <v>68</v>
      </c>
      <c r="C3986" s="130"/>
      <c r="D3986" s="122"/>
      <c r="E3986" s="347"/>
      <c r="F3986" s="123"/>
    </row>
    <row r="3987" spans="1:6" ht="8.25" customHeight="1" x14ac:dyDescent="0.2">
      <c r="A3987" s="136"/>
      <c r="B3987" s="125"/>
      <c r="C3987" s="130"/>
      <c r="D3987" s="122"/>
      <c r="E3987" s="347"/>
      <c r="F3987" s="123"/>
    </row>
    <row r="3988" spans="1:6" ht="25.5" x14ac:dyDescent="0.2">
      <c r="A3988" s="375">
        <v>8.1999999999999993</v>
      </c>
      <c r="B3988" s="116" t="s">
        <v>102</v>
      </c>
      <c r="C3988" s="130"/>
      <c r="D3988" s="122"/>
      <c r="E3988" s="347"/>
      <c r="F3988" s="123"/>
    </row>
    <row r="3989" spans="1:6" x14ac:dyDescent="0.2">
      <c r="A3989" s="136" t="s">
        <v>101</v>
      </c>
      <c r="B3989" s="125" t="s">
        <v>97</v>
      </c>
      <c r="C3989" s="130">
        <v>5.0999999999999996</v>
      </c>
      <c r="D3989" s="122" t="s">
        <v>57</v>
      </c>
      <c r="E3989" s="347">
        <v>72.81</v>
      </c>
      <c r="F3989" s="123">
        <f>ROUND(C3989*E3989,2)</f>
        <v>371.33</v>
      </c>
    </row>
    <row r="3990" spans="1:6" x14ac:dyDescent="0.2">
      <c r="A3990" s="136" t="s">
        <v>100</v>
      </c>
      <c r="B3990" s="125" t="s">
        <v>89</v>
      </c>
      <c r="C3990" s="130">
        <v>1</v>
      </c>
      <c r="D3990" s="122" t="s">
        <v>33</v>
      </c>
      <c r="E3990" s="347">
        <v>5200.96</v>
      </c>
      <c r="F3990" s="123">
        <f>ROUND(C3990*E3990,2)</f>
        <v>5200.96</v>
      </c>
    </row>
    <row r="3991" spans="1:6" x14ac:dyDescent="0.2">
      <c r="A3991" s="136"/>
      <c r="B3991" s="125"/>
      <c r="C3991" s="130"/>
      <c r="D3991" s="122"/>
      <c r="E3991" s="347"/>
      <c r="F3991" s="123"/>
    </row>
    <row r="3992" spans="1:6" ht="25.5" x14ac:dyDescent="0.2">
      <c r="A3992" s="375">
        <v>8.3000000000000007</v>
      </c>
      <c r="B3992" s="116" t="s">
        <v>99</v>
      </c>
      <c r="C3992" s="130"/>
      <c r="D3992" s="122"/>
      <c r="E3992" s="347"/>
      <c r="F3992" s="123"/>
    </row>
    <row r="3993" spans="1:6" x14ac:dyDescent="0.2">
      <c r="A3993" s="136" t="s">
        <v>98</v>
      </c>
      <c r="B3993" s="125" t="s">
        <v>97</v>
      </c>
      <c r="C3993" s="130">
        <v>6</v>
      </c>
      <c r="D3993" s="122" t="s">
        <v>57</v>
      </c>
      <c r="E3993" s="347">
        <v>72.81</v>
      </c>
      <c r="F3993" s="123">
        <f t="shared" ref="F3993:F3998" si="166">ROUND(C3993*E3993,2)</f>
        <v>436.86</v>
      </c>
    </row>
    <row r="3994" spans="1:6" ht="25.5" x14ac:dyDescent="0.2">
      <c r="A3994" s="136" t="s">
        <v>96</v>
      </c>
      <c r="B3994" s="125" t="s">
        <v>95</v>
      </c>
      <c r="C3994" s="130">
        <v>6</v>
      </c>
      <c r="D3994" s="122" t="s">
        <v>57</v>
      </c>
      <c r="E3994" s="347">
        <v>989.38</v>
      </c>
      <c r="F3994" s="123">
        <f t="shared" si="166"/>
        <v>5936.28</v>
      </c>
    </row>
    <row r="3995" spans="1:6" x14ac:dyDescent="0.2">
      <c r="A3995" s="136" t="s">
        <v>94</v>
      </c>
      <c r="B3995" s="125" t="s">
        <v>93</v>
      </c>
      <c r="C3995" s="130">
        <v>3.96</v>
      </c>
      <c r="D3995" s="122" t="s">
        <v>41</v>
      </c>
      <c r="E3995" s="347">
        <v>31.03</v>
      </c>
      <c r="F3995" s="123">
        <f t="shared" si="166"/>
        <v>122.88</v>
      </c>
    </row>
    <row r="3996" spans="1:6" x14ac:dyDescent="0.2">
      <c r="A3996" s="136" t="s">
        <v>92</v>
      </c>
      <c r="B3996" s="125" t="s">
        <v>91</v>
      </c>
      <c r="C3996" s="130">
        <v>3.71</v>
      </c>
      <c r="D3996" s="122" t="s">
        <v>41</v>
      </c>
      <c r="E3996" s="347">
        <v>42.49</v>
      </c>
      <c r="F3996" s="123">
        <f t="shared" si="166"/>
        <v>157.63999999999999</v>
      </c>
    </row>
    <row r="3997" spans="1:6" x14ac:dyDescent="0.2">
      <c r="A3997" s="136" t="s">
        <v>66</v>
      </c>
      <c r="B3997" s="125" t="s">
        <v>63</v>
      </c>
      <c r="C3997" s="130">
        <v>0.3</v>
      </c>
      <c r="D3997" s="122" t="s">
        <v>41</v>
      </c>
      <c r="E3997" s="347">
        <v>29.31</v>
      </c>
      <c r="F3997" s="123">
        <f t="shared" si="166"/>
        <v>8.7899999999999991</v>
      </c>
    </row>
    <row r="3998" spans="1:6" x14ac:dyDescent="0.2">
      <c r="A3998" s="136" t="s">
        <v>90</v>
      </c>
      <c r="B3998" s="125" t="s">
        <v>89</v>
      </c>
      <c r="C3998" s="130">
        <v>1</v>
      </c>
      <c r="D3998" s="122" t="s">
        <v>33</v>
      </c>
      <c r="E3998" s="347">
        <v>5200.96</v>
      </c>
      <c r="F3998" s="123">
        <f t="shared" si="166"/>
        <v>5200.96</v>
      </c>
    </row>
    <row r="3999" spans="1:6" x14ac:dyDescent="0.2">
      <c r="A3999" s="136"/>
      <c r="B3999" s="125"/>
      <c r="C3999" s="130"/>
      <c r="D3999" s="122"/>
      <c r="E3999" s="347"/>
      <c r="F3999" s="123"/>
    </row>
    <row r="4000" spans="1:6" ht="25.5" x14ac:dyDescent="0.2">
      <c r="A4000" s="374">
        <v>9</v>
      </c>
      <c r="B4000" s="116" t="s">
        <v>88</v>
      </c>
      <c r="C4000" s="130"/>
      <c r="D4000" s="122"/>
      <c r="E4000" s="347"/>
      <c r="F4000" s="123"/>
    </row>
    <row r="4001" spans="1:6" x14ac:dyDescent="0.2">
      <c r="A4001" s="136">
        <v>9.1</v>
      </c>
      <c r="B4001" s="125" t="s">
        <v>61</v>
      </c>
      <c r="C4001" s="130">
        <v>850</v>
      </c>
      <c r="D4001" s="122" t="s">
        <v>33</v>
      </c>
      <c r="E4001" s="347">
        <v>68.63</v>
      </c>
      <c r="F4001" s="123">
        <f t="shared" ref="F4001:F4007" si="167">ROUND(C4001*E4001,2)</f>
        <v>58335.5</v>
      </c>
    </row>
    <row r="4002" spans="1:6" ht="25.5" x14ac:dyDescent="0.2">
      <c r="A4002" s="136">
        <v>9.1999999999999993</v>
      </c>
      <c r="B4002" s="125" t="s">
        <v>36</v>
      </c>
      <c r="C4002" s="130">
        <v>5100</v>
      </c>
      <c r="D4002" s="122" t="s">
        <v>57</v>
      </c>
      <c r="E4002" s="347">
        <v>19.739999999999998</v>
      </c>
      <c r="F4002" s="123">
        <f t="shared" si="167"/>
        <v>100674</v>
      </c>
    </row>
    <row r="4003" spans="1:6" x14ac:dyDescent="0.2">
      <c r="A4003" s="136">
        <v>9.5</v>
      </c>
      <c r="B4003" s="125" t="s">
        <v>35</v>
      </c>
      <c r="C4003" s="130">
        <v>850</v>
      </c>
      <c r="D4003" s="122" t="s">
        <v>33</v>
      </c>
      <c r="E4003" s="347">
        <v>90.27</v>
      </c>
      <c r="F4003" s="123">
        <f t="shared" si="167"/>
        <v>76729.5</v>
      </c>
    </row>
    <row r="4004" spans="1:6" x14ac:dyDescent="0.2">
      <c r="A4004" s="136">
        <v>9.6999999999999993</v>
      </c>
      <c r="B4004" s="125" t="s">
        <v>34</v>
      </c>
      <c r="C4004" s="130">
        <v>850</v>
      </c>
      <c r="D4004" s="122" t="s">
        <v>33</v>
      </c>
      <c r="E4004" s="347">
        <v>13.58</v>
      </c>
      <c r="F4004" s="123">
        <f t="shared" si="167"/>
        <v>11543</v>
      </c>
    </row>
    <row r="4005" spans="1:6" x14ac:dyDescent="0.2">
      <c r="A4005" s="136">
        <v>9.8000000000000007</v>
      </c>
      <c r="B4005" s="125" t="s">
        <v>32</v>
      </c>
      <c r="C4005" s="130">
        <v>850</v>
      </c>
      <c r="D4005" s="122" t="s">
        <v>57</v>
      </c>
      <c r="E4005" s="347">
        <v>19.13</v>
      </c>
      <c r="F4005" s="123">
        <f t="shared" si="167"/>
        <v>16260.5</v>
      </c>
    </row>
    <row r="4006" spans="1:6" x14ac:dyDescent="0.2">
      <c r="A4006" s="135">
        <v>9.1199999999999992</v>
      </c>
      <c r="B4006" s="125" t="s">
        <v>60</v>
      </c>
      <c r="C4006" s="130">
        <v>1236</v>
      </c>
      <c r="D4006" s="122" t="s">
        <v>41</v>
      </c>
      <c r="E4006" s="347">
        <v>193.95</v>
      </c>
      <c r="F4006" s="123">
        <f t="shared" si="167"/>
        <v>239722.2</v>
      </c>
    </row>
    <row r="4007" spans="1:6" x14ac:dyDescent="0.2">
      <c r="A4007" s="135">
        <v>9.1300000000000008</v>
      </c>
      <c r="B4007" s="125" t="s">
        <v>59</v>
      </c>
      <c r="C4007" s="130">
        <v>969</v>
      </c>
      <c r="D4007" s="122" t="s">
        <v>33</v>
      </c>
      <c r="E4007" s="347">
        <v>159.12</v>
      </c>
      <c r="F4007" s="123">
        <f t="shared" si="167"/>
        <v>154187.28</v>
      </c>
    </row>
    <row r="4008" spans="1:6" x14ac:dyDescent="0.2">
      <c r="A4008" s="136"/>
      <c r="B4008" s="125"/>
      <c r="C4008" s="130"/>
      <c r="D4008" s="122"/>
      <c r="E4008" s="347"/>
      <c r="F4008" s="123"/>
    </row>
    <row r="4009" spans="1:6" x14ac:dyDescent="0.2">
      <c r="A4009" s="374">
        <v>11</v>
      </c>
      <c r="B4009" s="116" t="s">
        <v>58</v>
      </c>
      <c r="C4009" s="130">
        <v>8035.9</v>
      </c>
      <c r="D4009" s="122" t="s">
        <v>57</v>
      </c>
      <c r="E4009" s="347">
        <v>3.96</v>
      </c>
      <c r="F4009" s="123">
        <f>ROUND(C4009*E4009,2)</f>
        <v>31822.16</v>
      </c>
    </row>
    <row r="4010" spans="1:6" x14ac:dyDescent="0.2">
      <c r="A4010" s="136"/>
      <c r="B4010" s="125"/>
      <c r="C4010" s="130"/>
      <c r="D4010" s="122"/>
      <c r="E4010" s="347"/>
      <c r="F4010" s="123"/>
    </row>
    <row r="4011" spans="1:6" x14ac:dyDescent="0.2">
      <c r="A4011" s="374">
        <v>13</v>
      </c>
      <c r="B4011" s="116" t="s">
        <v>56</v>
      </c>
      <c r="C4011" s="130"/>
      <c r="D4011" s="122"/>
      <c r="E4011" s="347"/>
      <c r="F4011" s="123"/>
    </row>
    <row r="4012" spans="1:6" x14ac:dyDescent="0.2">
      <c r="A4012" s="136">
        <v>13.1</v>
      </c>
      <c r="B4012" s="125" t="s">
        <v>55</v>
      </c>
      <c r="C4012" s="130">
        <v>341</v>
      </c>
      <c r="D4012" s="122" t="s">
        <v>45</v>
      </c>
      <c r="E4012" s="347">
        <v>28.49</v>
      </c>
      <c r="F4012" s="123">
        <f>ROUND(C4012*E4012,2)</f>
        <v>9715.09</v>
      </c>
    </row>
    <row r="4013" spans="1:6" x14ac:dyDescent="0.2">
      <c r="A4013" s="136">
        <v>13.2</v>
      </c>
      <c r="B4013" s="125" t="s">
        <v>54</v>
      </c>
      <c r="C4013" s="130">
        <v>969</v>
      </c>
      <c r="D4013" s="122" t="s">
        <v>45</v>
      </c>
      <c r="E4013" s="347">
        <v>249.68</v>
      </c>
      <c r="F4013" s="123">
        <f>ROUND(C4013*E4013,2)</f>
        <v>241939.92</v>
      </c>
    </row>
    <row r="4014" spans="1:6" x14ac:dyDescent="0.2">
      <c r="A4014" s="136">
        <v>13.3</v>
      </c>
      <c r="B4014" s="125" t="s">
        <v>53</v>
      </c>
      <c r="C4014" s="130">
        <v>341</v>
      </c>
      <c r="D4014" s="122" t="s">
        <v>57</v>
      </c>
      <c r="E4014" s="347">
        <v>21.39</v>
      </c>
      <c r="F4014" s="123">
        <f>ROUND(C4014*E4014,2)</f>
        <v>7293.99</v>
      </c>
    </row>
    <row r="4015" spans="1:6" x14ac:dyDescent="0.2">
      <c r="A4015" s="136">
        <v>13.4</v>
      </c>
      <c r="B4015" s="125" t="s">
        <v>52</v>
      </c>
      <c r="C4015" s="130">
        <v>969</v>
      </c>
      <c r="D4015" s="122" t="s">
        <v>57</v>
      </c>
      <c r="E4015" s="347">
        <v>234.83</v>
      </c>
      <c r="F4015" s="123">
        <f>ROUND(C4015*E4015,2)</f>
        <v>227550.27</v>
      </c>
    </row>
    <row r="4016" spans="1:6" x14ac:dyDescent="0.2">
      <c r="A4016" s="136"/>
      <c r="B4016" s="125"/>
      <c r="C4016" s="130"/>
      <c r="D4016" s="122"/>
      <c r="E4016" s="347"/>
      <c r="F4016" s="123"/>
    </row>
    <row r="4017" spans="1:6" x14ac:dyDescent="0.2">
      <c r="A4017" s="374">
        <v>14</v>
      </c>
      <c r="B4017" s="116" t="s">
        <v>51</v>
      </c>
      <c r="C4017" s="130">
        <v>8035.9</v>
      </c>
      <c r="D4017" s="122" t="s">
        <v>57</v>
      </c>
      <c r="E4017" s="347">
        <v>2.69</v>
      </c>
      <c r="F4017" s="123">
        <f>ROUND(C4017*E4017,2)</f>
        <v>21616.57</v>
      </c>
    </row>
    <row r="4018" spans="1:6" x14ac:dyDescent="0.2">
      <c r="A4018" s="136"/>
      <c r="B4018" s="125"/>
      <c r="C4018" s="130"/>
      <c r="D4018" s="122"/>
      <c r="E4018" s="347"/>
      <c r="F4018" s="123"/>
    </row>
    <row r="4019" spans="1:6" ht="25.5" x14ac:dyDescent="0.2">
      <c r="A4019" s="374">
        <v>15</v>
      </c>
      <c r="B4019" s="116" t="s">
        <v>87</v>
      </c>
      <c r="C4019" s="130"/>
      <c r="D4019" s="122"/>
      <c r="E4019" s="347"/>
      <c r="F4019" s="123"/>
    </row>
    <row r="4020" spans="1:6" x14ac:dyDescent="0.2">
      <c r="A4020" s="136">
        <v>15.1</v>
      </c>
      <c r="B4020" s="125" t="s">
        <v>49</v>
      </c>
      <c r="C4020" s="130">
        <v>3105.5</v>
      </c>
      <c r="D4020" s="122" t="s">
        <v>57</v>
      </c>
      <c r="E4020" s="347">
        <v>17.190000000000001</v>
      </c>
      <c r="F4020" s="123">
        <f t="shared" ref="F4020:F4026" si="168">ROUND(C4020*E4020,2)</f>
        <v>53383.55</v>
      </c>
    </row>
    <row r="4021" spans="1:6" x14ac:dyDescent="0.2">
      <c r="A4021" s="136">
        <v>15.2</v>
      </c>
      <c r="B4021" s="125" t="s">
        <v>48</v>
      </c>
      <c r="C4021" s="130">
        <v>1360.31</v>
      </c>
      <c r="D4021" s="122" t="s">
        <v>45</v>
      </c>
      <c r="E4021" s="347">
        <v>7.95</v>
      </c>
      <c r="F4021" s="123">
        <f t="shared" si="168"/>
        <v>10814.46</v>
      </c>
    </row>
    <row r="4022" spans="1:6" ht="25.5" x14ac:dyDescent="0.2">
      <c r="A4022" s="136">
        <v>15.299999999999999</v>
      </c>
      <c r="B4022" s="125" t="s">
        <v>47</v>
      </c>
      <c r="C4022" s="130">
        <v>133.30000000000001</v>
      </c>
      <c r="D4022" s="122" t="s">
        <v>45</v>
      </c>
      <c r="E4022" s="347">
        <v>42.5</v>
      </c>
      <c r="F4022" s="123">
        <f t="shared" si="168"/>
        <v>5665.25</v>
      </c>
    </row>
    <row r="4023" spans="1:6" s="4" customFormat="1" ht="25.5" x14ac:dyDescent="0.2">
      <c r="A4023" s="136">
        <v>15.399999999999999</v>
      </c>
      <c r="B4023" s="125" t="s">
        <v>46</v>
      </c>
      <c r="C4023" s="130">
        <v>3668.92</v>
      </c>
      <c r="D4023" s="122" t="s">
        <v>45</v>
      </c>
      <c r="E4023" s="347">
        <v>16.329999999999998</v>
      </c>
      <c r="F4023" s="123">
        <f t="shared" si="168"/>
        <v>59913.46</v>
      </c>
    </row>
    <row r="4024" spans="1:6" x14ac:dyDescent="0.2">
      <c r="A4024" s="136">
        <v>15.499999999999998</v>
      </c>
      <c r="B4024" s="125" t="s">
        <v>44</v>
      </c>
      <c r="C4024" s="130">
        <v>4402.7</v>
      </c>
      <c r="D4024" s="122" t="s">
        <v>43</v>
      </c>
      <c r="E4024" s="347">
        <v>11.45</v>
      </c>
      <c r="F4024" s="123">
        <f t="shared" si="168"/>
        <v>50410.92</v>
      </c>
    </row>
    <row r="4025" spans="1:6" x14ac:dyDescent="0.2">
      <c r="A4025" s="136">
        <v>15.599999999999998</v>
      </c>
      <c r="B4025" s="125" t="s">
        <v>86</v>
      </c>
      <c r="C4025" s="130">
        <v>483.94</v>
      </c>
      <c r="D4025" s="122" t="s">
        <v>41</v>
      </c>
      <c r="E4025" s="347"/>
      <c r="F4025" s="123">
        <f t="shared" si="168"/>
        <v>0</v>
      </c>
    </row>
    <row r="4026" spans="1:6" s="2" customFormat="1" ht="25.5" x14ac:dyDescent="0.2">
      <c r="A4026" s="136">
        <v>15.699999999999998</v>
      </c>
      <c r="B4026" s="125" t="s">
        <v>85</v>
      </c>
      <c r="C4026" s="130">
        <v>57.91</v>
      </c>
      <c r="D4026" s="122" t="s">
        <v>41</v>
      </c>
      <c r="E4026" s="347">
        <v>104.64</v>
      </c>
      <c r="F4026" s="123">
        <f t="shared" si="168"/>
        <v>6059.7</v>
      </c>
    </row>
    <row r="4027" spans="1:6" s="2" customFormat="1" x14ac:dyDescent="0.2">
      <c r="A4027" s="136"/>
      <c r="B4027" s="125"/>
      <c r="C4027" s="130"/>
      <c r="D4027" s="122"/>
      <c r="E4027" s="347"/>
      <c r="F4027" s="123"/>
    </row>
    <row r="4028" spans="1:6" s="2" customFormat="1" ht="26.25" customHeight="1" x14ac:dyDescent="0.2">
      <c r="A4028" s="376" t="s">
        <v>84</v>
      </c>
      <c r="B4028" s="116" t="s">
        <v>83</v>
      </c>
      <c r="C4028" s="130"/>
      <c r="D4028" s="122"/>
      <c r="E4028" s="347"/>
      <c r="F4028" s="123"/>
    </row>
    <row r="4029" spans="1:6" s="2" customFormat="1" x14ac:dyDescent="0.2">
      <c r="A4029" s="136"/>
      <c r="B4029" s="125"/>
      <c r="C4029" s="130"/>
      <c r="D4029" s="122"/>
      <c r="E4029" s="347"/>
      <c r="F4029" s="123"/>
    </row>
    <row r="4030" spans="1:6" s="2" customFormat="1" x14ac:dyDescent="0.2">
      <c r="A4030" s="374">
        <v>2</v>
      </c>
      <c r="B4030" s="116" t="s">
        <v>82</v>
      </c>
      <c r="C4030" s="130"/>
      <c r="D4030" s="122"/>
      <c r="E4030" s="347"/>
      <c r="F4030" s="123"/>
    </row>
    <row r="4031" spans="1:6" s="2" customFormat="1" x14ac:dyDescent="0.2">
      <c r="A4031" s="136" t="s">
        <v>81</v>
      </c>
      <c r="B4031" s="125" t="s">
        <v>80</v>
      </c>
      <c r="C4031" s="130">
        <v>4756.46</v>
      </c>
      <c r="D4031" s="122" t="s">
        <v>45</v>
      </c>
      <c r="E4031" s="347">
        <v>10.61</v>
      </c>
      <c r="F4031" s="123">
        <f>ROUND(C4031*E4031,2)</f>
        <v>50466.04</v>
      </c>
    </row>
    <row r="4032" spans="1:6" s="2" customFormat="1" ht="25.5" x14ac:dyDescent="0.2">
      <c r="A4032" s="136" t="s">
        <v>79</v>
      </c>
      <c r="B4032" s="125" t="s">
        <v>78</v>
      </c>
      <c r="C4032" s="130">
        <v>1536.85</v>
      </c>
      <c r="D4032" s="122" t="s">
        <v>41</v>
      </c>
      <c r="E4032" s="347">
        <v>9.86</v>
      </c>
      <c r="F4032" s="123">
        <f>ROUND(C4032*E4032,2)</f>
        <v>15153.34</v>
      </c>
    </row>
    <row r="4033" spans="1:6" s="2" customFormat="1" x14ac:dyDescent="0.2">
      <c r="A4033" s="136"/>
      <c r="B4033" s="125"/>
      <c r="C4033" s="130"/>
      <c r="D4033" s="122"/>
      <c r="E4033" s="347"/>
      <c r="F4033" s="123"/>
    </row>
    <row r="4034" spans="1:6" s="2" customFormat="1" x14ac:dyDescent="0.2">
      <c r="A4034" s="374">
        <v>3</v>
      </c>
      <c r="B4034" s="116" t="s">
        <v>77</v>
      </c>
      <c r="C4034" s="130"/>
      <c r="D4034" s="122"/>
      <c r="E4034" s="347"/>
      <c r="F4034" s="123"/>
    </row>
    <row r="4035" spans="1:6" s="2" customFormat="1" x14ac:dyDescent="0.2">
      <c r="A4035" s="136">
        <v>3.6</v>
      </c>
      <c r="B4035" s="125" t="s">
        <v>74</v>
      </c>
      <c r="C4035" s="130">
        <v>4134.010000000002</v>
      </c>
      <c r="D4035" s="122" t="s">
        <v>57</v>
      </c>
      <c r="E4035" s="347">
        <v>388.33</v>
      </c>
      <c r="F4035" s="123">
        <f>ROUND(C4035*E4035,2)</f>
        <v>1605360.1</v>
      </c>
    </row>
    <row r="4036" spans="1:6" s="2" customFormat="1" x14ac:dyDescent="0.2">
      <c r="A4036" s="136"/>
      <c r="B4036" s="125"/>
      <c r="C4036" s="130"/>
      <c r="D4036" s="122"/>
      <c r="E4036" s="347"/>
      <c r="F4036" s="123"/>
    </row>
    <row r="4037" spans="1:6" s="2" customFormat="1" x14ac:dyDescent="0.2">
      <c r="A4037" s="374">
        <v>4</v>
      </c>
      <c r="B4037" s="116" t="s">
        <v>76</v>
      </c>
      <c r="C4037" s="130"/>
      <c r="D4037" s="122"/>
      <c r="E4037" s="347"/>
      <c r="F4037" s="123"/>
    </row>
    <row r="4038" spans="1:6" s="2" customFormat="1" x14ac:dyDescent="0.2">
      <c r="A4038" s="136">
        <v>4.4000000000000004</v>
      </c>
      <c r="B4038" s="125" t="s">
        <v>75</v>
      </c>
      <c r="C4038" s="130">
        <v>391.26</v>
      </c>
      <c r="D4038" s="122" t="s">
        <v>57</v>
      </c>
      <c r="E4038" s="347">
        <v>42.68</v>
      </c>
      <c r="F4038" s="123">
        <f>ROUND(C4038*E4038,2)</f>
        <v>16698.98</v>
      </c>
    </row>
    <row r="4039" spans="1:6" s="2" customFormat="1" x14ac:dyDescent="0.2">
      <c r="A4039" s="136">
        <v>4.5999999999999996</v>
      </c>
      <c r="B4039" s="125" t="s">
        <v>74</v>
      </c>
      <c r="C4039" s="130">
        <v>1172.510000000002</v>
      </c>
      <c r="D4039" s="122" t="s">
        <v>57</v>
      </c>
      <c r="E4039" s="347">
        <v>22.31</v>
      </c>
      <c r="F4039" s="123">
        <f>ROUND(C4039*E4039,2)</f>
        <v>26158.7</v>
      </c>
    </row>
    <row r="4040" spans="1:6" s="2" customFormat="1" x14ac:dyDescent="0.2">
      <c r="A4040" s="136"/>
      <c r="B4040" s="125"/>
      <c r="C4040" s="130"/>
      <c r="D4040" s="122"/>
      <c r="E4040" s="347"/>
      <c r="F4040" s="123"/>
    </row>
    <row r="4041" spans="1:6" s="2" customFormat="1" x14ac:dyDescent="0.2">
      <c r="A4041" s="374">
        <v>5</v>
      </c>
      <c r="B4041" s="116" t="s">
        <v>73</v>
      </c>
      <c r="C4041" s="130"/>
      <c r="D4041" s="122"/>
      <c r="E4041" s="347"/>
      <c r="F4041" s="123"/>
    </row>
    <row r="4042" spans="1:6" ht="38.25" x14ac:dyDescent="0.2">
      <c r="A4042" s="136">
        <v>5.34</v>
      </c>
      <c r="B4042" s="125" t="s">
        <v>72</v>
      </c>
      <c r="C4042" s="130">
        <v>7</v>
      </c>
      <c r="D4042" s="122" t="s">
        <v>33</v>
      </c>
      <c r="E4042" s="347">
        <v>7254.66</v>
      </c>
      <c r="F4042" s="123">
        <f>ROUND(C4042*E4042,2)</f>
        <v>50782.62</v>
      </c>
    </row>
    <row r="4043" spans="1:6" x14ac:dyDescent="0.2">
      <c r="A4043" s="136"/>
      <c r="B4043" s="125"/>
      <c r="C4043" s="130"/>
      <c r="D4043" s="122"/>
      <c r="E4043" s="347"/>
      <c r="F4043" s="123"/>
    </row>
    <row r="4044" spans="1:6" ht="25.5" x14ac:dyDescent="0.2">
      <c r="A4044" s="374">
        <v>6</v>
      </c>
      <c r="B4044" s="116" t="s">
        <v>71</v>
      </c>
      <c r="C4044" s="130"/>
      <c r="D4044" s="122"/>
      <c r="E4044" s="347"/>
      <c r="F4044" s="123"/>
    </row>
    <row r="4045" spans="1:6" ht="42" customHeight="1" x14ac:dyDescent="0.2">
      <c r="A4045" s="136">
        <v>6.3</v>
      </c>
      <c r="B4045" s="125" t="s">
        <v>70</v>
      </c>
      <c r="C4045" s="130">
        <v>1</v>
      </c>
      <c r="D4045" s="122" t="s">
        <v>33</v>
      </c>
      <c r="E4045" s="347">
        <v>1406.32</v>
      </c>
      <c r="F4045" s="123">
        <f>ROUND(C4045*E4045,2)</f>
        <v>1406.32</v>
      </c>
    </row>
    <row r="4046" spans="1:6" ht="38.25" x14ac:dyDescent="0.2">
      <c r="A4046" s="136">
        <v>6.4</v>
      </c>
      <c r="B4046" s="125" t="s">
        <v>69</v>
      </c>
      <c r="C4046" s="130">
        <v>3</v>
      </c>
      <c r="D4046" s="122" t="s">
        <v>33</v>
      </c>
      <c r="E4046" s="347">
        <v>1788.37</v>
      </c>
      <c r="F4046" s="123">
        <f>ROUND(C4046*E4046,2)</f>
        <v>5365.11</v>
      </c>
    </row>
    <row r="4047" spans="1:6" x14ac:dyDescent="0.2">
      <c r="A4047" s="136"/>
      <c r="B4047" s="125"/>
      <c r="C4047" s="130"/>
      <c r="D4047" s="122"/>
      <c r="E4047" s="347"/>
      <c r="F4047" s="123"/>
    </row>
    <row r="4048" spans="1:6" x14ac:dyDescent="0.2">
      <c r="A4048" s="374">
        <v>8</v>
      </c>
      <c r="B4048" s="116" t="s">
        <v>68</v>
      </c>
      <c r="C4048" s="130"/>
      <c r="D4048" s="122"/>
      <c r="E4048" s="347"/>
      <c r="F4048" s="123"/>
    </row>
    <row r="4049" spans="1:6" x14ac:dyDescent="0.2">
      <c r="A4049" s="136"/>
      <c r="B4049" s="125"/>
      <c r="C4049" s="130"/>
      <c r="D4049" s="122"/>
      <c r="E4049" s="347"/>
      <c r="F4049" s="123"/>
    </row>
    <row r="4050" spans="1:6" ht="25.5" x14ac:dyDescent="0.2">
      <c r="A4050" s="374">
        <v>8.3000000000000007</v>
      </c>
      <c r="B4050" s="116" t="s">
        <v>67</v>
      </c>
      <c r="C4050" s="130"/>
      <c r="D4050" s="122"/>
      <c r="E4050" s="347"/>
      <c r="F4050" s="123"/>
    </row>
    <row r="4051" spans="1:6" x14ac:dyDescent="0.2">
      <c r="A4051" s="136" t="s">
        <v>66</v>
      </c>
      <c r="B4051" s="125" t="s">
        <v>63</v>
      </c>
      <c r="C4051" s="130">
        <v>0.6</v>
      </c>
      <c r="D4051" s="122" t="s">
        <v>41</v>
      </c>
      <c r="E4051" s="347">
        <v>29.31</v>
      </c>
      <c r="F4051" s="123">
        <f>ROUND(C4051*E4051,2)</f>
        <v>17.59</v>
      </c>
    </row>
    <row r="4052" spans="1:6" x14ac:dyDescent="0.2">
      <c r="A4052" s="136"/>
      <c r="B4052" s="125"/>
      <c r="C4052" s="130"/>
      <c r="D4052" s="122"/>
      <c r="E4052" s="347"/>
      <c r="F4052" s="123"/>
    </row>
    <row r="4053" spans="1:6" ht="25.5" x14ac:dyDescent="0.2">
      <c r="A4053" s="374">
        <v>8.5</v>
      </c>
      <c r="B4053" s="116" t="s">
        <v>65</v>
      </c>
      <c r="C4053" s="130"/>
      <c r="D4053" s="122"/>
      <c r="E4053" s="347"/>
      <c r="F4053" s="123"/>
    </row>
    <row r="4054" spans="1:6" x14ac:dyDescent="0.2">
      <c r="A4054" s="136" t="s">
        <v>64</v>
      </c>
      <c r="B4054" s="125" t="s">
        <v>63</v>
      </c>
      <c r="C4054" s="130">
        <v>0.13</v>
      </c>
      <c r="D4054" s="122" t="s">
        <v>41</v>
      </c>
      <c r="E4054" s="347">
        <v>29.31</v>
      </c>
      <c r="F4054" s="123">
        <f>ROUND(C4054*E4054,2)</f>
        <v>3.81</v>
      </c>
    </row>
    <row r="4055" spans="1:6" x14ac:dyDescent="0.2">
      <c r="A4055" s="136"/>
      <c r="B4055" s="125"/>
      <c r="C4055" s="130"/>
      <c r="D4055" s="122"/>
      <c r="E4055" s="347"/>
      <c r="F4055" s="123"/>
    </row>
    <row r="4056" spans="1:6" ht="25.5" x14ac:dyDescent="0.2">
      <c r="A4056" s="374">
        <v>10</v>
      </c>
      <c r="B4056" s="116" t="s">
        <v>62</v>
      </c>
      <c r="C4056" s="130"/>
      <c r="D4056" s="122"/>
      <c r="E4056" s="347"/>
      <c r="F4056" s="123"/>
    </row>
    <row r="4057" spans="1:6" x14ac:dyDescent="0.2">
      <c r="A4057" s="136">
        <v>10.1</v>
      </c>
      <c r="B4057" s="125" t="s">
        <v>61</v>
      </c>
      <c r="C4057" s="130">
        <v>534</v>
      </c>
      <c r="D4057" s="122" t="s">
        <v>33</v>
      </c>
      <c r="E4057" s="347">
        <v>68.63</v>
      </c>
      <c r="F4057" s="123">
        <f t="shared" ref="F4057:F4063" si="169">ROUND(C4057*E4057,2)</f>
        <v>36648.42</v>
      </c>
    </row>
    <row r="4058" spans="1:6" s="2" customFormat="1" ht="27" customHeight="1" x14ac:dyDescent="0.2">
      <c r="A4058" s="136">
        <v>10.199999999999999</v>
      </c>
      <c r="B4058" s="125" t="s">
        <v>36</v>
      </c>
      <c r="C4058" s="130">
        <v>10104</v>
      </c>
      <c r="D4058" s="122" t="s">
        <v>57</v>
      </c>
      <c r="E4058" s="347">
        <v>19.739999999999998</v>
      </c>
      <c r="F4058" s="123">
        <f t="shared" si="169"/>
        <v>199452.96</v>
      </c>
    </row>
    <row r="4059" spans="1:6" s="2" customFormat="1" x14ac:dyDescent="0.2">
      <c r="A4059" s="136">
        <v>10.5</v>
      </c>
      <c r="B4059" s="125" t="s">
        <v>35</v>
      </c>
      <c r="C4059" s="130">
        <v>1184</v>
      </c>
      <c r="D4059" s="122" t="s">
        <v>33</v>
      </c>
      <c r="E4059" s="347">
        <v>90.27</v>
      </c>
      <c r="F4059" s="123">
        <f t="shared" si="169"/>
        <v>106879.67999999999</v>
      </c>
    </row>
    <row r="4060" spans="1:6" s="2" customFormat="1" x14ac:dyDescent="0.2">
      <c r="A4060" s="136">
        <v>10.7</v>
      </c>
      <c r="B4060" s="125" t="s">
        <v>34</v>
      </c>
      <c r="C4060" s="130">
        <v>1459</v>
      </c>
      <c r="D4060" s="122" t="s">
        <v>33</v>
      </c>
      <c r="E4060" s="347">
        <v>13.58</v>
      </c>
      <c r="F4060" s="123">
        <f t="shared" si="169"/>
        <v>19813.22</v>
      </c>
    </row>
    <row r="4061" spans="1:6" s="2" customFormat="1" x14ac:dyDescent="0.2">
      <c r="A4061" s="136">
        <v>10.8</v>
      </c>
      <c r="B4061" s="125" t="s">
        <v>32</v>
      </c>
      <c r="C4061" s="130">
        <v>654</v>
      </c>
      <c r="D4061" s="122" t="s">
        <v>57</v>
      </c>
      <c r="E4061" s="347">
        <v>19.13</v>
      </c>
      <c r="F4061" s="123">
        <f t="shared" si="169"/>
        <v>12511.02</v>
      </c>
    </row>
    <row r="4062" spans="1:6" s="2" customFormat="1" x14ac:dyDescent="0.2">
      <c r="A4062" s="135">
        <v>10.119999999999999</v>
      </c>
      <c r="B4062" s="125" t="s">
        <v>60</v>
      </c>
      <c r="C4062" s="130">
        <v>175.5</v>
      </c>
      <c r="D4062" s="122" t="s">
        <v>41</v>
      </c>
      <c r="E4062" s="347">
        <v>193.95</v>
      </c>
      <c r="F4062" s="123">
        <f t="shared" si="169"/>
        <v>34038.230000000003</v>
      </c>
    </row>
    <row r="4063" spans="1:6" s="2" customFormat="1" x14ac:dyDescent="0.2">
      <c r="A4063" s="135">
        <v>10.130000000000001</v>
      </c>
      <c r="B4063" s="125" t="s">
        <v>59</v>
      </c>
      <c r="C4063" s="130">
        <v>107</v>
      </c>
      <c r="D4063" s="122" t="s">
        <v>33</v>
      </c>
      <c r="E4063" s="347">
        <v>159.12</v>
      </c>
      <c r="F4063" s="123">
        <f t="shared" si="169"/>
        <v>17025.84</v>
      </c>
    </row>
    <row r="4064" spans="1:6" s="2" customFormat="1" x14ac:dyDescent="0.2">
      <c r="A4064" s="136"/>
      <c r="B4064" s="125"/>
      <c r="C4064" s="130"/>
      <c r="D4064" s="122"/>
      <c r="E4064" s="347"/>
      <c r="F4064" s="123"/>
    </row>
    <row r="4065" spans="1:6" s="2" customFormat="1" x14ac:dyDescent="0.2">
      <c r="A4065" s="374">
        <v>12</v>
      </c>
      <c r="B4065" s="116" t="s">
        <v>58</v>
      </c>
      <c r="C4065" s="130">
        <v>35.6</v>
      </c>
      <c r="D4065" s="122" t="s">
        <v>57</v>
      </c>
      <c r="E4065" s="347">
        <v>3.96</v>
      </c>
      <c r="F4065" s="123">
        <f>ROUND(C4065*E4065,2)</f>
        <v>140.97999999999999</v>
      </c>
    </row>
    <row r="4066" spans="1:6" s="2" customFormat="1" x14ac:dyDescent="0.2">
      <c r="A4066" s="374"/>
      <c r="B4066" s="116"/>
      <c r="C4066" s="130">
        <v>0</v>
      </c>
      <c r="D4066" s="122"/>
      <c r="E4066" s="347"/>
      <c r="F4066" s="123"/>
    </row>
    <row r="4067" spans="1:6" s="2" customFormat="1" x14ac:dyDescent="0.2">
      <c r="A4067" s="374">
        <v>14</v>
      </c>
      <c r="B4067" s="116" t="s">
        <v>56</v>
      </c>
      <c r="C4067" s="130"/>
      <c r="D4067" s="122"/>
      <c r="E4067" s="347"/>
      <c r="F4067" s="123"/>
    </row>
    <row r="4068" spans="1:6" s="2" customFormat="1" x14ac:dyDescent="0.2">
      <c r="A4068" s="136">
        <v>14.1</v>
      </c>
      <c r="B4068" s="125" t="s">
        <v>55</v>
      </c>
      <c r="C4068" s="130">
        <v>3583.95</v>
      </c>
      <c r="D4068" s="122" t="s">
        <v>45</v>
      </c>
      <c r="E4068" s="347">
        <v>28.49</v>
      </c>
      <c r="F4068" s="123">
        <f>ROUND(C4068*E4068,2)</f>
        <v>102106.74</v>
      </c>
    </row>
    <row r="4069" spans="1:6" s="2" customFormat="1" x14ac:dyDescent="0.2">
      <c r="A4069" s="136">
        <v>14.2</v>
      </c>
      <c r="B4069" s="125" t="s">
        <v>54</v>
      </c>
      <c r="C4069" s="130">
        <v>1537</v>
      </c>
      <c r="D4069" s="122" t="s">
        <v>45</v>
      </c>
      <c r="E4069" s="347">
        <v>249.68</v>
      </c>
      <c r="F4069" s="123">
        <f>ROUND(C4069*E4069,2)</f>
        <v>383758.16</v>
      </c>
    </row>
    <row r="4070" spans="1:6" s="2" customFormat="1" x14ac:dyDescent="0.2">
      <c r="A4070" s="136">
        <v>14.3</v>
      </c>
      <c r="B4070" s="125" t="s">
        <v>53</v>
      </c>
      <c r="C4070" s="130">
        <v>3396</v>
      </c>
      <c r="D4070" s="122" t="s">
        <v>57</v>
      </c>
      <c r="E4070" s="347">
        <v>21.39</v>
      </c>
      <c r="F4070" s="123">
        <f>ROUND(C4070*E4070,2)</f>
        <v>72640.44</v>
      </c>
    </row>
    <row r="4071" spans="1:6" s="2" customFormat="1" x14ac:dyDescent="0.2">
      <c r="A4071" s="136">
        <v>14.4</v>
      </c>
      <c r="B4071" s="125" t="s">
        <v>52</v>
      </c>
      <c r="C4071" s="130">
        <v>1537</v>
      </c>
      <c r="D4071" s="122" t="s">
        <v>57</v>
      </c>
      <c r="E4071" s="347">
        <v>234.83</v>
      </c>
      <c r="F4071" s="123">
        <f>ROUND(C4071*E4071,2)</f>
        <v>360933.71</v>
      </c>
    </row>
    <row r="4072" spans="1:6" s="2" customFormat="1" x14ac:dyDescent="0.2">
      <c r="A4072" s="136">
        <v>0</v>
      </c>
      <c r="B4072" s="125">
        <v>0</v>
      </c>
      <c r="C4072" s="130"/>
      <c r="D4072" s="122"/>
      <c r="E4072" s="347"/>
      <c r="F4072" s="123"/>
    </row>
    <row r="4073" spans="1:6" s="2" customFormat="1" x14ac:dyDescent="0.2">
      <c r="A4073" s="374">
        <v>15</v>
      </c>
      <c r="B4073" s="116" t="s">
        <v>51</v>
      </c>
      <c r="C4073" s="130">
        <v>35.6</v>
      </c>
      <c r="D4073" s="122" t="s">
        <v>57</v>
      </c>
      <c r="E4073" s="347">
        <v>2.69</v>
      </c>
      <c r="F4073" s="123">
        <f>ROUND(C4073*E4073,2)</f>
        <v>95.76</v>
      </c>
    </row>
    <row r="4074" spans="1:6" x14ac:dyDescent="0.2">
      <c r="A4074" s="136"/>
      <c r="B4074" s="125"/>
      <c r="C4074" s="130"/>
      <c r="D4074" s="122"/>
      <c r="E4074" s="347"/>
      <c r="F4074" s="123"/>
    </row>
    <row r="4075" spans="1:6" ht="25.5" x14ac:dyDescent="0.2">
      <c r="A4075" s="374">
        <v>16</v>
      </c>
      <c r="B4075" s="116" t="s">
        <v>50</v>
      </c>
      <c r="C4075" s="130"/>
      <c r="D4075" s="122"/>
      <c r="E4075" s="347"/>
      <c r="F4075" s="123"/>
    </row>
    <row r="4076" spans="1:6" x14ac:dyDescent="0.2">
      <c r="A4076" s="136">
        <v>16.100000000000001</v>
      </c>
      <c r="B4076" s="125" t="s">
        <v>49</v>
      </c>
      <c r="C4076" s="130">
        <v>5754.93</v>
      </c>
      <c r="D4076" s="122" t="s">
        <v>57</v>
      </c>
      <c r="E4076" s="347">
        <v>17.190000000000001</v>
      </c>
      <c r="F4076" s="123">
        <f t="shared" ref="F4076:F4081" si="170">ROUND(C4076*E4076,2)</f>
        <v>98927.25</v>
      </c>
    </row>
    <row r="4077" spans="1:6" x14ac:dyDescent="0.2">
      <c r="A4077" s="136">
        <v>16.200000000000003</v>
      </c>
      <c r="B4077" s="125" t="s">
        <v>48</v>
      </c>
      <c r="C4077" s="130">
        <v>2237.04</v>
      </c>
      <c r="D4077" s="122" t="s">
        <v>45</v>
      </c>
      <c r="E4077" s="347">
        <v>7.95</v>
      </c>
      <c r="F4077" s="123">
        <f t="shared" si="170"/>
        <v>17784.47</v>
      </c>
    </row>
    <row r="4078" spans="1:6" ht="25.5" x14ac:dyDescent="0.2">
      <c r="A4078" s="136">
        <v>16.300000000000004</v>
      </c>
      <c r="B4078" s="125" t="s">
        <v>47</v>
      </c>
      <c r="C4078" s="130">
        <v>1214.05</v>
      </c>
      <c r="D4078" s="122" t="s">
        <v>45</v>
      </c>
      <c r="E4078" s="347">
        <v>42.5</v>
      </c>
      <c r="F4078" s="123">
        <f t="shared" si="170"/>
        <v>51597.13</v>
      </c>
    </row>
    <row r="4079" spans="1:6" s="4" customFormat="1" ht="25.5" x14ac:dyDescent="0.2">
      <c r="A4079" s="136">
        <v>16.400000000000006</v>
      </c>
      <c r="B4079" s="125" t="s">
        <v>46</v>
      </c>
      <c r="C4079" s="130">
        <v>3793.06</v>
      </c>
      <c r="D4079" s="122" t="s">
        <v>45</v>
      </c>
      <c r="E4079" s="347">
        <v>16.329999999999998</v>
      </c>
      <c r="F4079" s="123">
        <f t="shared" si="170"/>
        <v>61940.67</v>
      </c>
    </row>
    <row r="4080" spans="1:6" x14ac:dyDescent="0.2">
      <c r="A4080" s="136">
        <v>16.500000000000007</v>
      </c>
      <c r="B4080" s="125" t="s">
        <v>44</v>
      </c>
      <c r="C4080" s="130">
        <v>608.35</v>
      </c>
      <c r="D4080" s="122" t="s">
        <v>43</v>
      </c>
      <c r="E4080" s="347">
        <v>11.45</v>
      </c>
      <c r="F4080" s="123">
        <f t="shared" si="170"/>
        <v>6965.61</v>
      </c>
    </row>
    <row r="4081" spans="1:6" x14ac:dyDescent="0.2">
      <c r="A4081" s="136">
        <v>16.70000000000001</v>
      </c>
      <c r="B4081" s="125" t="s">
        <v>42</v>
      </c>
      <c r="C4081" s="130">
        <v>608.35</v>
      </c>
      <c r="D4081" s="122" t="s">
        <v>41</v>
      </c>
      <c r="E4081" s="347">
        <v>104.64</v>
      </c>
      <c r="F4081" s="123">
        <f t="shared" si="170"/>
        <v>63657.74</v>
      </c>
    </row>
    <row r="4082" spans="1:6" x14ac:dyDescent="0.2">
      <c r="A4082" s="136"/>
      <c r="B4082" s="125"/>
      <c r="C4082" s="130"/>
      <c r="D4082" s="122"/>
      <c r="E4082" s="347"/>
      <c r="F4082" s="123"/>
    </row>
    <row r="4083" spans="1:6" ht="25.5" x14ac:dyDescent="0.2">
      <c r="A4083" s="379" t="s">
        <v>40</v>
      </c>
      <c r="B4083" s="116" t="s">
        <v>39</v>
      </c>
      <c r="C4083" s="130"/>
      <c r="D4083" s="122"/>
      <c r="E4083" s="347"/>
      <c r="F4083" s="123"/>
    </row>
    <row r="4084" spans="1:6" ht="9" customHeight="1" x14ac:dyDescent="0.2">
      <c r="A4084" s="374"/>
      <c r="B4084" s="116"/>
      <c r="C4084" s="130"/>
      <c r="D4084" s="122"/>
      <c r="E4084" s="347"/>
      <c r="F4084" s="123"/>
    </row>
    <row r="4085" spans="1:6" ht="25.5" x14ac:dyDescent="0.2">
      <c r="A4085" s="374">
        <v>9</v>
      </c>
      <c r="B4085" s="116" t="s">
        <v>38</v>
      </c>
      <c r="C4085" s="130"/>
      <c r="D4085" s="122"/>
      <c r="E4085" s="347"/>
      <c r="F4085" s="123"/>
    </row>
    <row r="4086" spans="1:6" x14ac:dyDescent="0.2">
      <c r="A4086" s="136">
        <v>9.1</v>
      </c>
      <c r="B4086" s="125" t="s">
        <v>37</v>
      </c>
      <c r="C4086" s="130">
        <v>450</v>
      </c>
      <c r="D4086" s="122" t="s">
        <v>33</v>
      </c>
      <c r="E4086" s="347">
        <v>68.63</v>
      </c>
      <c r="F4086" s="123">
        <f>ROUND(C4086*E4086,2)</f>
        <v>30883.5</v>
      </c>
    </row>
    <row r="4087" spans="1:6" ht="25.5" x14ac:dyDescent="0.2">
      <c r="A4087" s="136">
        <v>9.1999999999999993</v>
      </c>
      <c r="B4087" s="125" t="s">
        <v>36</v>
      </c>
      <c r="C4087" s="130">
        <v>2970</v>
      </c>
      <c r="D4087" s="122" t="s">
        <v>57</v>
      </c>
      <c r="E4087" s="347">
        <v>19.739999999999998</v>
      </c>
      <c r="F4087" s="123">
        <f>ROUND(C4087*E4087,2)</f>
        <v>58627.8</v>
      </c>
    </row>
    <row r="4088" spans="1:6" x14ac:dyDescent="0.2">
      <c r="A4088" s="136">
        <v>9.5</v>
      </c>
      <c r="B4088" s="125" t="s">
        <v>35</v>
      </c>
      <c r="C4088" s="130">
        <v>450</v>
      </c>
      <c r="D4088" s="122" t="s">
        <v>33</v>
      </c>
      <c r="E4088" s="347">
        <v>90.27</v>
      </c>
      <c r="F4088" s="123">
        <f>ROUND(C4088*E4088,2)</f>
        <v>40621.5</v>
      </c>
    </row>
    <row r="4089" spans="1:6" x14ac:dyDescent="0.2">
      <c r="A4089" s="136">
        <v>9.6999999999999993</v>
      </c>
      <c r="B4089" s="125" t="s">
        <v>34</v>
      </c>
      <c r="C4089" s="130">
        <v>450</v>
      </c>
      <c r="D4089" s="122" t="s">
        <v>33</v>
      </c>
      <c r="E4089" s="347">
        <v>13.58</v>
      </c>
      <c r="F4089" s="123">
        <f>ROUND(C4089*E4089,2)</f>
        <v>6111</v>
      </c>
    </row>
    <row r="4090" spans="1:6" x14ac:dyDescent="0.2">
      <c r="A4090" s="136">
        <v>9.8000000000000007</v>
      </c>
      <c r="B4090" s="125" t="s">
        <v>32</v>
      </c>
      <c r="C4090" s="130">
        <v>450</v>
      </c>
      <c r="D4090" s="122" t="s">
        <v>57</v>
      </c>
      <c r="E4090" s="347">
        <v>19.13</v>
      </c>
      <c r="F4090" s="123">
        <f>ROUND(C4090*E4090,2)</f>
        <v>8608.5</v>
      </c>
    </row>
    <row r="4091" spans="1:6" x14ac:dyDescent="0.2">
      <c r="A4091" s="136"/>
      <c r="B4091" s="125"/>
      <c r="C4091" s="130"/>
      <c r="D4091" s="122"/>
      <c r="E4091" s="347"/>
      <c r="F4091" s="123"/>
    </row>
    <row r="4092" spans="1:6" x14ac:dyDescent="0.2">
      <c r="A4092" s="379" t="s">
        <v>31</v>
      </c>
      <c r="B4092" s="116" t="s">
        <v>30</v>
      </c>
      <c r="C4092" s="130"/>
      <c r="D4092" s="122"/>
      <c r="E4092" s="347"/>
      <c r="F4092" s="123"/>
    </row>
    <row r="4093" spans="1:6" s="84" customFormat="1" ht="25.5" x14ac:dyDescent="0.2">
      <c r="A4093" s="170">
        <v>2</v>
      </c>
      <c r="B4093" s="125" t="s">
        <v>29</v>
      </c>
      <c r="C4093" s="130">
        <v>10</v>
      </c>
      <c r="D4093" s="122" t="s">
        <v>28</v>
      </c>
      <c r="E4093" s="347">
        <v>5945.45</v>
      </c>
      <c r="F4093" s="123">
        <f>ROUND(C4093*E4093,2)</f>
        <v>59454.5</v>
      </c>
    </row>
    <row r="4094" spans="1:6" x14ac:dyDescent="0.2">
      <c r="A4094" s="136"/>
      <c r="B4094" s="125"/>
      <c r="C4094" s="130"/>
      <c r="D4094" s="122"/>
      <c r="E4094" s="347"/>
      <c r="F4094" s="123"/>
    </row>
    <row r="4095" spans="1:6" x14ac:dyDescent="0.2">
      <c r="A4095" s="395"/>
      <c r="B4095" s="396" t="s">
        <v>27</v>
      </c>
      <c r="C4095" s="397"/>
      <c r="D4095" s="398"/>
      <c r="E4095" s="399"/>
      <c r="F4095" s="282">
        <f>SUM(F3897:F4094)</f>
        <v>11412759.920000006</v>
      </c>
    </row>
    <row r="4096" spans="1:6" ht="13.5" x14ac:dyDescent="0.2">
      <c r="A4096" s="268"/>
      <c r="B4096" s="269"/>
      <c r="C4096" s="290"/>
      <c r="D4096" s="290"/>
      <c r="E4096" s="290"/>
      <c r="F4096" s="291"/>
    </row>
    <row r="4097" spans="1:6" x14ac:dyDescent="0.2">
      <c r="A4097" s="395"/>
      <c r="B4097" s="396" t="s">
        <v>26</v>
      </c>
      <c r="C4097" s="397"/>
      <c r="D4097" s="398"/>
      <c r="E4097" s="399"/>
      <c r="F4097" s="282">
        <f>F4095+F3894+F3720+F3631+F3358+F3129</f>
        <v>64205409.446560077</v>
      </c>
    </row>
    <row r="4098" spans="1:6" ht="10.5" customHeight="1" x14ac:dyDescent="0.2">
      <c r="A4098" s="288"/>
      <c r="B4098" s="289"/>
      <c r="C4098" s="290"/>
      <c r="D4098" s="290"/>
      <c r="E4098" s="290"/>
      <c r="F4098" s="291"/>
    </row>
    <row r="4099" spans="1:6" ht="15.75" customHeight="1" x14ac:dyDescent="0.2">
      <c r="A4099" s="147"/>
      <c r="B4099" s="404" t="s">
        <v>25</v>
      </c>
      <c r="C4099" s="148"/>
      <c r="D4099" s="149"/>
      <c r="E4099" s="150"/>
      <c r="F4099" s="282">
        <f>F4097+F2171</f>
        <v>286120777.02000016</v>
      </c>
    </row>
    <row r="4100" spans="1:6" s="4" customFormat="1" ht="10.5" customHeight="1" x14ac:dyDescent="0.2">
      <c r="A4100" s="83"/>
      <c r="B4100" s="82"/>
      <c r="C4100" s="81"/>
      <c r="D4100" s="80"/>
      <c r="E4100" s="79"/>
      <c r="F4100" s="78"/>
    </row>
    <row r="4101" spans="1:6" x14ac:dyDescent="0.2">
      <c r="A4101" s="72"/>
      <c r="B4101" s="71" t="s">
        <v>24</v>
      </c>
      <c r="C4101" s="73">
        <v>0.04</v>
      </c>
      <c r="D4101" s="70"/>
      <c r="E4101" s="69"/>
      <c r="F4101" s="68">
        <f t="shared" ref="F4101:F4109" si="171">ROUND($F$4099*C4101,2)</f>
        <v>11444831.08</v>
      </c>
    </row>
    <row r="4102" spans="1:6" ht="14.25" customHeight="1" x14ac:dyDescent="0.2">
      <c r="A4102" s="72"/>
      <c r="B4102" s="71" t="s">
        <v>23</v>
      </c>
      <c r="C4102" s="73">
        <v>0.1</v>
      </c>
      <c r="D4102" s="70"/>
      <c r="E4102" s="69"/>
      <c r="F4102" s="68">
        <f t="shared" si="171"/>
        <v>28612077.699999999</v>
      </c>
    </row>
    <row r="4103" spans="1:6" ht="14.25" customHeight="1" x14ac:dyDescent="0.2">
      <c r="A4103" s="72"/>
      <c r="B4103" s="71" t="s">
        <v>22</v>
      </c>
      <c r="C4103" s="73">
        <v>0.04</v>
      </c>
      <c r="D4103" s="70"/>
      <c r="E4103" s="69"/>
      <c r="F4103" s="68">
        <f t="shared" si="171"/>
        <v>11444831.08</v>
      </c>
    </row>
    <row r="4104" spans="1:6" ht="14.25" customHeight="1" x14ac:dyDescent="0.2">
      <c r="A4104" s="72"/>
      <c r="B4104" s="71" t="s">
        <v>21</v>
      </c>
      <c r="C4104" s="73">
        <v>0.05</v>
      </c>
      <c r="D4104" s="70"/>
      <c r="E4104" s="69"/>
      <c r="F4104" s="68">
        <f t="shared" si="171"/>
        <v>14306038.85</v>
      </c>
    </row>
    <row r="4105" spans="1:6" ht="14.25" customHeight="1" x14ac:dyDescent="0.2">
      <c r="A4105" s="72"/>
      <c r="B4105" s="71" t="s">
        <v>20</v>
      </c>
      <c r="C4105" s="73">
        <v>0.03</v>
      </c>
      <c r="D4105" s="70"/>
      <c r="E4105" s="69"/>
      <c r="F4105" s="68">
        <f t="shared" si="171"/>
        <v>8583623.3100000005</v>
      </c>
    </row>
    <row r="4106" spans="1:6" ht="12.75" customHeight="1" x14ac:dyDescent="0.2">
      <c r="A4106" s="72"/>
      <c r="B4106" s="71" t="s">
        <v>19</v>
      </c>
      <c r="C4106" s="73">
        <v>0.01</v>
      </c>
      <c r="D4106" s="70"/>
      <c r="E4106" s="69"/>
      <c r="F4106" s="68">
        <f t="shared" si="171"/>
        <v>2861207.77</v>
      </c>
    </row>
    <row r="4107" spans="1:6" ht="13.5" customHeight="1" x14ac:dyDescent="0.2">
      <c r="A4107" s="72"/>
      <c r="B4107" s="76" t="s">
        <v>18</v>
      </c>
      <c r="C4107" s="73">
        <v>1E-3</v>
      </c>
      <c r="D4107" s="70"/>
      <c r="E4107" s="69"/>
      <c r="F4107" s="68">
        <f t="shared" si="171"/>
        <v>286120.78000000003</v>
      </c>
    </row>
    <row r="4108" spans="1:6" ht="29.25" customHeight="1" x14ac:dyDescent="0.2">
      <c r="A4108" s="72"/>
      <c r="B4108" s="76" t="s">
        <v>17</v>
      </c>
      <c r="C4108" s="73">
        <v>0.03</v>
      </c>
      <c r="D4108" s="70"/>
      <c r="E4108" s="69"/>
      <c r="F4108" s="107">
        <f t="shared" si="171"/>
        <v>8583623.3100000005</v>
      </c>
    </row>
    <row r="4109" spans="1:6" ht="29.25" customHeight="1" x14ac:dyDescent="0.2">
      <c r="A4109" s="72"/>
      <c r="B4109" s="111" t="s">
        <v>16</v>
      </c>
      <c r="C4109" s="73">
        <v>-0.03</v>
      </c>
      <c r="D4109" s="70"/>
      <c r="E4109" s="69"/>
      <c r="F4109" s="75">
        <f t="shared" si="171"/>
        <v>-8583623.3100000005</v>
      </c>
    </row>
    <row r="4110" spans="1:6" ht="17.25" customHeight="1" x14ac:dyDescent="0.2">
      <c r="A4110" s="72"/>
      <c r="B4110" s="71" t="s">
        <v>15</v>
      </c>
      <c r="C4110" s="73">
        <v>0.18</v>
      </c>
      <c r="D4110" s="70"/>
      <c r="E4110" s="69"/>
      <c r="F4110" s="68">
        <f>ROUND(F4102*C4110,2)</f>
        <v>5150173.99</v>
      </c>
    </row>
    <row r="4111" spans="1:6" ht="17.25" customHeight="1" x14ac:dyDescent="0.2">
      <c r="A4111" s="72"/>
      <c r="B4111" s="71" t="s">
        <v>14</v>
      </c>
      <c r="C4111" s="73"/>
      <c r="D4111" s="70"/>
      <c r="E4111" s="69"/>
      <c r="F4111" s="107">
        <v>19966102.920000002</v>
      </c>
    </row>
    <row r="4112" spans="1:6" ht="25.5" x14ac:dyDescent="0.2">
      <c r="A4112" s="72"/>
      <c r="B4112" s="111" t="s">
        <v>13</v>
      </c>
      <c r="C4112" s="73"/>
      <c r="D4112" s="70"/>
      <c r="E4112" s="69"/>
      <c r="F4112" s="75">
        <v>-19966102.920000002</v>
      </c>
    </row>
    <row r="4113" spans="1:11" ht="14.25" customHeight="1" x14ac:dyDescent="0.2">
      <c r="A4113" s="72"/>
      <c r="B4113" s="71" t="s">
        <v>5</v>
      </c>
      <c r="C4113" s="73"/>
      <c r="D4113" s="70"/>
      <c r="E4113" s="69"/>
      <c r="F4113" s="68"/>
    </row>
    <row r="4114" spans="1:11" ht="14.25" customHeight="1" x14ac:dyDescent="0.2">
      <c r="A4114" s="72"/>
      <c r="B4114" s="71" t="s">
        <v>12</v>
      </c>
      <c r="C4114" s="73">
        <v>1.4999999999999999E-2</v>
      </c>
      <c r="D4114" s="70"/>
      <c r="E4114" s="69"/>
      <c r="F4114" s="107">
        <f>ROUND($F$4099*C4114,2)</f>
        <v>4291811.66</v>
      </c>
    </row>
    <row r="4115" spans="1:11" ht="30.75" customHeight="1" x14ac:dyDescent="0.2">
      <c r="A4115" s="72"/>
      <c r="B4115" s="111" t="s">
        <v>860</v>
      </c>
      <c r="C4115" s="73"/>
      <c r="D4115" s="70"/>
      <c r="E4115" s="69"/>
      <c r="F4115" s="75">
        <v>-2602204</v>
      </c>
    </row>
    <row r="4116" spans="1:11" ht="14.25" customHeight="1" x14ac:dyDescent="0.2">
      <c r="A4116" s="72"/>
      <c r="B4116" s="71" t="s">
        <v>11</v>
      </c>
      <c r="C4116" s="68"/>
      <c r="D4116" s="70"/>
      <c r="E4116" s="69"/>
      <c r="F4116" s="68">
        <v>512320.54</v>
      </c>
    </row>
    <row r="4117" spans="1:11" x14ac:dyDescent="0.2">
      <c r="A4117" s="405"/>
      <c r="B4117" s="406" t="s">
        <v>10</v>
      </c>
      <c r="C4117" s="405"/>
      <c r="D4117" s="407"/>
      <c r="E4117" s="405"/>
      <c r="F4117" s="408">
        <f>SUM(F4101:F4116)</f>
        <v>84890832.75999999</v>
      </c>
    </row>
    <row r="4118" spans="1:11" ht="11.25" customHeight="1" x14ac:dyDescent="0.2">
      <c r="A4118" s="65"/>
      <c r="B4118" s="67"/>
      <c r="C4118" s="65"/>
      <c r="D4118" s="66"/>
      <c r="E4118" s="65"/>
      <c r="F4118" s="64"/>
    </row>
    <row r="4119" spans="1:11" s="53" customFormat="1" ht="14.25" customHeight="1" x14ac:dyDescent="0.2">
      <c r="A4119" s="63"/>
      <c r="B4119" s="62" t="s">
        <v>9</v>
      </c>
      <c r="C4119" s="61"/>
      <c r="D4119" s="60"/>
      <c r="E4119" s="59"/>
      <c r="F4119" s="59">
        <f>F4099+F4117</f>
        <v>371011609.78000015</v>
      </c>
      <c r="G4119" s="41"/>
      <c r="H4119" s="41"/>
      <c r="I4119" s="41"/>
      <c r="J4119" s="41"/>
      <c r="K4119" s="41"/>
    </row>
    <row r="4120" spans="1:11" s="53" customFormat="1" ht="14.25" customHeight="1" x14ac:dyDescent="0.2">
      <c r="A4120" s="58"/>
      <c r="B4120" s="57" t="s">
        <v>8</v>
      </c>
      <c r="C4120" s="56"/>
      <c r="D4120" s="55"/>
      <c r="E4120" s="54"/>
      <c r="F4120" s="54">
        <f>F4119</f>
        <v>371011609.78000015</v>
      </c>
      <c r="G4120" s="41"/>
      <c r="H4120" s="41"/>
      <c r="I4120" s="41"/>
      <c r="J4120" s="41"/>
      <c r="K4120" s="41"/>
    </row>
    <row r="4121" spans="1:11" s="12" customFormat="1" ht="11.25" customHeight="1" x14ac:dyDescent="0.2">
      <c r="A4121" s="52"/>
      <c r="B4121" s="51"/>
      <c r="C4121" s="49"/>
      <c r="D4121" s="50"/>
      <c r="E4121" s="49"/>
      <c r="F4121" s="48"/>
      <c r="G4121" s="9"/>
      <c r="H4121" s="9"/>
      <c r="I4121" s="9"/>
      <c r="J4121" s="9"/>
      <c r="K4121" s="9"/>
    </row>
    <row r="4122" spans="1:11" s="12" customFormat="1" ht="11.25" customHeight="1" x14ac:dyDescent="0.2">
      <c r="A4122" s="23"/>
      <c r="B4122" s="47"/>
      <c r="C4122" s="40"/>
      <c r="D4122" s="46"/>
      <c r="E4122" s="40"/>
      <c r="F4122" s="45"/>
      <c r="G4122" s="9"/>
      <c r="H4122" s="9"/>
      <c r="I4122" s="9"/>
      <c r="J4122" s="9"/>
      <c r="K4122" s="9"/>
    </row>
    <row r="4123" spans="1:11" s="12" customFormat="1" x14ac:dyDescent="0.2">
      <c r="A4123" s="23" t="s">
        <v>7</v>
      </c>
      <c r="B4123" s="21"/>
      <c r="C4123" s="441" t="s">
        <v>6</v>
      </c>
      <c r="D4123" s="441"/>
      <c r="E4123" s="441"/>
      <c r="F4123" s="442"/>
      <c r="G4123" s="9"/>
      <c r="H4123" s="9"/>
      <c r="I4123" s="9"/>
      <c r="J4123" s="9"/>
      <c r="K4123" s="9"/>
    </row>
    <row r="4124" spans="1:11" s="12" customFormat="1" x14ac:dyDescent="0.2">
      <c r="A4124" s="23"/>
      <c r="B4124" s="21"/>
      <c r="C4124" s="44"/>
      <c r="D4124" s="44"/>
      <c r="E4124" s="37"/>
      <c r="F4124" s="36"/>
      <c r="G4124" s="9"/>
      <c r="H4124" s="9"/>
      <c r="I4124" s="9"/>
      <c r="J4124" s="9"/>
      <c r="K4124" s="9"/>
    </row>
    <row r="4125" spans="1:11" s="12" customFormat="1" ht="14.25" customHeight="1" x14ac:dyDescent="0.2">
      <c r="A4125" s="23"/>
      <c r="B4125" s="21"/>
      <c r="C4125" s="44"/>
      <c r="D4125" s="44"/>
      <c r="E4125" s="37"/>
      <c r="F4125" s="36"/>
      <c r="G4125" s="43"/>
      <c r="H4125" s="9"/>
      <c r="I4125" s="9"/>
      <c r="J4125" s="9"/>
      <c r="K4125" s="9"/>
    </row>
    <row r="4126" spans="1:11" s="12" customFormat="1" x14ac:dyDescent="0.2">
      <c r="A4126" s="23"/>
      <c r="B4126" s="21"/>
      <c r="C4126" s="21"/>
      <c r="D4126" s="21"/>
      <c r="E4126" s="40"/>
      <c r="F4126" s="39"/>
      <c r="G4126" s="42"/>
      <c r="H4126" s="41"/>
      <c r="I4126" s="9"/>
      <c r="J4126" s="9"/>
      <c r="K4126" s="9"/>
    </row>
    <row r="4127" spans="1:11" s="12" customFormat="1" x14ac:dyDescent="0.2">
      <c r="A4127" s="23"/>
      <c r="B4127" s="21"/>
      <c r="C4127" s="21"/>
      <c r="D4127" s="21"/>
      <c r="E4127" s="40"/>
      <c r="F4127" s="39"/>
      <c r="G4127" s="38"/>
      <c r="H4127" s="9"/>
      <c r="I4127" s="9"/>
      <c r="J4127" s="9"/>
      <c r="K4127" s="9"/>
    </row>
    <row r="4128" spans="1:11" s="12" customFormat="1" x14ac:dyDescent="0.2">
      <c r="A4128" s="23"/>
      <c r="B4128" s="21"/>
      <c r="C4128" s="21"/>
      <c r="D4128" s="21"/>
      <c r="E4128" s="37"/>
      <c r="F4128" s="36"/>
      <c r="G4128" s="9"/>
      <c r="H4128" s="9"/>
      <c r="I4128" s="9"/>
      <c r="J4128" s="9"/>
      <c r="K4128" s="9"/>
    </row>
    <row r="4129" spans="1:11" s="12" customFormat="1" x14ac:dyDescent="0.2">
      <c r="A4129" s="443" t="s">
        <v>858</v>
      </c>
      <c r="B4129" s="444"/>
      <c r="C4129" s="425" t="s">
        <v>854</v>
      </c>
      <c r="D4129" s="425"/>
      <c r="E4129" s="425"/>
      <c r="F4129" s="445"/>
      <c r="G4129" s="9"/>
      <c r="H4129" s="9"/>
      <c r="I4129" s="9"/>
      <c r="J4129" s="9"/>
      <c r="K4129" s="9"/>
    </row>
    <row r="4130" spans="1:11" s="12" customFormat="1" x14ac:dyDescent="0.2">
      <c r="A4130" s="35" t="s">
        <v>857</v>
      </c>
      <c r="B4130" s="11"/>
      <c r="C4130" s="11" t="s">
        <v>867</v>
      </c>
      <c r="D4130" s="22"/>
      <c r="E4130" s="34"/>
      <c r="F4130" s="33"/>
      <c r="G4130" s="9"/>
      <c r="H4130" s="9"/>
      <c r="I4130" s="9"/>
      <c r="J4130" s="9"/>
      <c r="K4130" s="9"/>
    </row>
    <row r="4131" spans="1:11" s="12" customFormat="1" x14ac:dyDescent="0.2">
      <c r="A4131" s="35"/>
      <c r="B4131" s="11"/>
      <c r="C4131" s="21"/>
      <c r="D4131" s="22"/>
      <c r="E4131" s="34"/>
      <c r="F4131" s="33"/>
      <c r="G4131" s="9"/>
      <c r="H4131" s="9"/>
      <c r="I4131" s="9"/>
      <c r="J4131" s="9"/>
      <c r="K4131" s="9"/>
    </row>
    <row r="4132" spans="1:11" s="12" customFormat="1" x14ac:dyDescent="0.2">
      <c r="A4132" s="35"/>
      <c r="B4132" s="11"/>
      <c r="C4132" s="21"/>
      <c r="D4132" s="22"/>
      <c r="E4132" s="34"/>
      <c r="F4132" s="33"/>
      <c r="G4132" s="9"/>
      <c r="H4132" s="9"/>
      <c r="I4132" s="9"/>
      <c r="J4132" s="9"/>
      <c r="K4132" s="9"/>
    </row>
    <row r="4133" spans="1:11" s="12" customFormat="1" x14ac:dyDescent="0.2">
      <c r="A4133" s="28"/>
      <c r="B4133" s="32"/>
      <c r="C4133" s="32"/>
      <c r="D4133" s="32"/>
      <c r="E4133" s="31"/>
      <c r="F4133" s="30"/>
      <c r="G4133" s="9"/>
      <c r="H4133" s="9"/>
      <c r="I4133" s="9"/>
      <c r="J4133" s="9"/>
      <c r="K4133" s="9"/>
    </row>
    <row r="4134" spans="1:11" s="12" customFormat="1" ht="12.75" customHeight="1" x14ac:dyDescent="0.2">
      <c r="A4134" s="29" t="s">
        <v>4</v>
      </c>
      <c r="B4134" s="26"/>
      <c r="C4134" s="423" t="s">
        <v>3</v>
      </c>
      <c r="D4134" s="423"/>
      <c r="E4134" s="423"/>
      <c r="F4134" s="424"/>
      <c r="G4134" s="9"/>
      <c r="H4134" s="9"/>
      <c r="I4134" s="9"/>
      <c r="J4134" s="9"/>
      <c r="K4134" s="9"/>
    </row>
    <row r="4135" spans="1:11" s="12" customFormat="1" x14ac:dyDescent="0.2">
      <c r="A4135" s="28"/>
      <c r="B4135" s="26"/>
      <c r="C4135" s="27"/>
      <c r="D4135" s="26"/>
      <c r="E4135" s="25"/>
      <c r="F4135" s="24"/>
      <c r="G4135" s="9"/>
      <c r="H4135" s="9"/>
      <c r="I4135" s="9"/>
      <c r="J4135" s="9"/>
      <c r="K4135" s="9"/>
    </row>
    <row r="4136" spans="1:11" s="12" customFormat="1" x14ac:dyDescent="0.2">
      <c r="A4136" s="28"/>
      <c r="B4136" s="26"/>
      <c r="C4136" s="27"/>
      <c r="D4136" s="26"/>
      <c r="E4136" s="25"/>
      <c r="F4136" s="24"/>
      <c r="G4136" s="9"/>
      <c r="H4136" s="9"/>
      <c r="I4136" s="9"/>
      <c r="J4136" s="9"/>
      <c r="K4136" s="9"/>
    </row>
    <row r="4137" spans="1:11" s="12" customFormat="1" ht="12.75" customHeight="1" x14ac:dyDescent="0.2">
      <c r="A4137" s="428" t="s">
        <v>859</v>
      </c>
      <c r="B4137" s="429"/>
      <c r="C4137" s="430" t="s">
        <v>855</v>
      </c>
      <c r="D4137" s="430"/>
      <c r="E4137" s="430"/>
      <c r="F4137" s="431"/>
      <c r="G4137" s="9"/>
      <c r="H4137" s="9"/>
      <c r="I4137" s="9"/>
      <c r="J4137" s="9"/>
      <c r="K4137" s="9"/>
    </row>
    <row r="4138" spans="1:11" s="12" customFormat="1" x14ac:dyDescent="0.2">
      <c r="A4138" s="23" t="s">
        <v>2</v>
      </c>
      <c r="B4138" s="22"/>
      <c r="C4138" s="432" t="s">
        <v>1</v>
      </c>
      <c r="D4138" s="432"/>
      <c r="E4138" s="432"/>
      <c r="F4138" s="433"/>
      <c r="G4138" s="9"/>
      <c r="H4138" s="9"/>
      <c r="I4138" s="9"/>
      <c r="J4138" s="9"/>
      <c r="K4138" s="9"/>
    </row>
    <row r="4139" spans="1:11" s="12" customFormat="1" x14ac:dyDescent="0.2">
      <c r="A4139" s="23"/>
      <c r="B4139" s="22"/>
      <c r="C4139" s="21"/>
      <c r="D4139" s="21"/>
      <c r="E4139" s="21"/>
      <c r="F4139" s="20"/>
      <c r="G4139" s="9"/>
      <c r="H4139" s="9"/>
      <c r="I4139" s="9"/>
      <c r="J4139" s="9"/>
      <c r="K4139" s="9"/>
    </row>
    <row r="4140" spans="1:11" s="12" customFormat="1" x14ac:dyDescent="0.2">
      <c r="A4140" s="23"/>
      <c r="B4140" s="22"/>
      <c r="C4140" s="21"/>
      <c r="D4140" s="21"/>
      <c r="E4140" s="21"/>
      <c r="F4140" s="20"/>
      <c r="G4140" s="9"/>
      <c r="H4140" s="9"/>
      <c r="I4140" s="9"/>
      <c r="J4140" s="9"/>
      <c r="K4140" s="9"/>
    </row>
    <row r="4141" spans="1:11" s="12" customFormat="1" x14ac:dyDescent="0.2">
      <c r="A4141" s="19" t="s">
        <v>0</v>
      </c>
      <c r="B4141" s="18"/>
      <c r="C4141" s="14"/>
      <c r="D4141" s="14"/>
      <c r="E4141" s="14"/>
      <c r="F4141" s="13"/>
      <c r="G4141" s="9"/>
      <c r="H4141" s="9"/>
      <c r="I4141" s="9"/>
      <c r="J4141" s="9"/>
      <c r="K4141" s="9"/>
    </row>
    <row r="4142" spans="1:11" s="12" customFormat="1" x14ac:dyDescent="0.2">
      <c r="A4142" s="15" t="s">
        <v>864</v>
      </c>
      <c r="C4142" s="14"/>
      <c r="D4142" s="14"/>
      <c r="E4142" s="14"/>
      <c r="F4142" s="13"/>
      <c r="G4142" s="9"/>
      <c r="H4142" s="9"/>
      <c r="I4142" s="9"/>
      <c r="J4142" s="9"/>
      <c r="K4142" s="9"/>
    </row>
    <row r="4143" spans="1:11" s="11" customFormat="1" ht="26.25" customHeight="1" x14ac:dyDescent="0.2">
      <c r="A4143" s="437" t="s">
        <v>869</v>
      </c>
      <c r="B4143" s="438"/>
      <c r="C4143" s="438"/>
      <c r="D4143" s="438"/>
      <c r="E4143" s="438"/>
      <c r="F4143" s="439"/>
    </row>
    <row r="4144" spans="1:11" s="11" customFormat="1" ht="9.75" customHeight="1" x14ac:dyDescent="0.2">
      <c r="A4144" s="108"/>
      <c r="B4144" s="109"/>
      <c r="C4144" s="109"/>
      <c r="D4144" s="109"/>
      <c r="E4144" s="109"/>
      <c r="F4144" s="110"/>
    </row>
    <row r="4145" spans="1:11" s="12" customFormat="1" x14ac:dyDescent="0.2">
      <c r="A4145" s="15" t="s">
        <v>866</v>
      </c>
      <c r="C4145" s="14"/>
      <c r="D4145" s="14"/>
      <c r="E4145" s="14"/>
      <c r="F4145" s="13"/>
      <c r="G4145" s="9"/>
      <c r="H4145" s="9"/>
      <c r="I4145" s="9"/>
      <c r="J4145" s="9"/>
      <c r="K4145" s="9"/>
    </row>
    <row r="4146" spans="1:11" s="11" customFormat="1" ht="26.25" customHeight="1" x14ac:dyDescent="0.2">
      <c r="A4146" s="434" t="s">
        <v>865</v>
      </c>
      <c r="B4146" s="435"/>
      <c r="C4146" s="435"/>
      <c r="D4146" s="435"/>
      <c r="E4146" s="435"/>
      <c r="F4146" s="436"/>
    </row>
    <row r="4147" spans="1:11" s="12" customFormat="1" x14ac:dyDescent="0.2">
      <c r="A4147" s="17"/>
      <c r="B4147" s="16"/>
      <c r="C4147" s="14"/>
      <c r="D4147" s="14"/>
      <c r="E4147" s="14"/>
      <c r="F4147" s="13"/>
      <c r="G4147" s="9"/>
      <c r="H4147" s="9"/>
      <c r="I4147" s="9"/>
      <c r="J4147" s="9"/>
      <c r="K4147" s="9"/>
    </row>
    <row r="4148" spans="1:11" x14ac:dyDescent="0.2">
      <c r="A4148" s="10"/>
    </row>
    <row r="4365" spans="1:6" ht="13.5" thickBot="1" x14ac:dyDescent="0.25"/>
    <row r="4366" spans="1:6" s="8" customFormat="1" ht="14.25" thickTop="1" thickBot="1" x14ac:dyDescent="0.25">
      <c r="A4366" s="1"/>
      <c r="B4366" s="4"/>
      <c r="C4366" s="1"/>
      <c r="D4366" s="1"/>
      <c r="E4366" s="1"/>
      <c r="F4366" s="1"/>
    </row>
    <row r="4367" spans="1:6" s="7" customFormat="1" ht="8.25" customHeight="1" thickTop="1" x14ac:dyDescent="0.2">
      <c r="A4367" s="1"/>
      <c r="B4367" s="4"/>
      <c r="C4367" s="1"/>
      <c r="D4367" s="1"/>
      <c r="E4367" s="1"/>
      <c r="F4367" s="1"/>
    </row>
    <row r="4368" spans="1:6" ht="15.95" customHeight="1" x14ac:dyDescent="0.2"/>
    <row r="4369" ht="14.1" customHeight="1" x14ac:dyDescent="0.2"/>
    <row r="4370" ht="14.1" customHeight="1" x14ac:dyDescent="0.2"/>
    <row r="4371" ht="14.1" customHeight="1" x14ac:dyDescent="0.2"/>
    <row r="4372" ht="14.1" customHeight="1" x14ac:dyDescent="0.2"/>
    <row r="4373" ht="14.1" customHeight="1" x14ac:dyDescent="0.2"/>
    <row r="4374" ht="14.1" customHeight="1" x14ac:dyDescent="0.2"/>
    <row r="4375" ht="14.1" customHeight="1" x14ac:dyDescent="0.2"/>
    <row r="4376" ht="14.1" customHeight="1" x14ac:dyDescent="0.2"/>
    <row r="4377" ht="14.1" customHeight="1" x14ac:dyDescent="0.2"/>
    <row r="4378" ht="14.1" customHeight="1" x14ac:dyDescent="0.2"/>
    <row r="4379" ht="14.1" customHeight="1" x14ac:dyDescent="0.2"/>
    <row r="4380" ht="14.1" customHeight="1" x14ac:dyDescent="0.2"/>
    <row r="4382" ht="8.25" customHeight="1" x14ac:dyDescent="0.2"/>
    <row r="4383" ht="15.95" customHeight="1" x14ac:dyDescent="0.2"/>
    <row r="4384" ht="14.1" customHeight="1" x14ac:dyDescent="0.2"/>
    <row r="4385" spans="1:6" ht="15.95" customHeight="1" x14ac:dyDescent="0.2"/>
    <row r="4386" spans="1:6" ht="14.1" customHeight="1" x14ac:dyDescent="0.2"/>
    <row r="4387" spans="1:6" ht="14.1" customHeight="1" x14ac:dyDescent="0.2"/>
    <row r="4388" spans="1:6" s="5" customFormat="1" ht="14.1" customHeight="1" thickBot="1" x14ac:dyDescent="0.25">
      <c r="A4388" s="1"/>
      <c r="B4388" s="4"/>
      <c r="C4388" s="1"/>
      <c r="D4388" s="1"/>
      <c r="E4388" s="1"/>
      <c r="F4388" s="1"/>
    </row>
    <row r="4389" spans="1:6" ht="14.1" customHeight="1" thickTop="1" x14ac:dyDescent="0.2"/>
    <row r="4390" spans="1:6" ht="14.1" customHeight="1" x14ac:dyDescent="0.2"/>
    <row r="4391" spans="1:6" ht="14.1" customHeight="1" x14ac:dyDescent="0.2"/>
    <row r="4392" spans="1:6" ht="14.1" customHeight="1" x14ac:dyDescent="0.2"/>
    <row r="4393" spans="1:6" ht="14.1" customHeight="1" x14ac:dyDescent="0.2"/>
    <row r="4394" spans="1:6" ht="14.1" customHeight="1" x14ac:dyDescent="0.2"/>
    <row r="4395" spans="1:6" ht="14.1" customHeight="1" x14ac:dyDescent="0.2"/>
    <row r="4396" spans="1:6" ht="14.1" customHeight="1" x14ac:dyDescent="0.2"/>
    <row r="4397" spans="1:6" s="6" customFormat="1" ht="7.5" customHeight="1" x14ac:dyDescent="0.2">
      <c r="A4397" s="1"/>
      <c r="B4397" s="4"/>
      <c r="C4397" s="1"/>
      <c r="D4397" s="1"/>
      <c r="E4397" s="1"/>
      <c r="F4397" s="1"/>
    </row>
    <row r="4398" spans="1:6" s="6" customFormat="1" ht="14.1" customHeight="1" x14ac:dyDescent="0.2">
      <c r="A4398" s="1"/>
      <c r="B4398" s="4"/>
      <c r="C4398" s="1"/>
      <c r="D4398" s="1"/>
      <c r="E4398" s="1"/>
      <c r="F4398" s="1"/>
    </row>
    <row r="4399" spans="1:6" s="6" customFormat="1" ht="14.1" customHeight="1" x14ac:dyDescent="0.2">
      <c r="A4399" s="1"/>
      <c r="B4399" s="4"/>
      <c r="C4399" s="1"/>
      <c r="D4399" s="1"/>
      <c r="E4399" s="1"/>
      <c r="F4399" s="1"/>
    </row>
    <row r="4400" spans="1:6" s="6" customFormat="1" ht="14.1" customHeight="1" x14ac:dyDescent="0.2">
      <c r="A4400" s="1"/>
      <c r="B4400" s="4"/>
      <c r="C4400" s="1"/>
      <c r="D4400" s="1"/>
      <c r="E4400" s="1"/>
      <c r="F4400" s="1"/>
    </row>
    <row r="4401" spans="1:6" ht="14.1" customHeight="1" x14ac:dyDescent="0.2"/>
    <row r="4402" spans="1:6" ht="14.1" customHeight="1" x14ac:dyDescent="0.2"/>
    <row r="4403" spans="1:6" ht="14.1" customHeight="1" x14ac:dyDescent="0.2"/>
    <row r="4404" spans="1:6" s="5" customFormat="1" ht="14.1" customHeight="1" thickBot="1" x14ac:dyDescent="0.25">
      <c r="A4404" s="1"/>
      <c r="B4404" s="4"/>
      <c r="C4404" s="1"/>
      <c r="D4404" s="1"/>
      <c r="E4404" s="1"/>
      <c r="F4404" s="1"/>
    </row>
    <row r="4405" spans="1:6" ht="15.75" customHeight="1" thickTop="1" x14ac:dyDescent="0.2"/>
  </sheetData>
  <mergeCells count="17">
    <mergeCell ref="G3638:K3638"/>
    <mergeCell ref="G3640:K3640"/>
    <mergeCell ref="C4123:F4123"/>
    <mergeCell ref="A4129:B4129"/>
    <mergeCell ref="C4129:F4129"/>
    <mergeCell ref="A4137:B4137"/>
    <mergeCell ref="C4137:F4137"/>
    <mergeCell ref="C4138:F4138"/>
    <mergeCell ref="A4146:F4146"/>
    <mergeCell ref="A4143:F4143"/>
    <mergeCell ref="C4134:F4134"/>
    <mergeCell ref="A2:F2"/>
    <mergeCell ref="A3:F3"/>
    <mergeCell ref="A4:F4"/>
    <mergeCell ref="A5:F5"/>
    <mergeCell ref="A8:F8"/>
    <mergeCell ref="A11:F11"/>
  </mergeCells>
  <printOptions horizontalCentered="1"/>
  <pageMargins left="0.19685039370078741" right="0.19685039370078741" top="0.19685039370078741" bottom="0.39370078740157483" header="0" footer="0.19685039370078741"/>
  <pageSetup scale="85" fitToHeight="0" orientation="portrait" r:id="rId1"/>
  <headerFooter alignWithMargins="0">
    <oddFooter>Página &amp;P</oddFooter>
  </headerFooter>
  <rowBreaks count="76" manualBreakCount="76">
    <brk id="54" max="5" man="1"/>
    <brk id="81" max="5" man="1"/>
    <brk id="123" max="5" man="1"/>
    <brk id="170" max="5" man="1"/>
    <brk id="218" max="5" man="1"/>
    <brk id="249" max="5" man="1"/>
    <brk id="295" max="5" man="1"/>
    <brk id="346" max="5" man="1"/>
    <brk id="382" max="5" man="1"/>
    <brk id="412" max="5" man="1"/>
    <brk id="457" max="5" man="1"/>
    <brk id="500" max="5" man="1"/>
    <brk id="548" max="5" man="1"/>
    <brk id="591" max="5" man="1"/>
    <brk id="629" max="5" man="1"/>
    <brk id="679" max="5" man="1"/>
    <brk id="714" max="5" man="1"/>
    <brk id="751" max="5" man="1"/>
    <brk id="784" max="5" man="1"/>
    <brk id="823" max="5" man="1"/>
    <brk id="861" max="5" man="1"/>
    <brk id="890" max="5" man="1"/>
    <brk id="942" max="5" man="1"/>
    <brk id="987" max="5" man="1"/>
    <brk id="1022" max="5" man="1"/>
    <brk id="1057" max="5" man="1"/>
    <brk id="1087" max="5" man="1"/>
    <brk id="1123" max="5" man="1"/>
    <brk id="1194" max="5" man="1"/>
    <brk id="1274" max="5" man="1"/>
    <brk id="1315" max="5" man="1"/>
    <brk id="1354" max="5" man="1"/>
    <brk id="1400" max="5" man="1"/>
    <brk id="1441" max="5" man="1"/>
    <brk id="1483" max="5" man="1"/>
    <brk id="1563" max="5" man="1"/>
    <brk id="1609" max="5" man="1"/>
    <brk id="1651" max="5" man="1"/>
    <brk id="1693" max="5" man="1"/>
    <brk id="1738" max="5" man="1"/>
    <brk id="1780" max="5" man="1"/>
    <brk id="1826" max="5" man="1"/>
    <brk id="1862" max="5" man="1"/>
    <brk id="1906" max="5" man="1"/>
    <brk id="1950" max="5" man="1"/>
    <brk id="2072" max="5" man="1"/>
    <brk id="2120" max="5" man="1"/>
    <brk id="2161" max="5" man="1"/>
    <brk id="2242" max="5" man="1"/>
    <brk id="2281" max="5" man="1"/>
    <brk id="2494" max="5" man="1"/>
    <brk id="2620" max="5" man="1"/>
    <brk id="2710" max="5" man="1"/>
    <brk id="2939" max="5" man="1"/>
    <brk id="3031" max="5" man="1"/>
    <brk id="3075" max="5" man="1"/>
    <brk id="3115" max="5" man="1"/>
    <brk id="3155" max="5" man="1"/>
    <brk id="3195" max="5" man="1"/>
    <brk id="3277" max="5" man="1"/>
    <brk id="3323" max="5" man="1"/>
    <brk id="3373" max="5" man="1"/>
    <brk id="3408" max="5" man="1"/>
    <brk id="3447" max="5" man="1"/>
    <brk id="3488" max="5" man="1"/>
    <brk id="3534" max="5" man="1"/>
    <brk id="3568" max="5" man="1"/>
    <brk id="3612" max="5" man="1"/>
    <brk id="3662" max="5" man="1"/>
    <brk id="3709" max="5" man="1"/>
    <brk id="3749" max="5" man="1"/>
    <brk id="3834" max="5" man="1"/>
    <brk id="3921" max="5" man="1"/>
    <brk id="3967" max="5" man="1"/>
    <brk id="4010" max="5" man="1"/>
    <brk id="409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ACT.2-02-2023 IMPR.</vt:lpstr>
      <vt:lpstr>'ACT.2-02-2023 IMPR.'!Área_de_impresión</vt:lpstr>
      <vt:lpstr>'ACT.2-02-2023 IMPR.'!Imprimir_área_IM</vt:lpstr>
      <vt:lpstr>'ACT.2-02-2023 IMPR.'!Imprimir_títulos_IM</vt:lpstr>
      <vt:lpstr>'ACT.2-02-2023 IMPR.'!Títulos_a_imprimir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Minerva Elvira Altagracia Jiménez Montás</cp:lastModifiedBy>
  <cp:lastPrinted>2023-02-15T17:12:12Z</cp:lastPrinted>
  <dcterms:created xsi:type="dcterms:W3CDTF">2023-02-13T17:03:51Z</dcterms:created>
  <dcterms:modified xsi:type="dcterms:W3CDTF">2023-06-26T14:18:47Z</dcterms:modified>
</cp:coreProperties>
</file>