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rdaliza.guillen\Desktop\ENVIAR A IVAN\"/>
    </mc:Choice>
  </mc:AlternateContent>
  <bookViews>
    <workbookView xWindow="0" yWindow="0" windowWidth="28800" windowHeight="12435"/>
  </bookViews>
  <sheets>
    <sheet name="ACT. No.2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'ACT. No.2'!$A$1:$F$182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[23]Cotz.!$F$23:$F$800,[23]Cotz.!$K$280:$K$800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[44]presupuesto!#REF!</definedName>
    <definedName name="SUB">[44]presupuesto!#REF!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'ACT. No.2'!$1:$11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52511" fullPrecision="0"/>
</workbook>
</file>

<file path=xl/calcChain.xml><?xml version="1.0" encoding="utf-8"?>
<calcChain xmlns="http://schemas.openxmlformats.org/spreadsheetml/2006/main">
  <c r="F135" i="10" l="1"/>
  <c r="F136" i="10" s="1"/>
  <c r="F115" i="10"/>
  <c r="F116" i="10"/>
  <c r="F117" i="10"/>
  <c r="F118" i="10"/>
  <c r="F119" i="10"/>
  <c r="F120" i="10"/>
  <c r="F121" i="10"/>
  <c r="F122" i="10"/>
  <c r="F123" i="10"/>
  <c r="F124" i="10"/>
  <c r="F125" i="10"/>
  <c r="F97" i="10"/>
  <c r="F98" i="10"/>
  <c r="F99" i="10"/>
  <c r="F100" i="10"/>
  <c r="F101" i="10"/>
  <c r="F104" i="10" s="1"/>
  <c r="F106" i="10" s="1"/>
  <c r="F102" i="10"/>
  <c r="F103" i="10"/>
  <c r="F78" i="10"/>
  <c r="F79" i="10"/>
  <c r="F80" i="10"/>
  <c r="F81" i="10"/>
  <c r="F82" i="10"/>
  <c r="F83" i="10"/>
  <c r="F84" i="10"/>
  <c r="F86" i="10"/>
  <c r="F87" i="10"/>
  <c r="F88" i="10" s="1"/>
  <c r="F90" i="10" s="1"/>
  <c r="F134" i="10"/>
  <c r="F127" i="10"/>
  <c r="F112" i="10"/>
  <c r="F105" i="10"/>
  <c r="F96" i="10"/>
  <c r="F95" i="10"/>
  <c r="F77" i="10"/>
  <c r="F66" i="10"/>
  <c r="F67" i="10" s="1"/>
  <c r="F61" i="10"/>
  <c r="F60" i="10"/>
  <c r="F59" i="10"/>
  <c r="F58" i="10"/>
  <c r="F57" i="10"/>
  <c r="F56" i="10"/>
  <c r="F55" i="10"/>
  <c r="F54" i="10"/>
  <c r="F51" i="10"/>
  <c r="F50" i="10"/>
  <c r="F48" i="10"/>
  <c r="F47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A31" i="10"/>
  <c r="A32" i="10" s="1"/>
  <c r="A33" i="10" s="1"/>
  <c r="A34" i="10" s="1"/>
  <c r="A35" i="10" s="1"/>
  <c r="A36" i="10" s="1"/>
  <c r="A37" i="10" s="1"/>
  <c r="A38" i="10" s="1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62" i="10" s="1"/>
  <c r="F69" i="10" s="1"/>
  <c r="F113" i="10" l="1"/>
  <c r="F126" i="10" s="1"/>
  <c r="F128" i="10" s="1"/>
  <c r="F138" i="10" s="1"/>
  <c r="F140" i="10" s="1"/>
  <c r="F154" i="10" l="1"/>
  <c r="F144" i="10"/>
  <c r="F151" i="10"/>
  <c r="F145" i="10"/>
  <c r="F150" i="10"/>
  <c r="F148" i="10"/>
  <c r="F142" i="10"/>
  <c r="F146" i="10"/>
  <c r="F143" i="10"/>
  <c r="F147" i="10" l="1"/>
  <c r="F155" i="10" l="1"/>
  <c r="F157" i="10" s="1"/>
</calcChain>
</file>

<file path=xl/sharedStrings.xml><?xml version="1.0" encoding="utf-8"?>
<sst xmlns="http://schemas.openxmlformats.org/spreadsheetml/2006/main" count="202" uniqueCount="115">
  <si>
    <t>INSTITUTO NACIONAL DE AGUAS POTABLES Y ALCANTARILLADOS</t>
  </si>
  <si>
    <t>***INAPA***</t>
  </si>
  <si>
    <t>Zona : IV</t>
  </si>
  <si>
    <t>Partida</t>
  </si>
  <si>
    <t>Descripción</t>
  </si>
  <si>
    <t>Cant.</t>
  </si>
  <si>
    <t>Unidad</t>
  </si>
  <si>
    <t>P.U. (RD$)</t>
  </si>
  <si>
    <t>Valor (RD$)</t>
  </si>
  <si>
    <t>MOVIMIENTO DE TIERRA</t>
  </si>
  <si>
    <t>M3</t>
  </si>
  <si>
    <t>M2</t>
  </si>
  <si>
    <t>M</t>
  </si>
  <si>
    <t>U</t>
  </si>
  <si>
    <t>TRANSPORTE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</si>
  <si>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</si>
  <si>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</si>
  <si>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</si>
  <si>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</si>
  <si>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</si>
  <si>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</si>
  <si>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</si>
  <si>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 xml:space="preserve">                 PREPARADO POR: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</si>
  <si>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</si>
  <si>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</si>
  <si>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</si>
  <si>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</si>
  <si>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</si>
  <si>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SEGUROS, PÓLIZAS Y FIANZAS</t>
  </si>
  <si>
    <t>SUB-TOTAL GENERAL</t>
  </si>
  <si>
    <t>SUB-TOTAL FASE Z</t>
  </si>
  <si>
    <t>CAMPAMENTO (INCLUYE ALQUILER DE CASA  O SOLAR CON CASETA DE MATERIALES CON (IU) BAÑO MOVIL)</t>
  </si>
  <si>
    <t>PRUEBA HIDROSTATICA</t>
  </si>
  <si>
    <t>SUMINISTRO  Y COLOCACION DE VALVULAS</t>
  </si>
  <si>
    <t>COLOCACION DE TUBERIAS</t>
  </si>
  <si>
    <t>SUMINISTRO DE TUBERIAS</t>
  </si>
  <si>
    <t>ASIENTO DE ARENA</t>
  </si>
  <si>
    <t>EXCAVACION MATERIAL COMPACTO C/EQUIPO</t>
  </si>
  <si>
    <t>SEÑALIZACION,  MANEJO DE TRANSITO Y SEGURIDAD VIAL (INCL OBREROS,MECHONES, CONOS,CINTA, AVISO DE PELIGRO, LETREROS)</t>
  </si>
  <si>
    <t xml:space="preserve">Ø12"  PVC  </t>
  </si>
  <si>
    <t xml:space="preserve">REPLANTEO </t>
  </si>
  <si>
    <t xml:space="preserve">ESTUDIOS(SOCIALES, AMBIENTALES, GEOTECNICOS, TOPOGRAFICOS, DE CALIDAD) </t>
  </si>
  <si>
    <t>SUBTOTAL FASE A</t>
  </si>
  <si>
    <t>MEDIDAS DE COMPENSACION AMBIENTAL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</si>
  <si>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</si>
  <si>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</si>
  <si>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</si>
  <si>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 xml:space="preserve">Ø12" PVC (SDR-26) C/JUNTA DE GOMA  + 4 %  PERD. P/CAMPANA </t>
  </si>
  <si>
    <t xml:space="preserve">Obra: </t>
  </si>
  <si>
    <t>JUNTA MECANICA TIPO DRESSER DE Ø 12" HF</t>
  </si>
  <si>
    <t>BOTE DE MATERIAL CON CAMION, INCLUYE CARGIO Y ESPARCIMIENTO EN BOTADERO (DIST.=5.0 KM)</t>
  </si>
  <si>
    <t>CAJA TELESCOPICA PARA VALVULA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</si>
  <si>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</si>
  <si>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</si>
  <si>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</si>
  <si>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</si>
  <si>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</si>
  <si>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</si>
  <si>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</si>
  <si>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</si>
  <si>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Provincias: SANTO DOMINGO - MONTE PLATA</t>
  </si>
  <si>
    <t>TRANSPORTE DE ASFALTO CALIENTE ( 50.00 KM)</t>
  </si>
  <si>
    <t>RELLENO  COMPACTADO C/COMPACTADOR MECANICO EN CAPAS DE 0.20M</t>
  </si>
  <si>
    <t>MES</t>
  </si>
  <si>
    <t>JUNTA MECANICA TIPO DRESSER DE Ø 3" HF</t>
  </si>
  <si>
    <t>VALVULA DE  COMPUERTA Ø3" H.F. PLATILLADA (INC.  2 JUNTAS DE GOMA, 2 NIPLE PLATILLADOS, 2 JUNTAS MECANICAS TIPO DRESSER Y 2 PARES DE TORNILLOS)</t>
  </si>
  <si>
    <t>ANCLAJE H.A. P/PIEZAS ESPECIALES (SEGUN DISEÑO)</t>
  </si>
  <si>
    <t>VALVULA DE  COMPUERTA Ø6" H.F. PLATILLADA (INC.  2 JUNTAS DE GOMA, 2 NIPLE PLATILLADOS, 2 JUNTAS MECANICAS TIPO DRESSER Y 2 PARES DE TORNILLOS)</t>
  </si>
  <si>
    <t>REGISTRO PARA VALVULA  EN TUBO DE Ø48" H.A. (INC. BASE Y TAPA DE H.S.)</t>
  </si>
  <si>
    <t xml:space="preserve">CODO 12X45"  ACERO (SCH-30) </t>
  </si>
  <si>
    <t>CRUZ 12X6"  ACERO (SCH-30)</t>
  </si>
  <si>
    <t xml:space="preserve">CRUZ 12X3"  ACERO (SCH-30) </t>
  </si>
  <si>
    <t xml:space="preserve">NIPLE 12" X 1.00 M ACERO (SCH-30) </t>
  </si>
  <si>
    <t>TEE 12X3"  ACERO (SCH-30)</t>
  </si>
  <si>
    <t>SUMINISTRO  Y COLOCACION DE PIEZAS ESPECIALES C/PROTECCION ANTICORROSIVA</t>
  </si>
  <si>
    <t xml:space="preserve">NIPLE 3" X 1.00 M ACERO (SCH-80) </t>
  </si>
  <si>
    <t>LINEA DE CONDUCCION  12" PVC TRAMO DESDE EST. 3+372.40 HASTA EST. 4+388.20)</t>
  </si>
  <si>
    <t>Contratista: ING. FRANCISCO RAMON DELGADO ESPINAL</t>
  </si>
  <si>
    <t xml:space="preserve">               Contrato: 013-2021</t>
  </si>
  <si>
    <t xml:space="preserve">ELIMINACIÒN DE PARTIDAS </t>
  </si>
  <si>
    <t>DIRECCIÒN DE SUPERVISIÒN Y FISCALIZACIÒN DE OBRAS</t>
  </si>
  <si>
    <t>AUMENTO DE CANTIDAD (A.C)</t>
  </si>
  <si>
    <t>SUBTOTAL AUMENTO DE CANTIDAD (A.C)</t>
  </si>
  <si>
    <t>SUBTOTAL ELIMINACIÒN DE PARTIDAS (E.P)</t>
  </si>
  <si>
    <t>NUEVAS PARTIDAS (N.P)</t>
  </si>
  <si>
    <t>CORTE DE ASFALTO e= 4"</t>
  </si>
  <si>
    <t>EXTRACCION DE ASFALTO e= 4"</t>
  </si>
  <si>
    <t xml:space="preserve">EXTRACCION DE MATERIAL EN ZANJA </t>
  </si>
  <si>
    <t xml:space="preserve">BOTE DE MATERIAL PRODUCTO DE EXCAVACION EN ZANJA </t>
  </si>
  <si>
    <t>NIVELACION Y COMPACTACION</t>
  </si>
  <si>
    <t>SUMINISTRO, COLOCACION, NIVELACION, COMPACTACION Y ACARREO DE MATERIAL BASE</t>
  </si>
  <si>
    <t>SUMINISTRO Y COLOCACION DE ASFALTO CALIENTE DESP e= 4"</t>
  </si>
  <si>
    <t>SUB-TOTAL NUEVAS PARTIDAS (N.P)</t>
  </si>
  <si>
    <t>(N.P ACT. No. 1) SUPERVISON DE LA OBRA</t>
  </si>
  <si>
    <t>VARIACION PRECIOS (V.P)</t>
  </si>
  <si>
    <t>SUB-TOTAL VARIACION PRECIOS (V.P)</t>
  </si>
  <si>
    <t>CONSTRUCCION DE REGISTRO DE BLOCK DE Ø8" CAMARA LLENA P/VALVULA DE AIRE (INCL. TAPA)</t>
  </si>
  <si>
    <t>NOTAS:</t>
  </si>
  <si>
    <t>ESTE PRESUPUESTO FUE REALIZADO DE ACUERDO A INFORMACION SUMINISTRADA EN MEMO  COORD. NO. 125/2022  D/F 04 DE AGOSTO DEL 2022.</t>
  </si>
  <si>
    <t>REVISADO POR:</t>
  </si>
  <si>
    <t xml:space="preserve">       ING.FIOR DALIZA GUILLEN SARANTE</t>
  </si>
  <si>
    <t xml:space="preserve">                  INGENIERO CVIL I</t>
  </si>
  <si>
    <t xml:space="preserve">           ARQ. RENE GARCIA VILLANUEVA</t>
  </si>
  <si>
    <t xml:space="preserve">      DIRECTOR</t>
  </si>
  <si>
    <t xml:space="preserve">DIRECCIÓN DE SUPERVISIÓN Y FISCALIZACIÓN DE OBRAS </t>
  </si>
  <si>
    <t>VISTO BUENO  POR:</t>
  </si>
  <si>
    <t>ACTUALIZADO NO. 02</t>
  </si>
  <si>
    <t>LINEA DE CONDUCCION 12" PVC TRAMO  DESDE EST. 3+372.40 HASTA EST. 4+388.20</t>
  </si>
  <si>
    <t xml:space="preserve"> IMPREVISTOS, (MONTO AGOTADO EN PRES. ACT. No.2) </t>
  </si>
  <si>
    <t>PRESUPUESTO ACTUALIZADO No.2 D/F SEPTIEMBRE 2022</t>
  </si>
  <si>
    <t>PRESUPUESTO ACTUALIZADO No.2 D/F SEPTIEMBRE  2022</t>
  </si>
  <si>
    <t>SUB-TOTAL PRESUPUESTO ACT. No.2</t>
  </si>
  <si>
    <t>SUB-TOTAL GENERAL PRES BASE+ ACT. No.1 +  ACT. No. 2</t>
  </si>
  <si>
    <t xml:space="preserve">                ANALISTA  PRESUPUESTO DE OBRAS</t>
  </si>
  <si>
    <t xml:space="preserve">      ING. MARINO QUEZADA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</si>
</sst>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8" formatCode="#,##0.00\ &quot;€&quot;;[Red]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_-;\-* #,##0.00_-;_-* &quot;-&quot;??_-;_-@_-"/>
    <numFmt numFmtId="168" formatCode="#."/>
    <numFmt numFmtId="169" formatCode="#.0"/>
    <numFmt numFmtId="170" formatCode="#.00"/>
    <numFmt numFmtId="171" formatCode="0.00_)"/>
    <numFmt numFmtId="173" formatCode="0.0%"/>
    <numFmt numFmtId="174" formatCode="0.0_)"/>
    <numFmt numFmtId="175" formatCode="#,##0.0_);\(#,##0.0\)"/>
    <numFmt numFmtId="176" formatCode="#,##0;\-#,##0"/>
    <numFmt numFmtId="177" formatCode="&quot;Sí&quot;;&quot;Sí&quot;;&quot;No&quot;"/>
    <numFmt numFmtId="181" formatCode="General_)"/>
    <numFmt numFmtId="182" formatCode="#,##0.00;[Red]#,##0.00"/>
    <numFmt numFmtId="183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20884"/>
      <name val="Arial"/>
      <family val="2"/>
    </font>
    <font>
      <sz val="10"/>
      <color rgb="FFFF0000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7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7" applyNumberFormat="0" applyAlignment="0" applyProtection="0"/>
    <xf numFmtId="0" fontId="11" fillId="19" borderId="8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8" fontId="13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0" fontId="15" fillId="8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7" applyNumberFormat="0" applyAlignment="0" applyProtection="0"/>
    <xf numFmtId="0" fontId="20" fillId="0" borderId="12" applyNumberFormat="0" applyFill="0" applyAlignment="0" applyProtection="0"/>
    <xf numFmtId="165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1" fillId="0" borderId="0"/>
    <xf numFmtId="171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3" applyNumberFormat="0" applyFont="0" applyAlignment="0" applyProtection="0"/>
    <xf numFmtId="0" fontId="24" fillId="18" borderId="14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5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1" fontId="27" fillId="0" borderId="0"/>
    <xf numFmtId="43" fontId="2" fillId="0" borderId="0" applyFont="0" applyFill="0" applyBorder="0" applyAlignment="0" applyProtection="0"/>
    <xf numFmtId="39" fontId="23" fillId="0" borderId="0"/>
    <xf numFmtId="4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</cellStyleXfs>
  <cellXfs count="268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17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7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17" xfId="0" applyFont="1" applyFill="1" applyBorder="1" applyAlignment="1">
      <alignment vertical="center"/>
    </xf>
    <xf numFmtId="0" fontId="3" fillId="20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0" borderId="0" xfId="0" applyFont="1" applyFill="1"/>
    <xf numFmtId="10" fontId="3" fillId="21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1" xfId="1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/>
    <xf numFmtId="0" fontId="26" fillId="2" borderId="2" xfId="0" applyFont="1" applyFill="1" applyBorder="1" applyAlignment="1">
      <alignment vertical="top" wrapText="1"/>
    </xf>
    <xf numFmtId="4" fontId="3" fillId="0" borderId="0" xfId="0" applyNumberFormat="1" applyFont="1" applyBorder="1"/>
    <xf numFmtId="4" fontId="2" fillId="2" borderId="2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/>
    </xf>
    <xf numFmtId="0" fontId="2" fillId="0" borderId="0" xfId="1" applyFont="1" applyFill="1" applyAlignment="1">
      <alignment vertical="top" wrapText="1"/>
    </xf>
    <xf numFmtId="4" fontId="2" fillId="0" borderId="0" xfId="2" applyNumberFormat="1" applyFont="1" applyFill="1" applyAlignment="1">
      <alignment horizontal="center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0" fontId="26" fillId="0" borderId="2" xfId="1" applyFont="1" applyFill="1" applyBorder="1" applyAlignment="1">
      <alignment horizontal="center" vertical="center" wrapText="1"/>
    </xf>
    <xf numFmtId="167" fontId="26" fillId="0" borderId="2" xfId="2" applyFont="1" applyFill="1" applyBorder="1" applyAlignment="1">
      <alignment horizontal="center" vertical="center" wrapText="1"/>
    </xf>
    <xf numFmtId="4" fontId="26" fillId="0" borderId="2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9" fontId="2" fillId="2" borderId="2" xfId="0" applyNumberFormat="1" applyFont="1" applyFill="1" applyBorder="1" applyProtection="1">
      <protection locked="0"/>
    </xf>
    <xf numFmtId="0" fontId="26" fillId="2" borderId="2" xfId="0" applyFont="1" applyFill="1" applyBorder="1" applyAlignment="1">
      <alignment wrapText="1"/>
    </xf>
    <xf numFmtId="37" fontId="2" fillId="2" borderId="2" xfId="0" applyNumberFormat="1" applyFont="1" applyFill="1" applyBorder="1" applyAlignment="1">
      <alignment horizontal="right" vertical="center"/>
    </xf>
    <xf numFmtId="37" fontId="26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top"/>
    </xf>
    <xf numFmtId="39" fontId="2" fillId="2" borderId="2" xfId="0" applyNumberFormat="1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>
      <alignment horizontal="right" vertical="center"/>
    </xf>
    <xf numFmtId="175" fontId="26" fillId="2" borderId="2" xfId="0" applyNumberFormat="1" applyFont="1" applyFill="1" applyBorder="1" applyAlignment="1">
      <alignment horizontal="right" vertical="center"/>
    </xf>
    <xf numFmtId="39" fontId="2" fillId="2" borderId="2" xfId="0" applyNumberFormat="1" applyFont="1" applyFill="1" applyBorder="1" applyAlignment="1" applyProtection="1">
      <alignment vertical="center"/>
      <protection locked="0"/>
    </xf>
    <xf numFmtId="37" fontId="2" fillId="2" borderId="2" xfId="0" applyNumberFormat="1" applyFont="1" applyFill="1" applyBorder="1" applyAlignment="1">
      <alignment horizontal="right" vertical="top"/>
    </xf>
    <xf numFmtId="37" fontId="26" fillId="2" borderId="2" xfId="0" applyNumberFormat="1" applyFont="1" applyFill="1" applyBorder="1" applyAlignment="1">
      <alignment horizontal="right" vertical="top"/>
    </xf>
    <xf numFmtId="2" fontId="2" fillId="2" borderId="2" xfId="0" applyNumberFormat="1" applyFont="1" applyFill="1" applyBorder="1" applyAlignment="1">
      <alignment horizontal="right" vertical="center"/>
    </xf>
    <xf numFmtId="49" fontId="26" fillId="2" borderId="2" xfId="78" applyNumberFormat="1" applyFont="1" applyFill="1" applyBorder="1" applyAlignment="1">
      <alignment vertical="top" wrapText="1"/>
    </xf>
    <xf numFmtId="4" fontId="26" fillId="2" borderId="2" xfId="0" applyNumberFormat="1" applyFont="1" applyFill="1" applyBorder="1" applyAlignment="1">
      <alignment vertical="top"/>
    </xf>
    <xf numFmtId="4" fontId="2" fillId="2" borderId="2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vertical="top"/>
    </xf>
    <xf numFmtId="174" fontId="2" fillId="2" borderId="2" xfId="76" applyNumberFormat="1" applyFont="1" applyFill="1" applyBorder="1" applyAlignment="1">
      <alignment horizontal="right" vertical="top"/>
    </xf>
    <xf numFmtId="0" fontId="26" fillId="2" borderId="2" xfId="72" applyFont="1" applyFill="1" applyBorder="1" applyAlignment="1">
      <alignment horizontal="center"/>
    </xf>
    <xf numFmtId="4" fontId="26" fillId="2" borderId="2" xfId="0" applyNumberFormat="1" applyFont="1" applyFill="1" applyBorder="1" applyAlignment="1">
      <alignment horizontal="right" vertical="top" wrapText="1"/>
    </xf>
    <xf numFmtId="4" fontId="26" fillId="2" borderId="2" xfId="70" applyNumberFormat="1" applyFont="1" applyFill="1" applyBorder="1" applyAlignment="1">
      <alignment horizontal="right" wrapText="1"/>
    </xf>
    <xf numFmtId="37" fontId="26" fillId="2" borderId="2" xfId="0" applyNumberFormat="1" applyFont="1" applyFill="1" applyBorder="1" applyAlignment="1">
      <alignment horizontal="center" vertical="top"/>
    </xf>
    <xf numFmtId="4" fontId="26" fillId="2" borderId="3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vertical="center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10" fontId="2" fillId="2" borderId="2" xfId="74" applyNumberFormat="1" applyFont="1" applyFill="1" applyBorder="1" applyAlignment="1">
      <alignment horizontal="right"/>
    </xf>
    <xf numFmtId="0" fontId="2" fillId="2" borderId="2" xfId="75" applyFont="1" applyFill="1" applyBorder="1" applyAlignment="1">
      <alignment horizontal="right" vertical="top" wrapText="1"/>
    </xf>
    <xf numFmtId="0" fontId="2" fillId="2" borderId="2" xfId="75" applyFont="1" applyFill="1" applyBorder="1" applyAlignment="1">
      <alignment horizontal="left" vertical="top" wrapText="1"/>
    </xf>
    <xf numFmtId="0" fontId="2" fillId="2" borderId="3" xfId="75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right" vertical="center"/>
    </xf>
    <xf numFmtId="10" fontId="2" fillId="2" borderId="6" xfId="74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73" fontId="2" fillId="0" borderId="2" xfId="0" applyNumberFormat="1" applyFont="1" applyFill="1" applyBorder="1"/>
    <xf numFmtId="0" fontId="2" fillId="2" borderId="0" xfId="75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wrapText="1"/>
    </xf>
    <xf numFmtId="10" fontId="2" fillId="0" borderId="2" xfId="0" applyNumberFormat="1" applyFont="1" applyFill="1" applyBorder="1"/>
    <xf numFmtId="10" fontId="2" fillId="2" borderId="6" xfId="74" applyNumberFormat="1" applyFont="1" applyFill="1" applyBorder="1" applyAlignment="1">
      <alignment horizontal="right" vertical="center"/>
    </xf>
    <xf numFmtId="0" fontId="26" fillId="20" borderId="6" xfId="0" applyFont="1" applyFill="1" applyBorder="1" applyAlignment="1" applyProtection="1">
      <alignment horizontal="center" vertical="center"/>
    </xf>
    <xf numFmtId="0" fontId="26" fillId="20" borderId="6" xfId="0" applyFont="1" applyFill="1" applyBorder="1" applyAlignment="1" applyProtection="1">
      <alignment horizontal="right" vertical="center"/>
    </xf>
    <xf numFmtId="0" fontId="26" fillId="20" borderId="2" xfId="0" applyFont="1" applyFill="1" applyBorder="1" applyAlignment="1" applyProtection="1">
      <alignment horizontal="center" vertical="center"/>
    </xf>
    <xf numFmtId="0" fontId="26" fillId="20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>
      <alignment horizontal="right" vertical="center"/>
    </xf>
    <xf numFmtId="0" fontId="26" fillId="20" borderId="4" xfId="0" applyFont="1" applyFill="1" applyBorder="1" applyAlignment="1" applyProtection="1">
      <alignment horizontal="center" vertical="center"/>
    </xf>
    <xf numFmtId="0" fontId="26" fillId="20" borderId="15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/>
    </xf>
    <xf numFmtId="4" fontId="26" fillId="3" borderId="16" xfId="70" applyNumberFormat="1" applyFont="1" applyFill="1" applyBorder="1" applyAlignment="1">
      <alignment horizontal="center" vertical="center"/>
    </xf>
    <xf numFmtId="4" fontId="26" fillId="3" borderId="0" xfId="70" applyNumberFormat="1" applyFont="1" applyFill="1" applyBorder="1" applyAlignment="1">
      <alignment horizontal="center" vertical="center"/>
    </xf>
    <xf numFmtId="4" fontId="2" fillId="0" borderId="0" xfId="73" applyNumberFormat="1" applyFont="1" applyFill="1" applyBorder="1" applyAlignment="1">
      <alignment horizontal="left"/>
    </xf>
    <xf numFmtId="0" fontId="2" fillId="3" borderId="0" xfId="71" applyNumberFormat="1" applyFont="1" applyFill="1" applyBorder="1" applyAlignment="1">
      <alignment horizontal="left" vertical="top"/>
    </xf>
    <xf numFmtId="4" fontId="2" fillId="3" borderId="0" xfId="71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4" fontId="2" fillId="0" borderId="0" xfId="70" applyNumberFormat="1" applyFont="1" applyFill="1" applyAlignment="1">
      <alignment horizontal="center" wrapText="1"/>
    </xf>
    <xf numFmtId="0" fontId="26" fillId="0" borderId="0" xfId="0" applyFont="1" applyFill="1" applyAlignment="1">
      <alignment vertical="top" wrapText="1"/>
    </xf>
    <xf numFmtId="4" fontId="26" fillId="20" borderId="4" xfId="0" applyNumberFormat="1" applyFont="1" applyFill="1" applyBorder="1" applyAlignment="1" applyProtection="1">
      <alignment horizontal="right" vertical="center"/>
    </xf>
    <xf numFmtId="4" fontId="26" fillId="20" borderId="2" xfId="0" applyNumberFormat="1" applyFont="1" applyFill="1" applyBorder="1" applyAlignment="1">
      <alignment horizontal="right" vertical="center"/>
    </xf>
    <xf numFmtId="167" fontId="2" fillId="2" borderId="0" xfId="2" applyFont="1" applyFill="1" applyAlignment="1">
      <alignment horizontal="right" vertical="top"/>
    </xf>
    <xf numFmtId="4" fontId="2" fillId="2" borderId="0" xfId="2" applyNumberFormat="1" applyFont="1" applyFill="1" applyAlignment="1">
      <alignment horizontal="center" vertical="top"/>
    </xf>
    <xf numFmtId="4" fontId="2" fillId="2" borderId="0" xfId="2" applyNumberFormat="1" applyFont="1" applyFill="1" applyAlignment="1">
      <alignment vertical="top"/>
    </xf>
    <xf numFmtId="0" fontId="3" fillId="2" borderId="0" xfId="1" applyFont="1" applyFill="1" applyBorder="1"/>
    <xf numFmtId="4" fontId="26" fillId="2" borderId="0" xfId="70" applyNumberFormat="1" applyFont="1" applyFill="1" applyBorder="1" applyAlignment="1">
      <alignment horizontal="right" wrapText="1"/>
    </xf>
    <xf numFmtId="4" fontId="26" fillId="22" borderId="0" xfId="7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4" fontId="26" fillId="20" borderId="0" xfId="0" applyNumberFormat="1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right" vertical="center"/>
    </xf>
    <xf numFmtId="4" fontId="26" fillId="20" borderId="0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horizontal="right" vertical="center"/>
    </xf>
    <xf numFmtId="4" fontId="29" fillId="3" borderId="1" xfId="70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vertical="top" wrapText="1"/>
    </xf>
    <xf numFmtId="4" fontId="26" fillId="0" borderId="6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4" fontId="26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 wrapText="1"/>
    </xf>
    <xf numFmtId="10" fontId="2" fillId="2" borderId="2" xfId="91" applyNumberFormat="1" applyFont="1" applyFill="1" applyBorder="1" applyAlignment="1">
      <alignment vertical="center"/>
    </xf>
    <xf numFmtId="39" fontId="2" fillId="2" borderId="2" xfId="93" applyFont="1" applyFill="1" applyBorder="1" applyAlignment="1">
      <alignment horizontal="right" vertical="top" wrapText="1"/>
    </xf>
    <xf numFmtId="10" fontId="2" fillId="2" borderId="2" xfId="91" applyNumberFormat="1" applyFont="1" applyFill="1" applyBorder="1" applyAlignment="1">
      <alignment vertical="top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2" fillId="21" borderId="0" xfId="1" applyFont="1" applyFill="1" applyAlignment="1">
      <alignment vertical="top"/>
    </xf>
    <xf numFmtId="0" fontId="2" fillId="2" borderId="0" xfId="1" applyFont="1" applyFill="1" applyBorder="1" applyAlignment="1"/>
    <xf numFmtId="4" fontId="2" fillId="25" borderId="0" xfId="1" applyNumberFormat="1" applyFont="1" applyFill="1" applyBorder="1" applyAlignment="1">
      <alignment horizontal="right"/>
    </xf>
    <xf numFmtId="0" fontId="3" fillId="25" borderId="0" xfId="0" applyFont="1" applyFill="1" applyBorder="1"/>
    <xf numFmtId="0" fontId="3" fillId="25" borderId="0" xfId="0" applyFont="1" applyFill="1"/>
    <xf numFmtId="0" fontId="2" fillId="2" borderId="2" xfId="0" applyFont="1" applyFill="1" applyBorder="1" applyAlignment="1">
      <alignment horizontal="left" vertical="center" wrapText="1"/>
    </xf>
    <xf numFmtId="165" fontId="3" fillId="25" borderId="0" xfId="0" applyNumberFormat="1" applyFont="1" applyFill="1" applyBorder="1"/>
    <xf numFmtId="4" fontId="3" fillId="25" borderId="0" xfId="0" applyNumberFormat="1" applyFont="1" applyFill="1" applyBorder="1"/>
    <xf numFmtId="0" fontId="26" fillId="2" borderId="2" xfId="61" applyFont="1" applyFill="1" applyBorder="1" applyAlignment="1">
      <alignment horizontal="left" vertical="top" wrapText="1"/>
    </xf>
    <xf numFmtId="165" fontId="2" fillId="2" borderId="2" xfId="94" applyFont="1" applyFill="1" applyBorder="1" applyAlignment="1">
      <alignment horizontal="right" vertical="center" wrapText="1"/>
    </xf>
    <xf numFmtId="165" fontId="2" fillId="2" borderId="2" xfId="94" applyFont="1" applyFill="1" applyBorder="1" applyAlignment="1">
      <alignment horizontal="center" vertical="center"/>
    </xf>
    <xf numFmtId="165" fontId="2" fillId="2" borderId="2" xfId="94" applyFont="1" applyFill="1" applyBorder="1" applyAlignment="1">
      <alignment horizontal="right" wrapText="1"/>
    </xf>
    <xf numFmtId="4" fontId="2" fillId="2" borderId="2" xfId="0" applyNumberFormat="1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vertical="top" wrapText="1"/>
    </xf>
    <xf numFmtId="165" fontId="2" fillId="2" borderId="2" xfId="94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4" fontId="2" fillId="0" borderId="0" xfId="0" applyNumberFormat="1" applyFont="1" applyFill="1" applyAlignment="1">
      <alignment vertical="top" wrapText="1"/>
    </xf>
    <xf numFmtId="0" fontId="3" fillId="24" borderId="0" xfId="0" applyFont="1" applyFill="1" applyBorder="1"/>
    <xf numFmtId="0" fontId="3" fillId="24" borderId="0" xfId="0" applyFont="1" applyFill="1"/>
    <xf numFmtId="4" fontId="2" fillId="2" borderId="2" xfId="0" applyNumberFormat="1" applyFont="1" applyFill="1" applyBorder="1" applyAlignment="1"/>
    <xf numFmtId="4" fontId="2" fillId="2" borderId="2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left" wrapText="1"/>
    </xf>
    <xf numFmtId="4" fontId="26" fillId="2" borderId="2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wrapText="1"/>
    </xf>
    <xf numFmtId="0" fontId="2" fillId="2" borderId="2" xfId="95" applyFont="1" applyFill="1" applyBorder="1" applyAlignment="1">
      <alignment horizontal="left" vertical="center" wrapText="1"/>
    </xf>
    <xf numFmtId="4" fontId="3" fillId="2" borderId="0" xfId="0" applyNumberFormat="1" applyFont="1" applyFill="1" applyBorder="1"/>
    <xf numFmtId="0" fontId="2" fillId="2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167" fontId="3" fillId="0" borderId="0" xfId="2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center" vertical="top" wrapText="1"/>
    </xf>
    <xf numFmtId="4" fontId="3" fillId="0" borderId="0" xfId="1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wrapText="1"/>
    </xf>
    <xf numFmtId="4" fontId="29" fillId="3" borderId="0" xfId="7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6" fillId="0" borderId="0" xfId="1" applyFont="1" applyFill="1" applyAlignment="1">
      <alignment horizontal="center"/>
    </xf>
    <xf numFmtId="0" fontId="2" fillId="3" borderId="0" xfId="71" applyFont="1" applyFill="1" applyBorder="1" applyAlignment="1">
      <alignment horizontal="center" vertical="top"/>
    </xf>
    <xf numFmtId="4" fontId="2" fillId="0" borderId="0" xfId="73" applyNumberFormat="1" applyFont="1" applyFill="1" applyBorder="1" applyAlignment="1">
      <alignment horizontal="center"/>
    </xf>
    <xf numFmtId="4" fontId="2" fillId="0" borderId="0" xfId="72" applyNumberFormat="1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 vertical="top" wrapText="1"/>
    </xf>
    <xf numFmtId="39" fontId="2" fillId="2" borderId="2" xfId="0" applyNumberFormat="1" applyFont="1" applyFill="1" applyBorder="1" applyAlignment="1">
      <alignment horizontal="right" vertical="top"/>
    </xf>
    <xf numFmtId="43" fontId="3" fillId="0" borderId="0" xfId="0" applyNumberFormat="1" applyFont="1" applyBorder="1"/>
    <xf numFmtId="2" fontId="2" fillId="2" borderId="2" xfId="0" applyNumberFormat="1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right" vertical="top"/>
    </xf>
    <xf numFmtId="0" fontId="2" fillId="2" borderId="2" xfId="0" applyFont="1" applyFill="1" applyBorder="1" applyAlignment="1">
      <alignment vertical="top"/>
    </xf>
    <xf numFmtId="4" fontId="2" fillId="0" borderId="0" xfId="73" applyNumberFormat="1" applyFont="1" applyFill="1" applyBorder="1" applyAlignment="1">
      <alignment horizontal="center"/>
    </xf>
    <xf numFmtId="0" fontId="3" fillId="0" borderId="6" xfId="1" applyFont="1" applyFill="1" applyBorder="1" applyAlignment="1">
      <alignment vertical="top" wrapText="1"/>
    </xf>
    <xf numFmtId="181" fontId="26" fillId="0" borderId="0" xfId="0" applyNumberFormat="1" applyFont="1" applyBorder="1" applyAlignment="1">
      <alignment horizontal="left"/>
    </xf>
    <xf numFmtId="0" fontId="2" fillId="3" borderId="0" xfId="0" applyFont="1" applyFill="1" applyAlignment="1">
      <alignment vertical="top"/>
    </xf>
    <xf numFmtId="181" fontId="2" fillId="0" borderId="0" xfId="0" applyNumberFormat="1" applyFont="1" applyBorder="1" applyAlignment="1">
      <alignment horizontal="left"/>
    </xf>
    <xf numFmtId="181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181" fontId="2" fillId="0" borderId="0" xfId="0" applyNumberFormat="1" applyFont="1" applyBorder="1" applyAlignment="1">
      <alignment horizontal="center" vertical="top"/>
    </xf>
    <xf numFmtId="4" fontId="2" fillId="0" borderId="0" xfId="0" applyNumberFormat="1" applyFont="1" applyBorder="1" applyAlignment="1">
      <alignment horizontal="center" vertical="top"/>
    </xf>
    <xf numFmtId="0" fontId="2" fillId="0" borderId="0" xfId="80" applyFont="1" applyAlignment="1">
      <alignment horizontal="left"/>
    </xf>
    <xf numFmtId="0" fontId="30" fillId="0" borderId="0" xfId="80" applyFont="1"/>
    <xf numFmtId="0" fontId="26" fillId="0" borderId="0" xfId="80" applyFont="1" applyAlignment="1">
      <alignment horizontal="left" vertical="center"/>
    </xf>
    <xf numFmtId="0" fontId="2" fillId="0" borderId="0" xfId="80"/>
    <xf numFmtId="0" fontId="2" fillId="0" borderId="0" xfId="80" applyFont="1" applyAlignment="1">
      <alignment vertical="center" wrapText="1"/>
    </xf>
    <xf numFmtId="0" fontId="2" fillId="0" borderId="0" xfId="80" applyFont="1" applyAlignment="1">
      <alignment horizontal="left" vertical="center" wrapText="1"/>
    </xf>
    <xf numFmtId="0" fontId="2" fillId="0" borderId="0" xfId="80" applyAlignment="1">
      <alignment horizontal="left" vertical="center"/>
    </xf>
    <xf numFmtId="0" fontId="30" fillId="0" borderId="0" xfId="80" applyFont="1" applyAlignment="1"/>
    <xf numFmtId="0" fontId="2" fillId="0" borderId="0" xfId="80" applyFont="1" applyAlignment="1">
      <alignment horizontal="center" vertical="center" wrapText="1"/>
    </xf>
    <xf numFmtId="0" fontId="30" fillId="0" borderId="0" xfId="80" applyFont="1" applyAlignment="1">
      <alignment vertical="center"/>
    </xf>
    <xf numFmtId="181" fontId="2" fillId="0" borderId="0" xfId="0" applyNumberFormat="1" applyFont="1" applyBorder="1" applyAlignment="1">
      <alignment horizontal="left" vertical="top" wrapText="1"/>
    </xf>
    <xf numFmtId="0" fontId="2" fillId="2" borderId="0" xfId="0" applyFont="1" applyFill="1" applyBorder="1" applyAlignment="1">
      <alignment wrapText="1"/>
    </xf>
    <xf numFmtId="4" fontId="2" fillId="2" borderId="4" xfId="0" applyNumberFormat="1" applyFont="1" applyFill="1" applyBorder="1" applyAlignment="1">
      <alignment horizontal="right" wrapText="1"/>
    </xf>
    <xf numFmtId="0" fontId="2" fillId="2" borderId="0" xfId="71" applyFont="1" applyFill="1" applyAlignment="1">
      <alignment vertical="top"/>
    </xf>
    <xf numFmtId="4" fontId="29" fillId="26" borderId="19" xfId="0" applyNumberFormat="1" applyFont="1" applyFill="1" applyBorder="1" applyAlignment="1">
      <alignment vertical="top"/>
    </xf>
    <xf numFmtId="39" fontId="28" fillId="26" borderId="19" xfId="0" applyNumberFormat="1" applyFont="1" applyFill="1" applyBorder="1" applyAlignment="1">
      <alignment vertical="top"/>
    </xf>
    <xf numFmtId="182" fontId="2" fillId="2" borderId="19" xfId="71" applyNumberFormat="1" applyFont="1" applyFill="1" applyBorder="1" applyAlignment="1">
      <alignment vertical="top"/>
    </xf>
    <xf numFmtId="4" fontId="28" fillId="26" borderId="19" xfId="0" applyNumberFormat="1" applyFont="1" applyFill="1" applyBorder="1" applyAlignment="1">
      <alignment vertical="top"/>
    </xf>
    <xf numFmtId="0" fontId="28" fillId="26" borderId="19" xfId="0" applyFont="1" applyFill="1" applyBorder="1" applyAlignment="1">
      <alignment vertical="top"/>
    </xf>
    <xf numFmtId="0" fontId="2" fillId="2" borderId="19" xfId="71" applyFont="1" applyFill="1" applyBorder="1" applyAlignment="1">
      <alignment vertical="top"/>
    </xf>
    <xf numFmtId="165" fontId="28" fillId="26" borderId="19" xfId="51" applyFont="1" applyFill="1" applyBorder="1" applyAlignment="1">
      <alignment vertical="top"/>
    </xf>
    <xf numFmtId="39" fontId="2" fillId="2" borderId="19" xfId="71" applyNumberFormat="1" applyFont="1" applyFill="1" applyBorder="1" applyAlignment="1">
      <alignment vertical="top"/>
    </xf>
    <xf numFmtId="4" fontId="28" fillId="26" borderId="19" xfId="106" applyNumberFormat="1" applyFont="1" applyFill="1" applyBorder="1" applyAlignment="1">
      <alignment vertical="top"/>
    </xf>
    <xf numFmtId="2" fontId="28" fillId="26" borderId="19" xfId="106" applyNumberFormat="1" applyFont="1" applyFill="1" applyBorder="1" applyAlignment="1">
      <alignment vertical="top"/>
    </xf>
    <xf numFmtId="0" fontId="26" fillId="2" borderId="0" xfId="71" applyFont="1" applyFill="1" applyAlignment="1">
      <alignment vertical="top"/>
    </xf>
    <xf numFmtId="183" fontId="3" fillId="20" borderId="0" xfId="0" applyNumberFormat="1" applyFont="1" applyFill="1" applyBorder="1"/>
    <xf numFmtId="182" fontId="26" fillId="2" borderId="19" xfId="92" applyNumberFormat="1" applyFont="1" applyFill="1" applyBorder="1" applyAlignment="1">
      <alignment horizontal="center"/>
    </xf>
    <xf numFmtId="0" fontId="26" fillId="2" borderId="19" xfId="92" applyFont="1" applyFill="1" applyBorder="1" applyAlignment="1">
      <alignment horizontal="center"/>
    </xf>
    <xf numFmtId="4" fontId="0" fillId="0" borderId="19" xfId="0" applyNumberFormat="1" applyFont="1" applyBorder="1" applyAlignment="1"/>
    <xf numFmtId="4" fontId="2" fillId="27" borderId="19" xfId="92" applyNumberFormat="1" applyFont="1" applyFill="1" applyBorder="1" applyAlignment="1">
      <alignment horizontal="center"/>
    </xf>
    <xf numFmtId="10" fontId="26" fillId="27" borderId="19" xfId="91" applyNumberFormat="1" applyFont="1" applyFill="1" applyBorder="1" applyAlignment="1">
      <alignment horizontal="center"/>
    </xf>
    <xf numFmtId="0" fontId="3" fillId="0" borderId="20" xfId="1" applyFont="1" applyFill="1" applyBorder="1" applyAlignment="1">
      <alignment vertical="top" wrapText="1"/>
    </xf>
    <xf numFmtId="165" fontId="2" fillId="2" borderId="2" xfId="94" applyFont="1" applyFill="1" applyBorder="1" applyAlignment="1">
      <alignment horizontal="right" vertical="top" wrapText="1"/>
    </xf>
    <xf numFmtId="175" fontId="2" fillId="2" borderId="4" xfId="0" applyNumberFormat="1" applyFont="1" applyFill="1" applyBorder="1" applyAlignment="1">
      <alignment horizontal="right" vertical="top"/>
    </xf>
    <xf numFmtId="0" fontId="2" fillId="2" borderId="4" xfId="0" applyFont="1" applyFill="1" applyBorder="1" applyAlignment="1">
      <alignment vertical="top" wrapText="1"/>
    </xf>
    <xf numFmtId="2" fontId="2" fillId="2" borderId="0" xfId="1" quotePrefix="1" applyNumberFormat="1" applyFont="1" applyFill="1" applyAlignment="1">
      <alignment vertical="top" wrapText="1"/>
    </xf>
    <xf numFmtId="2" fontId="2" fillId="2" borderId="2" xfId="0" applyNumberFormat="1" applyFont="1" applyFill="1" applyBorder="1" applyAlignment="1">
      <alignment horizontal="right"/>
    </xf>
    <xf numFmtId="0" fontId="31" fillId="0" borderId="0" xfId="0" applyFont="1" applyBorder="1"/>
    <xf numFmtId="4" fontId="31" fillId="0" borderId="0" xfId="0" applyNumberFormat="1" applyFont="1" applyBorder="1"/>
    <xf numFmtId="4" fontId="28" fillId="26" borderId="0" xfId="106" applyNumberFormat="1" applyFont="1" applyFill="1" applyBorder="1" applyAlignment="1">
      <alignment vertical="top"/>
    </xf>
    <xf numFmtId="0" fontId="2" fillId="2" borderId="0" xfId="71" applyFont="1" applyFill="1" applyBorder="1" applyAlignment="1">
      <alignment vertical="top"/>
    </xf>
    <xf numFmtId="2" fontId="28" fillId="26" borderId="0" xfId="106" applyNumberFormat="1" applyFont="1" applyFill="1" applyBorder="1" applyAlignment="1">
      <alignment vertical="top"/>
    </xf>
    <xf numFmtId="165" fontId="2" fillId="0" borderId="2" xfId="94" applyFont="1" applyFill="1" applyBorder="1" applyAlignment="1">
      <alignment horizontal="right" wrapText="1"/>
    </xf>
    <xf numFmtId="165" fontId="2" fillId="0" borderId="2" xfId="94" applyFont="1" applyFill="1" applyBorder="1" applyAlignment="1">
      <alignment horizontal="center"/>
    </xf>
    <xf numFmtId="165" fontId="2" fillId="0" borderId="2" xfId="94" applyFont="1" applyFill="1" applyBorder="1" applyAlignment="1">
      <alignment horizontal="right" vertical="center" wrapText="1"/>
    </xf>
    <xf numFmtId="165" fontId="2" fillId="0" borderId="2" xfId="94" applyFont="1" applyFill="1" applyBorder="1" applyAlignment="1">
      <alignment horizontal="center" vertical="center"/>
    </xf>
    <xf numFmtId="0" fontId="26" fillId="20" borderId="1" xfId="1" applyFont="1" applyFill="1" applyBorder="1" applyAlignment="1">
      <alignment horizontal="center" vertical="center" wrapText="1"/>
    </xf>
    <xf numFmtId="167" fontId="26" fillId="20" borderId="1" xfId="2" applyFont="1" applyFill="1" applyBorder="1" applyAlignment="1">
      <alignment horizontal="center" vertical="center" wrapText="1"/>
    </xf>
    <xf numFmtId="4" fontId="26" fillId="20" borderId="1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wrapText="1"/>
    </xf>
    <xf numFmtId="39" fontId="26" fillId="2" borderId="2" xfId="0" applyNumberFormat="1" applyFont="1" applyFill="1" applyBorder="1" applyProtection="1">
      <protection locked="0"/>
    </xf>
    <xf numFmtId="4" fontId="26" fillId="2" borderId="4" xfId="70" applyNumberFormat="1" applyFont="1" applyFill="1" applyBorder="1" applyAlignment="1">
      <alignment horizontal="right" wrapText="1"/>
    </xf>
    <xf numFmtId="0" fontId="26" fillId="2" borderId="2" xfId="72" applyFont="1" applyFill="1" applyBorder="1" applyAlignment="1">
      <alignment horizontal="center" wrapText="1"/>
    </xf>
    <xf numFmtId="39" fontId="26" fillId="2" borderId="2" xfId="0" applyNumberFormat="1" applyFont="1" applyFill="1" applyBorder="1" applyAlignment="1" applyProtection="1">
      <alignment horizontal="right"/>
      <protection locked="0"/>
    </xf>
    <xf numFmtId="0" fontId="26" fillId="2" borderId="4" xfId="0" applyFont="1" applyFill="1" applyBorder="1" applyAlignment="1">
      <alignment horizontal="center" wrapText="1"/>
    </xf>
    <xf numFmtId="0" fontId="2" fillId="2" borderId="4" xfId="0" applyFont="1" applyFill="1" applyBorder="1"/>
    <xf numFmtId="4" fontId="2" fillId="2" borderId="4" xfId="0" applyNumberFormat="1" applyFont="1" applyFill="1" applyBorder="1"/>
    <xf numFmtId="39" fontId="26" fillId="2" borderId="4" xfId="0" applyNumberFormat="1" applyFont="1" applyFill="1" applyBorder="1" applyProtection="1">
      <protection locked="0"/>
    </xf>
    <xf numFmtId="4" fontId="26" fillId="2" borderId="2" xfId="70" applyNumberFormat="1" applyFont="1" applyFill="1" applyBorder="1" applyAlignment="1">
      <alignment horizontal="right" vertical="center" wrapText="1"/>
    </xf>
    <xf numFmtId="0" fontId="26" fillId="2" borderId="2" xfId="72" applyFont="1" applyFill="1" applyBorder="1" applyAlignment="1">
      <alignment horizontal="left" wrapText="1"/>
    </xf>
    <xf numFmtId="0" fontId="26" fillId="0" borderId="0" xfId="1" applyFont="1" applyFill="1" applyAlignment="1">
      <alignment horizontal="center"/>
    </xf>
    <xf numFmtId="2" fontId="26" fillId="2" borderId="18" xfId="1" applyNumberFormat="1" applyFont="1" applyFill="1" applyBorder="1" applyAlignment="1">
      <alignment horizontal="center" vertical="top"/>
    </xf>
    <xf numFmtId="0" fontId="2" fillId="2" borderId="0" xfId="1" applyFont="1" applyFill="1" applyAlignment="1">
      <alignment vertical="top" wrapText="1"/>
    </xf>
    <xf numFmtId="181" fontId="26" fillId="0" borderId="0" xfId="0" applyNumberFormat="1" applyFont="1" applyBorder="1" applyAlignment="1">
      <alignment horizontal="left" vertical="center" wrapText="1"/>
    </xf>
    <xf numFmtId="181" fontId="2" fillId="0" borderId="0" xfId="0" applyNumberFormat="1" applyFont="1" applyBorder="1" applyAlignment="1">
      <alignment horizontal="left" vertical="top" wrapText="1"/>
    </xf>
    <xf numFmtId="0" fontId="26" fillId="0" borderId="0" xfId="80" applyFont="1" applyAlignment="1">
      <alignment horizontal="center" vertical="center"/>
    </xf>
    <xf numFmtId="0" fontId="2" fillId="0" borderId="0" xfId="80" applyFont="1" applyAlignment="1">
      <alignment horizontal="left"/>
    </xf>
    <xf numFmtId="0" fontId="30" fillId="0" borderId="0" xfId="80" applyFont="1" applyAlignment="1"/>
    <xf numFmtId="0" fontId="2" fillId="0" borderId="0" xfId="80" applyFont="1" applyAlignment="1">
      <alignment horizontal="center" vertical="center" wrapText="1"/>
    </xf>
    <xf numFmtId="0" fontId="2" fillId="0" borderId="0" xfId="80" applyFont="1" applyAlignment="1">
      <alignment horizontal="center"/>
    </xf>
    <xf numFmtId="0" fontId="2" fillId="0" borderId="0" xfId="80" applyFont="1" applyAlignment="1">
      <alignment horizontal="center" vertical="center"/>
    </xf>
    <xf numFmtId="0" fontId="2" fillId="0" borderId="0" xfId="80" applyFont="1" applyAlignment="1">
      <alignment horizontal="left" vertical="center" wrapText="1"/>
    </xf>
  </cellXfs>
  <cellStyles count="107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1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4" builtinId="3"/>
    <cellStyle name="Millares 10 2" xfId="97"/>
    <cellStyle name="Millares 11" xfId="79"/>
    <cellStyle name="Millares 16" xfId="49"/>
    <cellStyle name="Millares 19" xfId="100"/>
    <cellStyle name="Millares 2" xfId="50"/>
    <cellStyle name="Millares 2 2" xfId="51"/>
    <cellStyle name="Millares 2 2 2" xfId="90"/>
    <cellStyle name="Millares 3" xfId="52"/>
    <cellStyle name="Millares 3 2" xfId="88"/>
    <cellStyle name="Millares 3 3" xfId="81"/>
    <cellStyle name="Millares 3 3 2" xfId="103"/>
    <cellStyle name="Millares 3 3 2 3" xfId="98"/>
    <cellStyle name="Millares 3_111-12 ac neyba zona alta" xfId="2"/>
    <cellStyle name="Millares 4" xfId="53"/>
    <cellStyle name="Millares 4 2" xfId="86"/>
    <cellStyle name="Millares 5 3" xfId="77"/>
    <cellStyle name="Millares 8" xfId="87"/>
    <cellStyle name="Millares 8 2" xfId="104"/>
    <cellStyle name="Millares 9" xfId="85"/>
    <cellStyle name="Millares 9 4" xfId="105"/>
    <cellStyle name="Millares_55-09 Equipamiento Pozos Ac. Rural El Llano" xfId="73"/>
    <cellStyle name="Millares_NUEVO FORMATO DE PRESUPUESTOS" xfId="70"/>
    <cellStyle name="Moneda 2" xfId="89"/>
    <cellStyle name="Moneda 3" xfId="99"/>
    <cellStyle name="No-definido" xfId="54"/>
    <cellStyle name="Normal" xfId="0" builtinId="0"/>
    <cellStyle name="Normal - Style1" xfId="55"/>
    <cellStyle name="Normal 10" xfId="80"/>
    <cellStyle name="Normal 10 2" xfId="92"/>
    <cellStyle name="Normal 10 2 2" xfId="106"/>
    <cellStyle name="Normal 13 2" xfId="82"/>
    <cellStyle name="Normal 19" xfId="1"/>
    <cellStyle name="Normal 2" xfId="56"/>
    <cellStyle name="Normal 2 2" xfId="57"/>
    <cellStyle name="Normal 2 2 2" xfId="96"/>
    <cellStyle name="Normal 2 3" xfId="71"/>
    <cellStyle name="Normal 2_07-09 presupu..." xfId="58"/>
    <cellStyle name="Normal 3" xfId="59"/>
    <cellStyle name="Normal 31_correccion de averia ac.hatillo prov.hato mayor oct.2011 2" xfId="83"/>
    <cellStyle name="Normal 4" xfId="60"/>
    <cellStyle name="Normal 42" xfId="95"/>
    <cellStyle name="Normal 5" xfId="61"/>
    <cellStyle name="Normal 5 2 2" xfId="69"/>
    <cellStyle name="Normal 6" xfId="75"/>
    <cellStyle name="Normal 7" xfId="84"/>
    <cellStyle name="Normal 9 4" xfId="102"/>
    <cellStyle name="Normal_55-09 Equipamiento Pozos Ac. Rural El Llano" xfId="76"/>
    <cellStyle name="Normal_Hoja1" xfId="78"/>
    <cellStyle name="Normal_PRES 059-09 REHABIL. PLANTA DE TRATAMIENTO DE 80 LPS RAPIDA, AC. HATO DEL YAQUE" xfId="72"/>
    <cellStyle name="Normal_Presupuesto" xfId="93"/>
    <cellStyle name="Note" xfId="62"/>
    <cellStyle name="Output" xfId="63"/>
    <cellStyle name="Percent 2" xfId="64"/>
    <cellStyle name="Porcentaje" xfId="91" builtinId="5"/>
    <cellStyle name="Porcentual 2" xfId="65"/>
    <cellStyle name="Porcentual 2 2" xfId="74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229467</xdr:colOff>
      <xdr:row>0</xdr:row>
      <xdr:rowOff>95250</xdr:rowOff>
    </xdr:from>
    <xdr:to>
      <xdr:col>1</xdr:col>
      <xdr:colOff>351999</xdr:colOff>
      <xdr:row>4</xdr:row>
      <xdr:rowOff>28576</xdr:rowOff>
    </xdr:to>
    <xdr:pic>
      <xdr:nvPicPr>
        <xdr:cNvPr id="22" name="Imagen 1160" descr="INAP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467" y="95250"/>
          <a:ext cx="636882" cy="581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1285875</xdr:colOff>
      <xdr:row>74</xdr:row>
      <xdr:rowOff>0</xdr:rowOff>
    </xdr:from>
    <xdr:ext cx="95250" cy="297871"/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1800225" y="1866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297871"/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800225" y="1866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297871"/>
    <xdr:sp macro="" textlink="">
      <xdr:nvSpPr>
        <xdr:cNvPr id="25" name="Text Box 15"/>
        <xdr:cNvSpPr txBox="1">
          <a:spLocks noChangeArrowheads="1"/>
        </xdr:cNvSpPr>
      </xdr:nvSpPr>
      <xdr:spPr bwMode="auto">
        <a:xfrm>
          <a:off x="1800225" y="1866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297871"/>
    <xdr:sp macro="" textlink="">
      <xdr:nvSpPr>
        <xdr:cNvPr id="26" name="Text Box 15"/>
        <xdr:cNvSpPr txBox="1">
          <a:spLocks noChangeArrowheads="1"/>
        </xdr:cNvSpPr>
      </xdr:nvSpPr>
      <xdr:spPr bwMode="auto">
        <a:xfrm>
          <a:off x="1800225" y="1866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297871"/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1800225" y="1866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297871"/>
    <xdr:sp macro="" textlink="">
      <xdr:nvSpPr>
        <xdr:cNvPr id="28" name="Text Box 15"/>
        <xdr:cNvSpPr txBox="1">
          <a:spLocks noChangeArrowheads="1"/>
        </xdr:cNvSpPr>
      </xdr:nvSpPr>
      <xdr:spPr bwMode="auto">
        <a:xfrm>
          <a:off x="1800225" y="1866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297871"/>
    <xdr:sp macro="" textlink="">
      <xdr:nvSpPr>
        <xdr:cNvPr id="29" name="Text Box 15"/>
        <xdr:cNvSpPr txBox="1">
          <a:spLocks noChangeArrowheads="1"/>
        </xdr:cNvSpPr>
      </xdr:nvSpPr>
      <xdr:spPr bwMode="auto">
        <a:xfrm>
          <a:off x="1800225" y="1866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297871"/>
    <xdr:sp macro="" textlink="">
      <xdr:nvSpPr>
        <xdr:cNvPr id="30" name="Text Box 15"/>
        <xdr:cNvSpPr txBox="1">
          <a:spLocks noChangeArrowheads="1"/>
        </xdr:cNvSpPr>
      </xdr:nvSpPr>
      <xdr:spPr bwMode="auto">
        <a:xfrm>
          <a:off x="1800225" y="1866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295275"/>
    <xdr:sp macro="" textlink="">
      <xdr:nvSpPr>
        <xdr:cNvPr id="31" name="Text Box 15"/>
        <xdr:cNvSpPr txBox="1">
          <a:spLocks noChangeArrowheads="1"/>
        </xdr:cNvSpPr>
      </xdr:nvSpPr>
      <xdr:spPr bwMode="auto">
        <a:xfrm>
          <a:off x="1800225" y="1866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295275"/>
    <xdr:sp macro="" textlink="">
      <xdr:nvSpPr>
        <xdr:cNvPr id="32" name="Text Box 15"/>
        <xdr:cNvSpPr txBox="1">
          <a:spLocks noChangeArrowheads="1"/>
        </xdr:cNvSpPr>
      </xdr:nvSpPr>
      <xdr:spPr bwMode="auto">
        <a:xfrm>
          <a:off x="1800225" y="1866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295275"/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800225" y="1866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295275"/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800225" y="1866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295275"/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800225" y="1866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295275"/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800225" y="1866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295275"/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800225" y="1866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295275"/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800225" y="1866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7871"/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800225" y="1866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7871"/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800225" y="1866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7871"/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800225" y="1866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7871"/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800225" y="1866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7871"/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800225" y="1866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7871"/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800225" y="1866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7871"/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800225" y="1866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7871"/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800225" y="1866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5275"/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800225" y="1866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5275"/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800225" y="1866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5275"/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800225" y="1866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5275"/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800225" y="1866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5275"/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800225" y="1866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5275"/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800225" y="1866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5275"/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800225" y="1866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5275"/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800225" y="1866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7871"/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800225" y="18926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7871"/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800225" y="18926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7871"/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800225" y="18926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7871"/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800225" y="18926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7871"/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800225" y="18926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7871"/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800225" y="18926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7871"/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800225" y="18926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7871"/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800225" y="18926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5275"/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800225" y="18926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5275"/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800225" y="18926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5275"/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800225" y="18926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5275"/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800225" y="18926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5275"/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800225" y="18926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5275"/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800225" y="18926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5275"/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800225" y="18926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5275"/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800225" y="18926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7871"/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800225" y="152876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7871"/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800225" y="152876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7871"/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800225" y="152876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7871"/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800225" y="152876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7871"/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800225" y="152876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7871"/>
    <xdr:sp macro="" textlink="">
      <xdr:nvSpPr>
        <xdr:cNvPr id="76" name="Text Box 15"/>
        <xdr:cNvSpPr txBox="1">
          <a:spLocks noChangeArrowheads="1"/>
        </xdr:cNvSpPr>
      </xdr:nvSpPr>
      <xdr:spPr bwMode="auto">
        <a:xfrm>
          <a:off x="1800225" y="152876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7871"/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800225" y="152876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7871"/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800225" y="152876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800225" y="152876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800225" y="152876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800225" y="152876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800225" y="152876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800225" y="152876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800225" y="152876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800225" y="152876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109</xdr:row>
      <xdr:rowOff>0</xdr:rowOff>
    </xdr:from>
    <xdr:ext cx="95250" cy="295275"/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800225" y="152876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131</xdr:row>
      <xdr:rowOff>0</xdr:rowOff>
    </xdr:from>
    <xdr:ext cx="95250" cy="297871"/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1800225" y="22821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131</xdr:row>
      <xdr:rowOff>0</xdr:rowOff>
    </xdr:from>
    <xdr:ext cx="95250" cy="297871"/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1800225" y="22821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131</xdr:row>
      <xdr:rowOff>0</xdr:rowOff>
    </xdr:from>
    <xdr:ext cx="95250" cy="297871"/>
    <xdr:sp macro="" textlink="">
      <xdr:nvSpPr>
        <xdr:cNvPr id="89" name="Text Box 15"/>
        <xdr:cNvSpPr txBox="1">
          <a:spLocks noChangeArrowheads="1"/>
        </xdr:cNvSpPr>
      </xdr:nvSpPr>
      <xdr:spPr bwMode="auto">
        <a:xfrm>
          <a:off x="1800225" y="22821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131</xdr:row>
      <xdr:rowOff>0</xdr:rowOff>
    </xdr:from>
    <xdr:ext cx="95250" cy="297871"/>
    <xdr:sp macro="" textlink="">
      <xdr:nvSpPr>
        <xdr:cNvPr id="90" name="Text Box 15"/>
        <xdr:cNvSpPr txBox="1">
          <a:spLocks noChangeArrowheads="1"/>
        </xdr:cNvSpPr>
      </xdr:nvSpPr>
      <xdr:spPr bwMode="auto">
        <a:xfrm>
          <a:off x="1800225" y="22821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131</xdr:row>
      <xdr:rowOff>0</xdr:rowOff>
    </xdr:from>
    <xdr:ext cx="95250" cy="297871"/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800225" y="22821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131</xdr:row>
      <xdr:rowOff>0</xdr:rowOff>
    </xdr:from>
    <xdr:ext cx="95250" cy="297871"/>
    <xdr:sp macro="" textlink="">
      <xdr:nvSpPr>
        <xdr:cNvPr id="92" name="Text Box 15"/>
        <xdr:cNvSpPr txBox="1">
          <a:spLocks noChangeArrowheads="1"/>
        </xdr:cNvSpPr>
      </xdr:nvSpPr>
      <xdr:spPr bwMode="auto">
        <a:xfrm>
          <a:off x="1800225" y="22821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131</xdr:row>
      <xdr:rowOff>0</xdr:rowOff>
    </xdr:from>
    <xdr:ext cx="95250" cy="297871"/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1800225" y="22821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131</xdr:row>
      <xdr:rowOff>0</xdr:rowOff>
    </xdr:from>
    <xdr:ext cx="95250" cy="297871"/>
    <xdr:sp macro="" textlink="">
      <xdr:nvSpPr>
        <xdr:cNvPr id="94" name="Text Box 15"/>
        <xdr:cNvSpPr txBox="1">
          <a:spLocks noChangeArrowheads="1"/>
        </xdr:cNvSpPr>
      </xdr:nvSpPr>
      <xdr:spPr bwMode="auto">
        <a:xfrm>
          <a:off x="1800225" y="228219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131</xdr:row>
      <xdr:rowOff>0</xdr:rowOff>
    </xdr:from>
    <xdr:ext cx="95250" cy="295275"/>
    <xdr:sp macro="" textlink="">
      <xdr:nvSpPr>
        <xdr:cNvPr id="95" name="Text Box 15"/>
        <xdr:cNvSpPr txBox="1">
          <a:spLocks noChangeArrowheads="1"/>
        </xdr:cNvSpPr>
      </xdr:nvSpPr>
      <xdr:spPr bwMode="auto">
        <a:xfrm>
          <a:off x="1800225" y="22821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131</xdr:row>
      <xdr:rowOff>0</xdr:rowOff>
    </xdr:from>
    <xdr:ext cx="95250" cy="295275"/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800225" y="22821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131</xdr:row>
      <xdr:rowOff>0</xdr:rowOff>
    </xdr:from>
    <xdr:ext cx="95250" cy="295275"/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800225" y="22821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131</xdr:row>
      <xdr:rowOff>0</xdr:rowOff>
    </xdr:from>
    <xdr:ext cx="95250" cy="295275"/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800225" y="22821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131</xdr:row>
      <xdr:rowOff>0</xdr:rowOff>
    </xdr:from>
    <xdr:ext cx="95250" cy="295275"/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800225" y="22821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131</xdr:row>
      <xdr:rowOff>0</xdr:rowOff>
    </xdr:from>
    <xdr:ext cx="95250" cy="295275"/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800225" y="22821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131</xdr:row>
      <xdr:rowOff>0</xdr:rowOff>
    </xdr:from>
    <xdr:ext cx="95250" cy="295275"/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800225" y="22821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131</xdr:row>
      <xdr:rowOff>0</xdr:rowOff>
    </xdr:from>
    <xdr:ext cx="95250" cy="295275"/>
    <xdr:sp macro="" textlink="">
      <xdr:nvSpPr>
        <xdr:cNvPr id="102" name="Text Box 15"/>
        <xdr:cNvSpPr txBox="1">
          <a:spLocks noChangeArrowheads="1"/>
        </xdr:cNvSpPr>
      </xdr:nvSpPr>
      <xdr:spPr bwMode="auto">
        <a:xfrm>
          <a:off x="1800225" y="22821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03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04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05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06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07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08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09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10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11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12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13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14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15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16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21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22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23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24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25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26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27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28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29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30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33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34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35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36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37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38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39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40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41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42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43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44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45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46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47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48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50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51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52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53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54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55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56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57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58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59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60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61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62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63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64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65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66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67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68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69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70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71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72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73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74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75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76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77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78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79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80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81" name="Text Box 8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181</xdr:row>
      <xdr:rowOff>38100</xdr:rowOff>
    </xdr:to>
    <xdr:sp macro="" textlink="">
      <xdr:nvSpPr>
        <xdr:cNvPr id="182" name="Text Box 9"/>
        <xdr:cNvSpPr txBox="1">
          <a:spLocks noChangeArrowheads="1"/>
        </xdr:cNvSpPr>
      </xdr:nvSpPr>
      <xdr:spPr bwMode="auto">
        <a:xfrm>
          <a:off x="1905000" y="11409997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63500</xdr:colOff>
      <xdr:row>167</xdr:row>
      <xdr:rowOff>23813</xdr:rowOff>
    </xdr:from>
    <xdr:to>
      <xdr:col>1</xdr:col>
      <xdr:colOff>2420938</xdr:colOff>
      <xdr:row>167</xdr:row>
      <xdr:rowOff>23813</xdr:rowOff>
    </xdr:to>
    <xdr:cxnSp macro="">
      <xdr:nvCxnSpPr>
        <xdr:cNvPr id="183" name="Conector recto 182"/>
        <xdr:cNvCxnSpPr/>
      </xdr:nvCxnSpPr>
      <xdr:spPr>
        <a:xfrm>
          <a:off x="663575" y="112075913"/>
          <a:ext cx="23574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581025</xdr:colOff>
      <xdr:row>167</xdr:row>
      <xdr:rowOff>31750</xdr:rowOff>
    </xdr:from>
    <xdr:to>
      <xdr:col>5</xdr:col>
      <xdr:colOff>455612</xdr:colOff>
      <xdr:row>167</xdr:row>
      <xdr:rowOff>38100</xdr:rowOff>
    </xdr:to>
    <xdr:cxnSp macro="">
      <xdr:nvCxnSpPr>
        <xdr:cNvPr id="184" name="Conector recto 183"/>
        <xdr:cNvCxnSpPr/>
      </xdr:nvCxnSpPr>
      <xdr:spPr>
        <a:xfrm flipV="1">
          <a:off x="4476750" y="33635950"/>
          <a:ext cx="1989137" cy="6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1722437</xdr:colOff>
      <xdr:row>177</xdr:row>
      <xdr:rowOff>0</xdr:rowOff>
    </xdr:from>
    <xdr:to>
      <xdr:col>3</xdr:col>
      <xdr:colOff>31750</xdr:colOff>
      <xdr:row>177</xdr:row>
      <xdr:rowOff>0</xdr:rowOff>
    </xdr:to>
    <xdr:cxnSp macro="">
      <xdr:nvCxnSpPr>
        <xdr:cNvPr id="185" name="Conector recto 184"/>
        <xdr:cNvCxnSpPr/>
      </xdr:nvCxnSpPr>
      <xdr:spPr>
        <a:xfrm>
          <a:off x="2322512" y="113395125"/>
          <a:ext cx="21669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/>
      <sheetData sheetId="44"/>
      <sheetData sheetId="45">
        <row r="201">
          <cell r="F201">
            <v>7792.2050656250012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M_O_"/>
      <sheetName val="Ana__blocks_y_termin_"/>
      <sheetName val="Costos_Mano_de_Obra"/>
      <sheetName val="Insumos_materiales"/>
      <sheetName val="Ana__Horm_mexc_mort"/>
      <sheetName val="Análisis_de_Precios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  <sheetName val="INSU"/>
      <sheetName val="MO"/>
      <sheetName val="Personaliz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9">
          <cell r="J9">
            <v>0</v>
          </cell>
        </row>
      </sheetData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  <sheetName val="Insumos"/>
      <sheetName val="Análisis d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>
        <row r="3">
          <cell r="G3">
            <v>212.68726395300044</v>
          </cell>
        </row>
      </sheetData>
      <sheetData sheetId="23">
        <row r="3">
          <cell r="G3">
            <v>212.68726395300044</v>
          </cell>
        </row>
      </sheetData>
      <sheetData sheetId="24">
        <row r="3">
          <cell r="G3">
            <v>212.68726395300044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>
        <row r="3">
          <cell r="G3">
            <v>212.68726395300044</v>
          </cell>
        </row>
      </sheetData>
      <sheetData sheetId="36">
        <row r="3">
          <cell r="G3">
            <v>212.68726395300044</v>
          </cell>
        </row>
      </sheetData>
      <sheetData sheetId="37">
        <row r="3">
          <cell r="G3">
            <v>212.68726395300044</v>
          </cell>
        </row>
      </sheetData>
      <sheetData sheetId="38">
        <row r="3">
          <cell r="G3">
            <v>212.68726395300044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>
        <row r="3">
          <cell r="G3">
            <v>212.68726395300044</v>
          </cell>
        </row>
      </sheetData>
      <sheetData sheetId="49">
        <row r="3">
          <cell r="G3">
            <v>212.68726395300044</v>
          </cell>
        </row>
      </sheetData>
      <sheetData sheetId="50">
        <row r="3">
          <cell r="G3">
            <v>212.68726395300044</v>
          </cell>
        </row>
      </sheetData>
      <sheetData sheetId="51">
        <row r="3">
          <cell r="G3">
            <v>212.68726395300044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>
        <row r="3">
          <cell r="G3">
            <v>212.68726395300044</v>
          </cell>
        </row>
      </sheetData>
      <sheetData sheetId="62">
        <row r="3">
          <cell r="G3">
            <v>212.68726395300044</v>
          </cell>
        </row>
      </sheetData>
      <sheetData sheetId="63">
        <row r="3">
          <cell r="G3">
            <v>212.68726395300044</v>
          </cell>
        </row>
      </sheetData>
      <sheetData sheetId="64">
        <row r="3">
          <cell r="G3">
            <v>212.68726395300044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Mezcla"/>
      <sheetName val="insumo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caseta de plant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HORM__Y_MORTEROS_"/>
      <sheetName val="anal_term1"/>
      <sheetName val="HORM__Y_MORTEROS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anal_term2"/>
      <sheetName val="HORM__Y_MORTEROS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anal_term3"/>
      <sheetName val="HORM__Y_MORTEROS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Ana"/>
      <sheetName val="Análisis"/>
      <sheetName val="PRECIOS"/>
      <sheetName val="anali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>
        <row r="32">
          <cell r="J32">
            <v>120</v>
          </cell>
        </row>
      </sheetData>
      <sheetData sheetId="26">
        <row r="13">
          <cell r="O13">
            <v>50</v>
          </cell>
        </row>
      </sheetData>
      <sheetData sheetId="27"/>
      <sheetData sheetId="28"/>
      <sheetData sheetId="29"/>
      <sheetData sheetId="30"/>
      <sheetData sheetId="31">
        <row r="70">
          <cell r="D70">
            <v>3526.3227562500001</v>
          </cell>
        </row>
      </sheetData>
      <sheetData sheetId="32">
        <row r="6">
          <cell r="D6">
            <v>820.26717298649987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2">
          <cell r="J32">
            <v>120</v>
          </cell>
        </row>
      </sheetData>
      <sheetData sheetId="43">
        <row r="13">
          <cell r="O13">
            <v>50</v>
          </cell>
        </row>
      </sheetData>
      <sheetData sheetId="44"/>
      <sheetData sheetId="45"/>
      <sheetData sheetId="46"/>
      <sheetData sheetId="47"/>
      <sheetData sheetId="48">
        <row r="70">
          <cell r="D70">
            <v>3526.3227562500001</v>
          </cell>
        </row>
      </sheetData>
      <sheetData sheetId="49">
        <row r="6">
          <cell r="D6">
            <v>820.26717298649987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2">
          <cell r="J32">
            <v>120</v>
          </cell>
        </row>
      </sheetData>
      <sheetData sheetId="60">
        <row r="13">
          <cell r="O13">
            <v>50</v>
          </cell>
        </row>
      </sheetData>
      <sheetData sheetId="61"/>
      <sheetData sheetId="62"/>
      <sheetData sheetId="63"/>
      <sheetData sheetId="64"/>
      <sheetData sheetId="65">
        <row r="70">
          <cell r="D70">
            <v>3526.3227562500001</v>
          </cell>
        </row>
      </sheetData>
      <sheetData sheetId="66">
        <row r="6">
          <cell r="D6">
            <v>820.26717298649987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32">
          <cell r="J32">
            <v>120</v>
          </cell>
        </row>
      </sheetData>
      <sheetData sheetId="77">
        <row r="13">
          <cell r="O13">
            <v>50</v>
          </cell>
        </row>
      </sheetData>
      <sheetData sheetId="78"/>
      <sheetData sheetId="79"/>
      <sheetData sheetId="80"/>
      <sheetData sheetId="81"/>
      <sheetData sheetId="82">
        <row r="70">
          <cell r="D70">
            <v>3526.3227562500001</v>
          </cell>
        </row>
      </sheetData>
      <sheetData sheetId="83">
        <row r="6">
          <cell r="D6">
            <v>820.26717298649987</v>
          </cell>
        </row>
      </sheetData>
      <sheetData sheetId="84"/>
      <sheetData sheetId="85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>
        <row r="201">
          <cell r="F201">
            <v>7792.2050656250012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  <sheetName val="Grupo_V"/>
      <sheetName val="Desembolso_de_Caja"/>
      <sheetName val="Grupo_V1"/>
      <sheetName val="Desembolso_de_Caja1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>
        <row r="32">
          <cell r="C32">
            <v>157</v>
          </cell>
        </row>
      </sheetData>
      <sheetData sheetId="9"/>
      <sheetData sheetId="10"/>
      <sheetData sheetId="11">
        <row r="32">
          <cell r="C32">
            <v>157</v>
          </cell>
        </row>
      </sheetData>
      <sheetData sheetId="12"/>
      <sheetData sheetId="13"/>
      <sheetData sheetId="14">
        <row r="32">
          <cell r="C32">
            <v>157</v>
          </cell>
        </row>
      </sheetData>
      <sheetData sheetId="15"/>
      <sheetData sheetId="16"/>
      <sheetData sheetId="17">
        <row r="32">
          <cell r="C32">
            <v>157</v>
          </cell>
        </row>
      </sheetData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Labor_FD14"/>
      <sheetName val="med_mov_de_tierras4"/>
      <sheetName val="Materiales_y_Precios"/>
      <sheetName val="presup_4"/>
      <sheetName val="MANT_TRANSITO"/>
      <sheetName val="LISTAS_DESP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  <sheetName val="Ins_2"/>
      <sheetName val="M_O_"/>
      <sheetName val="Pasarela_de_L=60_00"/>
      <sheetName val="MANO_DE_OBRA"/>
      <sheetName val="Ana_precios_un"/>
      <sheetName val="análisis_de_precios"/>
      <sheetName val="caseta_de_planta"/>
      <sheetName val="PRE_Desvio_Alcant___Potable"/>
      <sheetName val="Los_Ángeles_(Fase_II)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51">
          <cell r="E51">
            <v>4.5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8">
          <cell r="C8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/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/>
      <sheetData sheetId="41"/>
      <sheetData sheetId="42"/>
      <sheetData sheetId="43"/>
      <sheetData sheetId="44">
        <row r="7">
          <cell r="C7" t="str">
            <v>Cant.</v>
          </cell>
        </row>
      </sheetData>
      <sheetData sheetId="45"/>
      <sheetData sheetId="46"/>
      <sheetData sheetId="47"/>
      <sheetData sheetId="48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>
        <row r="7">
          <cell r="C7" t="str">
            <v>Cant.</v>
          </cell>
        </row>
      </sheetData>
      <sheetData sheetId="20"/>
      <sheetData sheetId="21"/>
      <sheetData sheetId="22"/>
      <sheetData sheetId="23"/>
      <sheetData sheetId="24">
        <row r="7">
          <cell r="C7" t="str">
            <v>Cant.</v>
          </cell>
        </row>
      </sheetData>
      <sheetData sheetId="25"/>
      <sheetData sheetId="2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MOJornal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  <sheetName val="M_O_"/>
      <sheetName val="caseta_de_planta_(2)1"/>
      <sheetName val="cisterna_1"/>
      <sheetName val="caseta_de_planta1"/>
      <sheetName val="Relacion_de_proyecto1"/>
      <sheetName val="Análisis_de_Precios1"/>
      <sheetName val="analisis"/>
      <sheetName val="M_O_1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>
        <row r="7">
          <cell r="C7" t="str">
            <v>Cant.</v>
          </cell>
        </row>
      </sheetData>
      <sheetData sheetId="26"/>
      <sheetData sheetId="27"/>
      <sheetData sheetId="28"/>
      <sheetData sheetId="29"/>
      <sheetData sheetId="30"/>
      <sheetData sheetId="31"/>
      <sheetData sheetId="32">
        <row r="7">
          <cell r="C7" t="str">
            <v>Cant.</v>
          </cell>
        </row>
      </sheetData>
      <sheetData sheetId="33"/>
      <sheetData sheetId="34"/>
      <sheetData sheetId="35"/>
      <sheetData sheetId="36"/>
      <sheetData sheetId="37"/>
      <sheetData sheetId="38">
        <row r="7">
          <cell r="C7" t="str">
            <v>Cant.</v>
          </cell>
        </row>
      </sheetData>
      <sheetData sheetId="39"/>
      <sheetData sheetId="40"/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presup_"/>
      <sheetName val="presup_1"/>
      <sheetName val="presup_2"/>
      <sheetName val="presup_3"/>
      <sheetName val="Ana"/>
      <sheetName val="Ins"/>
      <sheetName val="Ins 2"/>
      <sheetName val="med.mov.de tierras"/>
      <sheetName val="Analisis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08"/>
  <sheetViews>
    <sheetView showGridLines="0" showZeros="0" tabSelected="1" view="pageBreakPreview" zoomScaleNormal="100" zoomScaleSheetLayoutView="100" workbookViewId="0">
      <selection activeCell="G29" sqref="G29"/>
    </sheetView>
  </sheetViews>
  <sheetFormatPr baseColWidth="10" defaultRowHeight="12.75" x14ac:dyDescent="0.25"/>
  <cols>
    <col min="1" max="1" width="7.7109375" style="3" customWidth="1"/>
    <col min="2" max="2" width="51.42578125" style="3" customWidth="1"/>
    <col min="3" max="3" width="10.85546875" style="4" customWidth="1"/>
    <col min="4" max="4" width="7.42578125" style="5" customWidth="1"/>
    <col min="5" max="5" width="13.42578125" style="6" customWidth="1"/>
    <col min="6" max="6" width="15.7109375" style="6" customWidth="1"/>
    <col min="7" max="7" width="17.7109375" style="6" customWidth="1"/>
    <col min="8" max="8" width="16.7109375" style="3" customWidth="1"/>
    <col min="9" max="9" width="11.5703125" style="3" bestFit="1" customWidth="1"/>
    <col min="10" max="10" width="11.42578125" style="3"/>
    <col min="11" max="11" width="13.7109375" style="3" customWidth="1"/>
    <col min="12" max="12" width="14.28515625" style="3" bestFit="1" customWidth="1"/>
    <col min="13" max="13" width="14.28515625" style="3" customWidth="1"/>
    <col min="14" max="14" width="12.7109375" style="3" bestFit="1" customWidth="1"/>
    <col min="15" max="258" width="11.42578125" style="3"/>
    <col min="259" max="259" width="7.7109375" style="3" customWidth="1"/>
    <col min="260" max="260" width="48.7109375" style="3" customWidth="1"/>
    <col min="261" max="261" width="10.85546875" style="3" customWidth="1"/>
    <col min="262" max="262" width="6.85546875" style="3" customWidth="1"/>
    <col min="263" max="263" width="13.42578125" style="3" customWidth="1"/>
    <col min="264" max="264" width="15.42578125" style="3" customWidth="1"/>
    <col min="265" max="265" width="16.7109375" style="3" customWidth="1"/>
    <col min="266" max="266" width="11.5703125" style="3" bestFit="1" customWidth="1"/>
    <col min="267" max="514" width="11.42578125" style="3"/>
    <col min="515" max="515" width="7.7109375" style="3" customWidth="1"/>
    <col min="516" max="516" width="48.7109375" style="3" customWidth="1"/>
    <col min="517" max="517" width="10.85546875" style="3" customWidth="1"/>
    <col min="518" max="518" width="6.85546875" style="3" customWidth="1"/>
    <col min="519" max="519" width="13.42578125" style="3" customWidth="1"/>
    <col min="520" max="520" width="15.42578125" style="3" customWidth="1"/>
    <col min="521" max="521" width="16.7109375" style="3" customWidth="1"/>
    <col min="522" max="522" width="11.5703125" style="3" bestFit="1" customWidth="1"/>
    <col min="523" max="770" width="11.42578125" style="3"/>
    <col min="771" max="771" width="7.7109375" style="3" customWidth="1"/>
    <col min="772" max="772" width="48.7109375" style="3" customWidth="1"/>
    <col min="773" max="773" width="10.85546875" style="3" customWidth="1"/>
    <col min="774" max="774" width="6.85546875" style="3" customWidth="1"/>
    <col min="775" max="775" width="13.42578125" style="3" customWidth="1"/>
    <col min="776" max="776" width="15.42578125" style="3" customWidth="1"/>
    <col min="777" max="777" width="16.7109375" style="3" customWidth="1"/>
    <col min="778" max="778" width="11.5703125" style="3" bestFit="1" customWidth="1"/>
    <col min="779" max="1026" width="11.42578125" style="3"/>
    <col min="1027" max="1027" width="7.7109375" style="3" customWidth="1"/>
    <col min="1028" max="1028" width="48.7109375" style="3" customWidth="1"/>
    <col min="1029" max="1029" width="10.85546875" style="3" customWidth="1"/>
    <col min="1030" max="1030" width="6.85546875" style="3" customWidth="1"/>
    <col min="1031" max="1031" width="13.42578125" style="3" customWidth="1"/>
    <col min="1032" max="1032" width="15.42578125" style="3" customWidth="1"/>
    <col min="1033" max="1033" width="16.7109375" style="3" customWidth="1"/>
    <col min="1034" max="1034" width="11.5703125" style="3" bestFit="1" customWidth="1"/>
    <col min="1035" max="1282" width="11.42578125" style="3"/>
    <col min="1283" max="1283" width="7.7109375" style="3" customWidth="1"/>
    <col min="1284" max="1284" width="48.7109375" style="3" customWidth="1"/>
    <col min="1285" max="1285" width="10.85546875" style="3" customWidth="1"/>
    <col min="1286" max="1286" width="6.85546875" style="3" customWidth="1"/>
    <col min="1287" max="1287" width="13.42578125" style="3" customWidth="1"/>
    <col min="1288" max="1288" width="15.42578125" style="3" customWidth="1"/>
    <col min="1289" max="1289" width="16.7109375" style="3" customWidth="1"/>
    <col min="1290" max="1290" width="11.5703125" style="3" bestFit="1" customWidth="1"/>
    <col min="1291" max="1538" width="11.42578125" style="3"/>
    <col min="1539" max="1539" width="7.7109375" style="3" customWidth="1"/>
    <col min="1540" max="1540" width="48.7109375" style="3" customWidth="1"/>
    <col min="1541" max="1541" width="10.85546875" style="3" customWidth="1"/>
    <col min="1542" max="1542" width="6.85546875" style="3" customWidth="1"/>
    <col min="1543" max="1543" width="13.42578125" style="3" customWidth="1"/>
    <col min="1544" max="1544" width="15.42578125" style="3" customWidth="1"/>
    <col min="1545" max="1545" width="16.7109375" style="3" customWidth="1"/>
    <col min="1546" max="1546" width="11.5703125" style="3" bestFit="1" customWidth="1"/>
    <col min="1547" max="1794" width="11.42578125" style="3"/>
    <col min="1795" max="1795" width="7.7109375" style="3" customWidth="1"/>
    <col min="1796" max="1796" width="48.7109375" style="3" customWidth="1"/>
    <col min="1797" max="1797" width="10.85546875" style="3" customWidth="1"/>
    <col min="1798" max="1798" width="6.85546875" style="3" customWidth="1"/>
    <col min="1799" max="1799" width="13.42578125" style="3" customWidth="1"/>
    <col min="1800" max="1800" width="15.42578125" style="3" customWidth="1"/>
    <col min="1801" max="1801" width="16.7109375" style="3" customWidth="1"/>
    <col min="1802" max="1802" width="11.5703125" style="3" bestFit="1" customWidth="1"/>
    <col min="1803" max="2050" width="11.42578125" style="3"/>
    <col min="2051" max="2051" width="7.7109375" style="3" customWidth="1"/>
    <col min="2052" max="2052" width="48.7109375" style="3" customWidth="1"/>
    <col min="2053" max="2053" width="10.85546875" style="3" customWidth="1"/>
    <col min="2054" max="2054" width="6.85546875" style="3" customWidth="1"/>
    <col min="2055" max="2055" width="13.42578125" style="3" customWidth="1"/>
    <col min="2056" max="2056" width="15.42578125" style="3" customWidth="1"/>
    <col min="2057" max="2057" width="16.7109375" style="3" customWidth="1"/>
    <col min="2058" max="2058" width="11.5703125" style="3" bestFit="1" customWidth="1"/>
    <col min="2059" max="2306" width="11.42578125" style="3"/>
    <col min="2307" max="2307" width="7.7109375" style="3" customWidth="1"/>
    <col min="2308" max="2308" width="48.7109375" style="3" customWidth="1"/>
    <col min="2309" max="2309" width="10.85546875" style="3" customWidth="1"/>
    <col min="2310" max="2310" width="6.85546875" style="3" customWidth="1"/>
    <col min="2311" max="2311" width="13.42578125" style="3" customWidth="1"/>
    <col min="2312" max="2312" width="15.42578125" style="3" customWidth="1"/>
    <col min="2313" max="2313" width="16.7109375" style="3" customWidth="1"/>
    <col min="2314" max="2314" width="11.5703125" style="3" bestFit="1" customWidth="1"/>
    <col min="2315" max="2562" width="11.42578125" style="3"/>
    <col min="2563" max="2563" width="7.7109375" style="3" customWidth="1"/>
    <col min="2564" max="2564" width="48.7109375" style="3" customWidth="1"/>
    <col min="2565" max="2565" width="10.85546875" style="3" customWidth="1"/>
    <col min="2566" max="2566" width="6.85546875" style="3" customWidth="1"/>
    <col min="2567" max="2567" width="13.42578125" style="3" customWidth="1"/>
    <col min="2568" max="2568" width="15.42578125" style="3" customWidth="1"/>
    <col min="2569" max="2569" width="16.7109375" style="3" customWidth="1"/>
    <col min="2570" max="2570" width="11.5703125" style="3" bestFit="1" customWidth="1"/>
    <col min="2571" max="2818" width="11.42578125" style="3"/>
    <col min="2819" max="2819" width="7.7109375" style="3" customWidth="1"/>
    <col min="2820" max="2820" width="48.7109375" style="3" customWidth="1"/>
    <col min="2821" max="2821" width="10.85546875" style="3" customWidth="1"/>
    <col min="2822" max="2822" width="6.85546875" style="3" customWidth="1"/>
    <col min="2823" max="2823" width="13.42578125" style="3" customWidth="1"/>
    <col min="2824" max="2824" width="15.42578125" style="3" customWidth="1"/>
    <col min="2825" max="2825" width="16.7109375" style="3" customWidth="1"/>
    <col min="2826" max="2826" width="11.5703125" style="3" bestFit="1" customWidth="1"/>
    <col min="2827" max="3074" width="11.42578125" style="3"/>
    <col min="3075" max="3075" width="7.7109375" style="3" customWidth="1"/>
    <col min="3076" max="3076" width="48.7109375" style="3" customWidth="1"/>
    <col min="3077" max="3077" width="10.85546875" style="3" customWidth="1"/>
    <col min="3078" max="3078" width="6.85546875" style="3" customWidth="1"/>
    <col min="3079" max="3079" width="13.42578125" style="3" customWidth="1"/>
    <col min="3080" max="3080" width="15.42578125" style="3" customWidth="1"/>
    <col min="3081" max="3081" width="16.7109375" style="3" customWidth="1"/>
    <col min="3082" max="3082" width="11.5703125" style="3" bestFit="1" customWidth="1"/>
    <col min="3083" max="3330" width="11.42578125" style="3"/>
    <col min="3331" max="3331" width="7.7109375" style="3" customWidth="1"/>
    <col min="3332" max="3332" width="48.7109375" style="3" customWidth="1"/>
    <col min="3333" max="3333" width="10.85546875" style="3" customWidth="1"/>
    <col min="3334" max="3334" width="6.85546875" style="3" customWidth="1"/>
    <col min="3335" max="3335" width="13.42578125" style="3" customWidth="1"/>
    <col min="3336" max="3336" width="15.42578125" style="3" customWidth="1"/>
    <col min="3337" max="3337" width="16.7109375" style="3" customWidth="1"/>
    <col min="3338" max="3338" width="11.5703125" style="3" bestFit="1" customWidth="1"/>
    <col min="3339" max="3586" width="11.42578125" style="3"/>
    <col min="3587" max="3587" width="7.7109375" style="3" customWidth="1"/>
    <col min="3588" max="3588" width="48.7109375" style="3" customWidth="1"/>
    <col min="3589" max="3589" width="10.85546875" style="3" customWidth="1"/>
    <col min="3590" max="3590" width="6.85546875" style="3" customWidth="1"/>
    <col min="3591" max="3591" width="13.42578125" style="3" customWidth="1"/>
    <col min="3592" max="3592" width="15.42578125" style="3" customWidth="1"/>
    <col min="3593" max="3593" width="16.7109375" style="3" customWidth="1"/>
    <col min="3594" max="3594" width="11.5703125" style="3" bestFit="1" customWidth="1"/>
    <col min="3595" max="3842" width="11.42578125" style="3"/>
    <col min="3843" max="3843" width="7.7109375" style="3" customWidth="1"/>
    <col min="3844" max="3844" width="48.7109375" style="3" customWidth="1"/>
    <col min="3845" max="3845" width="10.85546875" style="3" customWidth="1"/>
    <col min="3846" max="3846" width="6.85546875" style="3" customWidth="1"/>
    <col min="3847" max="3847" width="13.42578125" style="3" customWidth="1"/>
    <col min="3848" max="3848" width="15.42578125" style="3" customWidth="1"/>
    <col min="3849" max="3849" width="16.7109375" style="3" customWidth="1"/>
    <col min="3850" max="3850" width="11.5703125" style="3" bestFit="1" customWidth="1"/>
    <col min="3851" max="4098" width="11.42578125" style="3"/>
    <col min="4099" max="4099" width="7.7109375" style="3" customWidth="1"/>
    <col min="4100" max="4100" width="48.7109375" style="3" customWidth="1"/>
    <col min="4101" max="4101" width="10.85546875" style="3" customWidth="1"/>
    <col min="4102" max="4102" width="6.85546875" style="3" customWidth="1"/>
    <col min="4103" max="4103" width="13.42578125" style="3" customWidth="1"/>
    <col min="4104" max="4104" width="15.42578125" style="3" customWidth="1"/>
    <col min="4105" max="4105" width="16.7109375" style="3" customWidth="1"/>
    <col min="4106" max="4106" width="11.5703125" style="3" bestFit="1" customWidth="1"/>
    <col min="4107" max="4354" width="11.42578125" style="3"/>
    <col min="4355" max="4355" width="7.7109375" style="3" customWidth="1"/>
    <col min="4356" max="4356" width="48.7109375" style="3" customWidth="1"/>
    <col min="4357" max="4357" width="10.85546875" style="3" customWidth="1"/>
    <col min="4358" max="4358" width="6.85546875" style="3" customWidth="1"/>
    <col min="4359" max="4359" width="13.42578125" style="3" customWidth="1"/>
    <col min="4360" max="4360" width="15.42578125" style="3" customWidth="1"/>
    <col min="4361" max="4361" width="16.7109375" style="3" customWidth="1"/>
    <col min="4362" max="4362" width="11.5703125" style="3" bestFit="1" customWidth="1"/>
    <col min="4363" max="4610" width="11.42578125" style="3"/>
    <col min="4611" max="4611" width="7.7109375" style="3" customWidth="1"/>
    <col min="4612" max="4612" width="48.7109375" style="3" customWidth="1"/>
    <col min="4613" max="4613" width="10.85546875" style="3" customWidth="1"/>
    <col min="4614" max="4614" width="6.85546875" style="3" customWidth="1"/>
    <col min="4615" max="4615" width="13.42578125" style="3" customWidth="1"/>
    <col min="4616" max="4616" width="15.42578125" style="3" customWidth="1"/>
    <col min="4617" max="4617" width="16.7109375" style="3" customWidth="1"/>
    <col min="4618" max="4618" width="11.5703125" style="3" bestFit="1" customWidth="1"/>
    <col min="4619" max="4866" width="11.42578125" style="3"/>
    <col min="4867" max="4867" width="7.7109375" style="3" customWidth="1"/>
    <col min="4868" max="4868" width="48.7109375" style="3" customWidth="1"/>
    <col min="4869" max="4869" width="10.85546875" style="3" customWidth="1"/>
    <col min="4870" max="4870" width="6.85546875" style="3" customWidth="1"/>
    <col min="4871" max="4871" width="13.42578125" style="3" customWidth="1"/>
    <col min="4872" max="4872" width="15.42578125" style="3" customWidth="1"/>
    <col min="4873" max="4873" width="16.7109375" style="3" customWidth="1"/>
    <col min="4874" max="4874" width="11.5703125" style="3" bestFit="1" customWidth="1"/>
    <col min="4875" max="5122" width="11.42578125" style="3"/>
    <col min="5123" max="5123" width="7.7109375" style="3" customWidth="1"/>
    <col min="5124" max="5124" width="48.7109375" style="3" customWidth="1"/>
    <col min="5125" max="5125" width="10.85546875" style="3" customWidth="1"/>
    <col min="5126" max="5126" width="6.85546875" style="3" customWidth="1"/>
    <col min="5127" max="5127" width="13.42578125" style="3" customWidth="1"/>
    <col min="5128" max="5128" width="15.42578125" style="3" customWidth="1"/>
    <col min="5129" max="5129" width="16.7109375" style="3" customWidth="1"/>
    <col min="5130" max="5130" width="11.5703125" style="3" bestFit="1" customWidth="1"/>
    <col min="5131" max="5378" width="11.42578125" style="3"/>
    <col min="5379" max="5379" width="7.7109375" style="3" customWidth="1"/>
    <col min="5380" max="5380" width="48.7109375" style="3" customWidth="1"/>
    <col min="5381" max="5381" width="10.85546875" style="3" customWidth="1"/>
    <col min="5382" max="5382" width="6.85546875" style="3" customWidth="1"/>
    <col min="5383" max="5383" width="13.42578125" style="3" customWidth="1"/>
    <col min="5384" max="5384" width="15.42578125" style="3" customWidth="1"/>
    <col min="5385" max="5385" width="16.7109375" style="3" customWidth="1"/>
    <col min="5386" max="5386" width="11.5703125" style="3" bestFit="1" customWidth="1"/>
    <col min="5387" max="5634" width="11.42578125" style="3"/>
    <col min="5635" max="5635" width="7.7109375" style="3" customWidth="1"/>
    <col min="5636" max="5636" width="48.7109375" style="3" customWidth="1"/>
    <col min="5637" max="5637" width="10.85546875" style="3" customWidth="1"/>
    <col min="5638" max="5638" width="6.85546875" style="3" customWidth="1"/>
    <col min="5639" max="5639" width="13.42578125" style="3" customWidth="1"/>
    <col min="5640" max="5640" width="15.42578125" style="3" customWidth="1"/>
    <col min="5641" max="5641" width="16.7109375" style="3" customWidth="1"/>
    <col min="5642" max="5642" width="11.5703125" style="3" bestFit="1" customWidth="1"/>
    <col min="5643" max="5890" width="11.42578125" style="3"/>
    <col min="5891" max="5891" width="7.7109375" style="3" customWidth="1"/>
    <col min="5892" max="5892" width="48.7109375" style="3" customWidth="1"/>
    <col min="5893" max="5893" width="10.85546875" style="3" customWidth="1"/>
    <col min="5894" max="5894" width="6.85546875" style="3" customWidth="1"/>
    <col min="5895" max="5895" width="13.42578125" style="3" customWidth="1"/>
    <col min="5896" max="5896" width="15.42578125" style="3" customWidth="1"/>
    <col min="5897" max="5897" width="16.7109375" style="3" customWidth="1"/>
    <col min="5898" max="5898" width="11.5703125" style="3" bestFit="1" customWidth="1"/>
    <col min="5899" max="6146" width="11.42578125" style="3"/>
    <col min="6147" max="6147" width="7.7109375" style="3" customWidth="1"/>
    <col min="6148" max="6148" width="48.7109375" style="3" customWidth="1"/>
    <col min="6149" max="6149" width="10.85546875" style="3" customWidth="1"/>
    <col min="6150" max="6150" width="6.85546875" style="3" customWidth="1"/>
    <col min="6151" max="6151" width="13.42578125" style="3" customWidth="1"/>
    <col min="6152" max="6152" width="15.42578125" style="3" customWidth="1"/>
    <col min="6153" max="6153" width="16.7109375" style="3" customWidth="1"/>
    <col min="6154" max="6154" width="11.5703125" style="3" bestFit="1" customWidth="1"/>
    <col min="6155" max="6402" width="11.42578125" style="3"/>
    <col min="6403" max="6403" width="7.7109375" style="3" customWidth="1"/>
    <col min="6404" max="6404" width="48.7109375" style="3" customWidth="1"/>
    <col min="6405" max="6405" width="10.85546875" style="3" customWidth="1"/>
    <col min="6406" max="6406" width="6.85546875" style="3" customWidth="1"/>
    <col min="6407" max="6407" width="13.42578125" style="3" customWidth="1"/>
    <col min="6408" max="6408" width="15.42578125" style="3" customWidth="1"/>
    <col min="6409" max="6409" width="16.7109375" style="3" customWidth="1"/>
    <col min="6410" max="6410" width="11.5703125" style="3" bestFit="1" customWidth="1"/>
    <col min="6411" max="6658" width="11.42578125" style="3"/>
    <col min="6659" max="6659" width="7.7109375" style="3" customWidth="1"/>
    <col min="6660" max="6660" width="48.7109375" style="3" customWidth="1"/>
    <col min="6661" max="6661" width="10.85546875" style="3" customWidth="1"/>
    <col min="6662" max="6662" width="6.85546875" style="3" customWidth="1"/>
    <col min="6663" max="6663" width="13.42578125" style="3" customWidth="1"/>
    <col min="6664" max="6664" width="15.42578125" style="3" customWidth="1"/>
    <col min="6665" max="6665" width="16.7109375" style="3" customWidth="1"/>
    <col min="6666" max="6666" width="11.5703125" style="3" bestFit="1" customWidth="1"/>
    <col min="6667" max="6914" width="11.42578125" style="3"/>
    <col min="6915" max="6915" width="7.7109375" style="3" customWidth="1"/>
    <col min="6916" max="6916" width="48.7109375" style="3" customWidth="1"/>
    <col min="6917" max="6917" width="10.85546875" style="3" customWidth="1"/>
    <col min="6918" max="6918" width="6.85546875" style="3" customWidth="1"/>
    <col min="6919" max="6919" width="13.42578125" style="3" customWidth="1"/>
    <col min="6920" max="6920" width="15.42578125" style="3" customWidth="1"/>
    <col min="6921" max="6921" width="16.7109375" style="3" customWidth="1"/>
    <col min="6922" max="6922" width="11.5703125" style="3" bestFit="1" customWidth="1"/>
    <col min="6923" max="7170" width="11.42578125" style="3"/>
    <col min="7171" max="7171" width="7.7109375" style="3" customWidth="1"/>
    <col min="7172" max="7172" width="48.7109375" style="3" customWidth="1"/>
    <col min="7173" max="7173" width="10.85546875" style="3" customWidth="1"/>
    <col min="7174" max="7174" width="6.85546875" style="3" customWidth="1"/>
    <col min="7175" max="7175" width="13.42578125" style="3" customWidth="1"/>
    <col min="7176" max="7176" width="15.42578125" style="3" customWidth="1"/>
    <col min="7177" max="7177" width="16.7109375" style="3" customWidth="1"/>
    <col min="7178" max="7178" width="11.5703125" style="3" bestFit="1" customWidth="1"/>
    <col min="7179" max="7426" width="11.42578125" style="3"/>
    <col min="7427" max="7427" width="7.7109375" style="3" customWidth="1"/>
    <col min="7428" max="7428" width="48.7109375" style="3" customWidth="1"/>
    <col min="7429" max="7429" width="10.85546875" style="3" customWidth="1"/>
    <col min="7430" max="7430" width="6.85546875" style="3" customWidth="1"/>
    <col min="7431" max="7431" width="13.42578125" style="3" customWidth="1"/>
    <col min="7432" max="7432" width="15.42578125" style="3" customWidth="1"/>
    <col min="7433" max="7433" width="16.7109375" style="3" customWidth="1"/>
    <col min="7434" max="7434" width="11.5703125" style="3" bestFit="1" customWidth="1"/>
    <col min="7435" max="7682" width="11.42578125" style="3"/>
    <col min="7683" max="7683" width="7.7109375" style="3" customWidth="1"/>
    <col min="7684" max="7684" width="48.7109375" style="3" customWidth="1"/>
    <col min="7685" max="7685" width="10.85546875" style="3" customWidth="1"/>
    <col min="7686" max="7686" width="6.85546875" style="3" customWidth="1"/>
    <col min="7687" max="7687" width="13.42578125" style="3" customWidth="1"/>
    <col min="7688" max="7688" width="15.42578125" style="3" customWidth="1"/>
    <col min="7689" max="7689" width="16.7109375" style="3" customWidth="1"/>
    <col min="7690" max="7690" width="11.5703125" style="3" bestFit="1" customWidth="1"/>
    <col min="7691" max="7938" width="11.42578125" style="3"/>
    <col min="7939" max="7939" width="7.7109375" style="3" customWidth="1"/>
    <col min="7940" max="7940" width="48.7109375" style="3" customWidth="1"/>
    <col min="7941" max="7941" width="10.85546875" style="3" customWidth="1"/>
    <col min="7942" max="7942" width="6.85546875" style="3" customWidth="1"/>
    <col min="7943" max="7943" width="13.42578125" style="3" customWidth="1"/>
    <col min="7944" max="7944" width="15.42578125" style="3" customWidth="1"/>
    <col min="7945" max="7945" width="16.7109375" style="3" customWidth="1"/>
    <col min="7946" max="7946" width="11.5703125" style="3" bestFit="1" customWidth="1"/>
    <col min="7947" max="8194" width="11.42578125" style="3"/>
    <col min="8195" max="8195" width="7.7109375" style="3" customWidth="1"/>
    <col min="8196" max="8196" width="48.7109375" style="3" customWidth="1"/>
    <col min="8197" max="8197" width="10.85546875" style="3" customWidth="1"/>
    <col min="8198" max="8198" width="6.85546875" style="3" customWidth="1"/>
    <col min="8199" max="8199" width="13.42578125" style="3" customWidth="1"/>
    <col min="8200" max="8200" width="15.42578125" style="3" customWidth="1"/>
    <col min="8201" max="8201" width="16.7109375" style="3" customWidth="1"/>
    <col min="8202" max="8202" width="11.5703125" style="3" bestFit="1" customWidth="1"/>
    <col min="8203" max="8450" width="11.42578125" style="3"/>
    <col min="8451" max="8451" width="7.7109375" style="3" customWidth="1"/>
    <col min="8452" max="8452" width="48.7109375" style="3" customWidth="1"/>
    <col min="8453" max="8453" width="10.85546875" style="3" customWidth="1"/>
    <col min="8454" max="8454" width="6.85546875" style="3" customWidth="1"/>
    <col min="8455" max="8455" width="13.42578125" style="3" customWidth="1"/>
    <col min="8456" max="8456" width="15.42578125" style="3" customWidth="1"/>
    <col min="8457" max="8457" width="16.7109375" style="3" customWidth="1"/>
    <col min="8458" max="8458" width="11.5703125" style="3" bestFit="1" customWidth="1"/>
    <col min="8459" max="8706" width="11.42578125" style="3"/>
    <col min="8707" max="8707" width="7.7109375" style="3" customWidth="1"/>
    <col min="8708" max="8708" width="48.7109375" style="3" customWidth="1"/>
    <col min="8709" max="8709" width="10.85546875" style="3" customWidth="1"/>
    <col min="8710" max="8710" width="6.85546875" style="3" customWidth="1"/>
    <col min="8711" max="8711" width="13.42578125" style="3" customWidth="1"/>
    <col min="8712" max="8712" width="15.42578125" style="3" customWidth="1"/>
    <col min="8713" max="8713" width="16.7109375" style="3" customWidth="1"/>
    <col min="8714" max="8714" width="11.5703125" style="3" bestFit="1" customWidth="1"/>
    <col min="8715" max="8962" width="11.42578125" style="3"/>
    <col min="8963" max="8963" width="7.7109375" style="3" customWidth="1"/>
    <col min="8964" max="8964" width="48.7109375" style="3" customWidth="1"/>
    <col min="8965" max="8965" width="10.85546875" style="3" customWidth="1"/>
    <col min="8966" max="8966" width="6.85546875" style="3" customWidth="1"/>
    <col min="8967" max="8967" width="13.42578125" style="3" customWidth="1"/>
    <col min="8968" max="8968" width="15.42578125" style="3" customWidth="1"/>
    <col min="8969" max="8969" width="16.7109375" style="3" customWidth="1"/>
    <col min="8970" max="8970" width="11.5703125" style="3" bestFit="1" customWidth="1"/>
    <col min="8971" max="9218" width="11.42578125" style="3"/>
    <col min="9219" max="9219" width="7.7109375" style="3" customWidth="1"/>
    <col min="9220" max="9220" width="48.7109375" style="3" customWidth="1"/>
    <col min="9221" max="9221" width="10.85546875" style="3" customWidth="1"/>
    <col min="9222" max="9222" width="6.85546875" style="3" customWidth="1"/>
    <col min="9223" max="9223" width="13.42578125" style="3" customWidth="1"/>
    <col min="9224" max="9224" width="15.42578125" style="3" customWidth="1"/>
    <col min="9225" max="9225" width="16.7109375" style="3" customWidth="1"/>
    <col min="9226" max="9226" width="11.5703125" style="3" bestFit="1" customWidth="1"/>
    <col min="9227" max="9474" width="11.42578125" style="3"/>
    <col min="9475" max="9475" width="7.7109375" style="3" customWidth="1"/>
    <col min="9476" max="9476" width="48.7109375" style="3" customWidth="1"/>
    <col min="9477" max="9477" width="10.85546875" style="3" customWidth="1"/>
    <col min="9478" max="9478" width="6.85546875" style="3" customWidth="1"/>
    <col min="9479" max="9479" width="13.42578125" style="3" customWidth="1"/>
    <col min="9480" max="9480" width="15.42578125" style="3" customWidth="1"/>
    <col min="9481" max="9481" width="16.7109375" style="3" customWidth="1"/>
    <col min="9482" max="9482" width="11.5703125" style="3" bestFit="1" customWidth="1"/>
    <col min="9483" max="9730" width="11.42578125" style="3"/>
    <col min="9731" max="9731" width="7.7109375" style="3" customWidth="1"/>
    <col min="9732" max="9732" width="48.7109375" style="3" customWidth="1"/>
    <col min="9733" max="9733" width="10.85546875" style="3" customWidth="1"/>
    <col min="9734" max="9734" width="6.85546875" style="3" customWidth="1"/>
    <col min="9735" max="9735" width="13.42578125" style="3" customWidth="1"/>
    <col min="9736" max="9736" width="15.42578125" style="3" customWidth="1"/>
    <col min="9737" max="9737" width="16.7109375" style="3" customWidth="1"/>
    <col min="9738" max="9738" width="11.5703125" style="3" bestFit="1" customWidth="1"/>
    <col min="9739" max="9986" width="11.42578125" style="3"/>
    <col min="9987" max="9987" width="7.7109375" style="3" customWidth="1"/>
    <col min="9988" max="9988" width="48.7109375" style="3" customWidth="1"/>
    <col min="9989" max="9989" width="10.85546875" style="3" customWidth="1"/>
    <col min="9990" max="9990" width="6.85546875" style="3" customWidth="1"/>
    <col min="9991" max="9991" width="13.42578125" style="3" customWidth="1"/>
    <col min="9992" max="9992" width="15.42578125" style="3" customWidth="1"/>
    <col min="9993" max="9993" width="16.7109375" style="3" customWidth="1"/>
    <col min="9994" max="9994" width="11.5703125" style="3" bestFit="1" customWidth="1"/>
    <col min="9995" max="10242" width="11.42578125" style="3"/>
    <col min="10243" max="10243" width="7.7109375" style="3" customWidth="1"/>
    <col min="10244" max="10244" width="48.7109375" style="3" customWidth="1"/>
    <col min="10245" max="10245" width="10.85546875" style="3" customWidth="1"/>
    <col min="10246" max="10246" width="6.85546875" style="3" customWidth="1"/>
    <col min="10247" max="10247" width="13.42578125" style="3" customWidth="1"/>
    <col min="10248" max="10248" width="15.42578125" style="3" customWidth="1"/>
    <col min="10249" max="10249" width="16.7109375" style="3" customWidth="1"/>
    <col min="10250" max="10250" width="11.5703125" style="3" bestFit="1" customWidth="1"/>
    <col min="10251" max="10498" width="11.42578125" style="3"/>
    <col min="10499" max="10499" width="7.7109375" style="3" customWidth="1"/>
    <col min="10500" max="10500" width="48.7109375" style="3" customWidth="1"/>
    <col min="10501" max="10501" width="10.85546875" style="3" customWidth="1"/>
    <col min="10502" max="10502" width="6.85546875" style="3" customWidth="1"/>
    <col min="10503" max="10503" width="13.42578125" style="3" customWidth="1"/>
    <col min="10504" max="10504" width="15.42578125" style="3" customWidth="1"/>
    <col min="10505" max="10505" width="16.7109375" style="3" customWidth="1"/>
    <col min="10506" max="10506" width="11.5703125" style="3" bestFit="1" customWidth="1"/>
    <col min="10507" max="10754" width="11.42578125" style="3"/>
    <col min="10755" max="10755" width="7.7109375" style="3" customWidth="1"/>
    <col min="10756" max="10756" width="48.7109375" style="3" customWidth="1"/>
    <col min="10757" max="10757" width="10.85546875" style="3" customWidth="1"/>
    <col min="10758" max="10758" width="6.85546875" style="3" customWidth="1"/>
    <col min="10759" max="10759" width="13.42578125" style="3" customWidth="1"/>
    <col min="10760" max="10760" width="15.42578125" style="3" customWidth="1"/>
    <col min="10761" max="10761" width="16.7109375" style="3" customWidth="1"/>
    <col min="10762" max="10762" width="11.5703125" style="3" bestFit="1" customWidth="1"/>
    <col min="10763" max="11010" width="11.42578125" style="3"/>
    <col min="11011" max="11011" width="7.7109375" style="3" customWidth="1"/>
    <col min="11012" max="11012" width="48.7109375" style="3" customWidth="1"/>
    <col min="11013" max="11013" width="10.85546875" style="3" customWidth="1"/>
    <col min="11014" max="11014" width="6.85546875" style="3" customWidth="1"/>
    <col min="11015" max="11015" width="13.42578125" style="3" customWidth="1"/>
    <col min="11016" max="11016" width="15.42578125" style="3" customWidth="1"/>
    <col min="11017" max="11017" width="16.7109375" style="3" customWidth="1"/>
    <col min="11018" max="11018" width="11.5703125" style="3" bestFit="1" customWidth="1"/>
    <col min="11019" max="11266" width="11.42578125" style="3"/>
    <col min="11267" max="11267" width="7.7109375" style="3" customWidth="1"/>
    <col min="11268" max="11268" width="48.7109375" style="3" customWidth="1"/>
    <col min="11269" max="11269" width="10.85546875" style="3" customWidth="1"/>
    <col min="11270" max="11270" width="6.85546875" style="3" customWidth="1"/>
    <col min="11271" max="11271" width="13.42578125" style="3" customWidth="1"/>
    <col min="11272" max="11272" width="15.42578125" style="3" customWidth="1"/>
    <col min="11273" max="11273" width="16.7109375" style="3" customWidth="1"/>
    <col min="11274" max="11274" width="11.5703125" style="3" bestFit="1" customWidth="1"/>
    <col min="11275" max="11522" width="11.42578125" style="3"/>
    <col min="11523" max="11523" width="7.7109375" style="3" customWidth="1"/>
    <col min="11524" max="11524" width="48.7109375" style="3" customWidth="1"/>
    <col min="11525" max="11525" width="10.85546875" style="3" customWidth="1"/>
    <col min="11526" max="11526" width="6.85546875" style="3" customWidth="1"/>
    <col min="11527" max="11527" width="13.42578125" style="3" customWidth="1"/>
    <col min="11528" max="11528" width="15.42578125" style="3" customWidth="1"/>
    <col min="11529" max="11529" width="16.7109375" style="3" customWidth="1"/>
    <col min="11530" max="11530" width="11.5703125" style="3" bestFit="1" customWidth="1"/>
    <col min="11531" max="11778" width="11.42578125" style="3"/>
    <col min="11779" max="11779" width="7.7109375" style="3" customWidth="1"/>
    <col min="11780" max="11780" width="48.7109375" style="3" customWidth="1"/>
    <col min="11781" max="11781" width="10.85546875" style="3" customWidth="1"/>
    <col min="11782" max="11782" width="6.85546875" style="3" customWidth="1"/>
    <col min="11783" max="11783" width="13.42578125" style="3" customWidth="1"/>
    <col min="11784" max="11784" width="15.42578125" style="3" customWidth="1"/>
    <col min="11785" max="11785" width="16.7109375" style="3" customWidth="1"/>
    <col min="11786" max="11786" width="11.5703125" style="3" bestFit="1" customWidth="1"/>
    <col min="11787" max="12034" width="11.42578125" style="3"/>
    <col min="12035" max="12035" width="7.7109375" style="3" customWidth="1"/>
    <col min="12036" max="12036" width="48.7109375" style="3" customWidth="1"/>
    <col min="12037" max="12037" width="10.85546875" style="3" customWidth="1"/>
    <col min="12038" max="12038" width="6.85546875" style="3" customWidth="1"/>
    <col min="12039" max="12039" width="13.42578125" style="3" customWidth="1"/>
    <col min="12040" max="12040" width="15.42578125" style="3" customWidth="1"/>
    <col min="12041" max="12041" width="16.7109375" style="3" customWidth="1"/>
    <col min="12042" max="12042" width="11.5703125" style="3" bestFit="1" customWidth="1"/>
    <col min="12043" max="12290" width="11.42578125" style="3"/>
    <col min="12291" max="12291" width="7.7109375" style="3" customWidth="1"/>
    <col min="12292" max="12292" width="48.7109375" style="3" customWidth="1"/>
    <col min="12293" max="12293" width="10.85546875" style="3" customWidth="1"/>
    <col min="12294" max="12294" width="6.85546875" style="3" customWidth="1"/>
    <col min="12295" max="12295" width="13.42578125" style="3" customWidth="1"/>
    <col min="12296" max="12296" width="15.42578125" style="3" customWidth="1"/>
    <col min="12297" max="12297" width="16.7109375" style="3" customWidth="1"/>
    <col min="12298" max="12298" width="11.5703125" style="3" bestFit="1" customWidth="1"/>
    <col min="12299" max="12546" width="11.42578125" style="3"/>
    <col min="12547" max="12547" width="7.7109375" style="3" customWidth="1"/>
    <col min="12548" max="12548" width="48.7109375" style="3" customWidth="1"/>
    <col min="12549" max="12549" width="10.85546875" style="3" customWidth="1"/>
    <col min="12550" max="12550" width="6.85546875" style="3" customWidth="1"/>
    <col min="12551" max="12551" width="13.42578125" style="3" customWidth="1"/>
    <col min="12552" max="12552" width="15.42578125" style="3" customWidth="1"/>
    <col min="12553" max="12553" width="16.7109375" style="3" customWidth="1"/>
    <col min="12554" max="12554" width="11.5703125" style="3" bestFit="1" customWidth="1"/>
    <col min="12555" max="12802" width="11.42578125" style="3"/>
    <col min="12803" max="12803" width="7.7109375" style="3" customWidth="1"/>
    <col min="12804" max="12804" width="48.7109375" style="3" customWidth="1"/>
    <col min="12805" max="12805" width="10.85546875" style="3" customWidth="1"/>
    <col min="12806" max="12806" width="6.85546875" style="3" customWidth="1"/>
    <col min="12807" max="12807" width="13.42578125" style="3" customWidth="1"/>
    <col min="12808" max="12808" width="15.42578125" style="3" customWidth="1"/>
    <col min="12809" max="12809" width="16.7109375" style="3" customWidth="1"/>
    <col min="12810" max="12810" width="11.5703125" style="3" bestFit="1" customWidth="1"/>
    <col min="12811" max="13058" width="11.42578125" style="3"/>
    <col min="13059" max="13059" width="7.7109375" style="3" customWidth="1"/>
    <col min="13060" max="13060" width="48.7109375" style="3" customWidth="1"/>
    <col min="13061" max="13061" width="10.85546875" style="3" customWidth="1"/>
    <col min="13062" max="13062" width="6.85546875" style="3" customWidth="1"/>
    <col min="13063" max="13063" width="13.42578125" style="3" customWidth="1"/>
    <col min="13064" max="13064" width="15.42578125" style="3" customWidth="1"/>
    <col min="13065" max="13065" width="16.7109375" style="3" customWidth="1"/>
    <col min="13066" max="13066" width="11.5703125" style="3" bestFit="1" customWidth="1"/>
    <col min="13067" max="13314" width="11.42578125" style="3"/>
    <col min="13315" max="13315" width="7.7109375" style="3" customWidth="1"/>
    <col min="13316" max="13316" width="48.7109375" style="3" customWidth="1"/>
    <col min="13317" max="13317" width="10.85546875" style="3" customWidth="1"/>
    <col min="13318" max="13318" width="6.85546875" style="3" customWidth="1"/>
    <col min="13319" max="13319" width="13.42578125" style="3" customWidth="1"/>
    <col min="13320" max="13320" width="15.42578125" style="3" customWidth="1"/>
    <col min="13321" max="13321" width="16.7109375" style="3" customWidth="1"/>
    <col min="13322" max="13322" width="11.5703125" style="3" bestFit="1" customWidth="1"/>
    <col min="13323" max="13570" width="11.42578125" style="3"/>
    <col min="13571" max="13571" width="7.7109375" style="3" customWidth="1"/>
    <col min="13572" max="13572" width="48.7109375" style="3" customWidth="1"/>
    <col min="13573" max="13573" width="10.85546875" style="3" customWidth="1"/>
    <col min="13574" max="13574" width="6.85546875" style="3" customWidth="1"/>
    <col min="13575" max="13575" width="13.42578125" style="3" customWidth="1"/>
    <col min="13576" max="13576" width="15.42578125" style="3" customWidth="1"/>
    <col min="13577" max="13577" width="16.7109375" style="3" customWidth="1"/>
    <col min="13578" max="13578" width="11.5703125" style="3" bestFit="1" customWidth="1"/>
    <col min="13579" max="13826" width="11.42578125" style="3"/>
    <col min="13827" max="13827" width="7.7109375" style="3" customWidth="1"/>
    <col min="13828" max="13828" width="48.7109375" style="3" customWidth="1"/>
    <col min="13829" max="13829" width="10.85546875" style="3" customWidth="1"/>
    <col min="13830" max="13830" width="6.85546875" style="3" customWidth="1"/>
    <col min="13831" max="13831" width="13.42578125" style="3" customWidth="1"/>
    <col min="13832" max="13832" width="15.42578125" style="3" customWidth="1"/>
    <col min="13833" max="13833" width="16.7109375" style="3" customWidth="1"/>
    <col min="13834" max="13834" width="11.5703125" style="3" bestFit="1" customWidth="1"/>
    <col min="13835" max="14082" width="11.42578125" style="3"/>
    <col min="14083" max="14083" width="7.7109375" style="3" customWidth="1"/>
    <col min="14084" max="14084" width="48.7109375" style="3" customWidth="1"/>
    <col min="14085" max="14085" width="10.85546875" style="3" customWidth="1"/>
    <col min="14086" max="14086" width="6.85546875" style="3" customWidth="1"/>
    <col min="14087" max="14087" width="13.42578125" style="3" customWidth="1"/>
    <col min="14088" max="14088" width="15.42578125" style="3" customWidth="1"/>
    <col min="14089" max="14089" width="16.7109375" style="3" customWidth="1"/>
    <col min="14090" max="14090" width="11.5703125" style="3" bestFit="1" customWidth="1"/>
    <col min="14091" max="14338" width="11.42578125" style="3"/>
    <col min="14339" max="14339" width="7.7109375" style="3" customWidth="1"/>
    <col min="14340" max="14340" width="48.7109375" style="3" customWidth="1"/>
    <col min="14341" max="14341" width="10.85546875" style="3" customWidth="1"/>
    <col min="14342" max="14342" width="6.85546875" style="3" customWidth="1"/>
    <col min="14343" max="14343" width="13.42578125" style="3" customWidth="1"/>
    <col min="14344" max="14344" width="15.42578125" style="3" customWidth="1"/>
    <col min="14345" max="14345" width="16.7109375" style="3" customWidth="1"/>
    <col min="14346" max="14346" width="11.5703125" style="3" bestFit="1" customWidth="1"/>
    <col min="14347" max="14594" width="11.42578125" style="3"/>
    <col min="14595" max="14595" width="7.7109375" style="3" customWidth="1"/>
    <col min="14596" max="14596" width="48.7109375" style="3" customWidth="1"/>
    <col min="14597" max="14597" width="10.85546875" style="3" customWidth="1"/>
    <col min="14598" max="14598" width="6.85546875" style="3" customWidth="1"/>
    <col min="14599" max="14599" width="13.42578125" style="3" customWidth="1"/>
    <col min="14600" max="14600" width="15.42578125" style="3" customWidth="1"/>
    <col min="14601" max="14601" width="16.7109375" style="3" customWidth="1"/>
    <col min="14602" max="14602" width="11.5703125" style="3" bestFit="1" customWidth="1"/>
    <col min="14603" max="14850" width="11.42578125" style="3"/>
    <col min="14851" max="14851" width="7.7109375" style="3" customWidth="1"/>
    <col min="14852" max="14852" width="48.7109375" style="3" customWidth="1"/>
    <col min="14853" max="14853" width="10.85546875" style="3" customWidth="1"/>
    <col min="14854" max="14854" width="6.85546875" style="3" customWidth="1"/>
    <col min="14855" max="14855" width="13.42578125" style="3" customWidth="1"/>
    <col min="14856" max="14856" width="15.42578125" style="3" customWidth="1"/>
    <col min="14857" max="14857" width="16.7109375" style="3" customWidth="1"/>
    <col min="14858" max="14858" width="11.5703125" style="3" bestFit="1" customWidth="1"/>
    <col min="14859" max="15106" width="11.42578125" style="3"/>
    <col min="15107" max="15107" width="7.7109375" style="3" customWidth="1"/>
    <col min="15108" max="15108" width="48.7109375" style="3" customWidth="1"/>
    <col min="15109" max="15109" width="10.85546875" style="3" customWidth="1"/>
    <col min="15110" max="15110" width="6.85546875" style="3" customWidth="1"/>
    <col min="15111" max="15111" width="13.42578125" style="3" customWidth="1"/>
    <col min="15112" max="15112" width="15.42578125" style="3" customWidth="1"/>
    <col min="15113" max="15113" width="16.7109375" style="3" customWidth="1"/>
    <col min="15114" max="15114" width="11.5703125" style="3" bestFit="1" customWidth="1"/>
    <col min="15115" max="15362" width="11.42578125" style="3"/>
    <col min="15363" max="15363" width="7.7109375" style="3" customWidth="1"/>
    <col min="15364" max="15364" width="48.7109375" style="3" customWidth="1"/>
    <col min="15365" max="15365" width="10.85546875" style="3" customWidth="1"/>
    <col min="15366" max="15366" width="6.85546875" style="3" customWidth="1"/>
    <col min="15367" max="15367" width="13.42578125" style="3" customWidth="1"/>
    <col min="15368" max="15368" width="15.42578125" style="3" customWidth="1"/>
    <col min="15369" max="15369" width="16.7109375" style="3" customWidth="1"/>
    <col min="15370" max="15370" width="11.5703125" style="3" bestFit="1" customWidth="1"/>
    <col min="15371" max="15618" width="11.42578125" style="3"/>
    <col min="15619" max="15619" width="7.7109375" style="3" customWidth="1"/>
    <col min="15620" max="15620" width="48.7109375" style="3" customWidth="1"/>
    <col min="15621" max="15621" width="10.85546875" style="3" customWidth="1"/>
    <col min="15622" max="15622" width="6.85546875" style="3" customWidth="1"/>
    <col min="15623" max="15623" width="13.42578125" style="3" customWidth="1"/>
    <col min="15624" max="15624" width="15.42578125" style="3" customWidth="1"/>
    <col min="15625" max="15625" width="16.7109375" style="3" customWidth="1"/>
    <col min="15626" max="15626" width="11.5703125" style="3" bestFit="1" customWidth="1"/>
    <col min="15627" max="15874" width="11.42578125" style="3"/>
    <col min="15875" max="15875" width="7.7109375" style="3" customWidth="1"/>
    <col min="15876" max="15876" width="48.7109375" style="3" customWidth="1"/>
    <col min="15877" max="15877" width="10.85546875" style="3" customWidth="1"/>
    <col min="15878" max="15878" width="6.85546875" style="3" customWidth="1"/>
    <col min="15879" max="15879" width="13.42578125" style="3" customWidth="1"/>
    <col min="15880" max="15880" width="15.42578125" style="3" customWidth="1"/>
    <col min="15881" max="15881" width="16.7109375" style="3" customWidth="1"/>
    <col min="15882" max="15882" width="11.5703125" style="3" bestFit="1" customWidth="1"/>
    <col min="15883" max="16130" width="11.42578125" style="3"/>
    <col min="16131" max="16131" width="7.7109375" style="3" customWidth="1"/>
    <col min="16132" max="16132" width="48.7109375" style="3" customWidth="1"/>
    <col min="16133" max="16133" width="10.85546875" style="3" customWidth="1"/>
    <col min="16134" max="16134" width="6.85546875" style="3" customWidth="1"/>
    <col min="16135" max="16135" width="13.42578125" style="3" customWidth="1"/>
    <col min="16136" max="16136" width="15.42578125" style="3" customWidth="1"/>
    <col min="16137" max="16137" width="16.7109375" style="3" customWidth="1"/>
    <col min="16138" max="16138" width="11.5703125" style="3" bestFit="1" customWidth="1"/>
    <col min="16139" max="16384" width="11.42578125" style="3"/>
  </cols>
  <sheetData>
    <row r="1" spans="1:19" s="1" customFormat="1" x14ac:dyDescent="0.2">
      <c r="A1" s="256" t="s">
        <v>0</v>
      </c>
      <c r="B1" s="256"/>
      <c r="C1" s="256"/>
      <c r="D1" s="256"/>
      <c r="E1" s="256"/>
      <c r="F1" s="256"/>
      <c r="G1" s="176"/>
    </row>
    <row r="2" spans="1:19" s="1" customFormat="1" x14ac:dyDescent="0.2">
      <c r="A2" s="256" t="s">
        <v>1</v>
      </c>
      <c r="B2" s="256"/>
      <c r="C2" s="256"/>
      <c r="D2" s="256"/>
      <c r="E2" s="256"/>
      <c r="F2" s="256"/>
      <c r="G2" s="176"/>
    </row>
    <row r="3" spans="1:19" s="1" customFormat="1" x14ac:dyDescent="0.2">
      <c r="A3" s="256" t="s">
        <v>80</v>
      </c>
      <c r="B3" s="256"/>
      <c r="C3" s="256"/>
      <c r="D3" s="256"/>
      <c r="E3" s="256"/>
      <c r="F3" s="256"/>
      <c r="G3" s="176"/>
    </row>
    <row r="4" spans="1:19" s="1" customFormat="1" x14ac:dyDescent="0.2">
      <c r="G4" s="176"/>
    </row>
    <row r="5" spans="1:19" s="1" customFormat="1" ht="8.25" customHeight="1" x14ac:dyDescent="0.2">
      <c r="A5" s="256"/>
      <c r="B5" s="256"/>
      <c r="C5" s="256"/>
      <c r="D5" s="256"/>
      <c r="E5" s="256"/>
      <c r="F5" s="256"/>
      <c r="G5" s="138"/>
      <c r="H5" s="113"/>
      <c r="I5" s="114"/>
      <c r="J5" s="139"/>
      <c r="K5" s="115"/>
      <c r="L5" s="115"/>
      <c r="M5" s="115"/>
    </row>
    <row r="6" spans="1:19" s="116" customFormat="1" x14ac:dyDescent="0.2">
      <c r="A6" s="231" t="s">
        <v>48</v>
      </c>
      <c r="B6" s="258" t="s">
        <v>107</v>
      </c>
      <c r="C6" s="258"/>
      <c r="D6" s="258"/>
      <c r="E6" s="258"/>
      <c r="F6" s="258"/>
      <c r="G6" s="115"/>
    </row>
    <row r="7" spans="1:19" s="1" customFormat="1" x14ac:dyDescent="0.2">
      <c r="A7" s="46" t="s">
        <v>60</v>
      </c>
      <c r="B7" s="43"/>
      <c r="C7" s="47"/>
      <c r="D7" s="44" t="s">
        <v>2</v>
      </c>
      <c r="E7" s="48"/>
      <c r="F7" s="115"/>
      <c r="G7" s="45"/>
    </row>
    <row r="8" spans="1:19" s="1" customFormat="1" x14ac:dyDescent="0.2">
      <c r="A8" s="46" t="s">
        <v>77</v>
      </c>
      <c r="B8" s="43"/>
      <c r="C8" s="47"/>
      <c r="D8" s="44" t="s">
        <v>78</v>
      </c>
      <c r="E8" s="48"/>
      <c r="F8" s="45"/>
      <c r="G8" s="45"/>
    </row>
    <row r="9" spans="1:19" s="1" customFormat="1" x14ac:dyDescent="0.2">
      <c r="A9" s="46"/>
      <c r="B9" s="43"/>
      <c r="C9" s="47"/>
      <c r="D9" s="44"/>
      <c r="E9" s="48"/>
      <c r="F9" s="45"/>
      <c r="G9" s="45"/>
    </row>
    <row r="10" spans="1:19" s="1" customFormat="1" x14ac:dyDescent="0.2">
      <c r="A10" s="257" t="s">
        <v>109</v>
      </c>
      <c r="B10" s="257"/>
      <c r="C10" s="257"/>
      <c r="D10" s="257"/>
      <c r="E10" s="257"/>
      <c r="F10" s="257"/>
      <c r="G10" s="45"/>
    </row>
    <row r="11" spans="1:19" s="28" customFormat="1" ht="11.25" customHeight="1" x14ac:dyDescent="0.25">
      <c r="A11" s="242" t="s">
        <v>3</v>
      </c>
      <c r="B11" s="242" t="s">
        <v>4</v>
      </c>
      <c r="C11" s="243" t="s">
        <v>5</v>
      </c>
      <c r="D11" s="242" t="s">
        <v>6</v>
      </c>
      <c r="E11" s="244" t="s">
        <v>7</v>
      </c>
      <c r="F11" s="244" t="s">
        <v>8</v>
      </c>
      <c r="G11" s="128"/>
      <c r="H11" s="136"/>
      <c r="I11" s="129"/>
      <c r="J11" s="129"/>
      <c r="K11" s="129"/>
      <c r="L11" s="127"/>
      <c r="M11" s="227"/>
    </row>
    <row r="12" spans="1:19" ht="12.75" customHeight="1" x14ac:dyDescent="0.25">
      <c r="A12" s="49"/>
      <c r="B12" s="49"/>
      <c r="C12" s="50"/>
      <c r="D12" s="49"/>
      <c r="E12" s="51"/>
      <c r="F12" s="51"/>
      <c r="G12" s="130"/>
      <c r="H12" s="137"/>
      <c r="I12" s="129"/>
      <c r="J12" s="129"/>
      <c r="K12" s="129"/>
      <c r="L12" s="2"/>
      <c r="M12" s="2"/>
    </row>
    <row r="13" spans="1:19" s="8" customFormat="1" ht="24.75" customHeight="1" x14ac:dyDescent="0.2">
      <c r="A13" s="52" t="s">
        <v>46</v>
      </c>
      <c r="B13" s="55" t="s">
        <v>76</v>
      </c>
      <c r="C13" s="36"/>
      <c r="D13" s="53"/>
      <c r="E13" s="38"/>
      <c r="F13" s="54"/>
      <c r="G13" s="131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s="8" customFormat="1" ht="8.25" customHeight="1" x14ac:dyDescent="0.2">
      <c r="A14" s="53"/>
      <c r="B14" s="33"/>
      <c r="C14" s="36"/>
      <c r="D14" s="53"/>
      <c r="E14" s="38"/>
      <c r="F14" s="150"/>
      <c r="G14" s="131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s="142" customFormat="1" ht="12.75" customHeight="1" x14ac:dyDescent="0.2">
      <c r="A15" s="56">
        <v>1</v>
      </c>
      <c r="B15" s="33" t="s">
        <v>40</v>
      </c>
      <c r="C15" s="38">
        <v>1015.8</v>
      </c>
      <c r="D15" s="53" t="s">
        <v>12</v>
      </c>
      <c r="E15" s="38">
        <v>14.63</v>
      </c>
      <c r="F15" s="150">
        <f>ROUND(C15*E15,2)</f>
        <v>14861.15</v>
      </c>
      <c r="G15" s="140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s="8" customFormat="1" ht="9" customHeight="1" x14ac:dyDescent="0.2">
      <c r="A16" s="32"/>
      <c r="B16" s="33"/>
      <c r="C16" s="36"/>
      <c r="D16" s="53"/>
      <c r="E16" s="38"/>
      <c r="F16" s="150">
        <f>ROUND(C16*E16,2)</f>
        <v>0</v>
      </c>
      <c r="G16" s="140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s="8" customFormat="1" ht="12.75" customHeight="1" x14ac:dyDescent="0.2">
      <c r="A17" s="57">
        <v>2</v>
      </c>
      <c r="B17" s="55" t="s">
        <v>9</v>
      </c>
      <c r="C17" s="36"/>
      <c r="D17" s="53"/>
      <c r="E17" s="38"/>
      <c r="F17" s="150">
        <f>ROUND(C17*E17,2)</f>
        <v>0</v>
      </c>
      <c r="G17" s="140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s="142" customFormat="1" ht="12.75" customHeight="1" x14ac:dyDescent="0.2">
      <c r="A18" s="58">
        <v>2.1</v>
      </c>
      <c r="B18" s="33" t="s">
        <v>37</v>
      </c>
      <c r="C18" s="38">
        <v>1208.8</v>
      </c>
      <c r="D18" s="53" t="s">
        <v>10</v>
      </c>
      <c r="E18" s="38">
        <v>154.52000000000001</v>
      </c>
      <c r="F18" s="150">
        <f>ROUND(C18*E18,2)</f>
        <v>186783.78</v>
      </c>
      <c r="G18" s="140"/>
      <c r="H18" s="144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</row>
    <row r="19" spans="1:19" s="142" customFormat="1" ht="12.75" customHeight="1" x14ac:dyDescent="0.2">
      <c r="A19" s="58">
        <v>2.2000000000000002</v>
      </c>
      <c r="B19" s="33" t="s">
        <v>36</v>
      </c>
      <c r="C19" s="38">
        <v>86.34</v>
      </c>
      <c r="D19" s="53" t="s">
        <v>10</v>
      </c>
      <c r="E19" s="38">
        <v>1110.3900000000001</v>
      </c>
      <c r="F19" s="150">
        <f t="shared" ref="F19:F32" si="0">ROUND(C19*E19,2)</f>
        <v>95871.07</v>
      </c>
      <c r="G19" s="140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</row>
    <row r="20" spans="1:19" s="142" customFormat="1" ht="25.5" x14ac:dyDescent="0.2">
      <c r="A20" s="58">
        <v>2.2999999999999998</v>
      </c>
      <c r="B20" s="34" t="s">
        <v>62</v>
      </c>
      <c r="C20" s="159">
        <v>998.78</v>
      </c>
      <c r="D20" s="37" t="s">
        <v>10</v>
      </c>
      <c r="E20" s="160">
        <v>184.63</v>
      </c>
      <c r="F20" s="150">
        <f t="shared" si="0"/>
        <v>184404.75</v>
      </c>
      <c r="G20" s="140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</row>
    <row r="21" spans="1:19" s="142" customFormat="1" ht="24.75" customHeight="1" x14ac:dyDescent="0.2">
      <c r="A21" s="58">
        <v>2.4</v>
      </c>
      <c r="B21" s="161" t="s">
        <v>50</v>
      </c>
      <c r="C21" s="29">
        <v>252.02</v>
      </c>
      <c r="D21" s="53" t="s">
        <v>10</v>
      </c>
      <c r="E21" s="29">
        <v>210</v>
      </c>
      <c r="F21" s="150">
        <f t="shared" si="0"/>
        <v>52924.2</v>
      </c>
      <c r="G21" s="140"/>
      <c r="H21" s="141"/>
      <c r="I21" s="141"/>
      <c r="J21" s="141"/>
      <c r="K21" s="145"/>
      <c r="L21" s="141"/>
      <c r="M21" s="141"/>
      <c r="N21" s="141"/>
      <c r="O21" s="141"/>
      <c r="P21" s="141"/>
      <c r="Q21" s="141"/>
      <c r="R21" s="141"/>
      <c r="S21" s="141"/>
    </row>
    <row r="22" spans="1:19" s="8" customFormat="1" ht="9" customHeight="1" x14ac:dyDescent="0.2">
      <c r="A22" s="58"/>
      <c r="B22" s="33"/>
      <c r="C22" s="38"/>
      <c r="D22" s="53"/>
      <c r="E22" s="38"/>
      <c r="F22" s="150">
        <f t="shared" si="0"/>
        <v>0</v>
      </c>
      <c r="G22" s="140"/>
      <c r="H22" s="7"/>
      <c r="I22" s="7"/>
      <c r="J22" s="7"/>
      <c r="K22" s="40"/>
      <c r="L22" s="7"/>
      <c r="M22" s="7"/>
      <c r="N22" s="7"/>
      <c r="O22" s="7"/>
      <c r="P22" s="7"/>
      <c r="Q22" s="7"/>
      <c r="R22" s="7"/>
      <c r="S22" s="7"/>
    </row>
    <row r="23" spans="1:19" s="8" customFormat="1" ht="12.75" customHeight="1" x14ac:dyDescent="0.2">
      <c r="A23" s="57">
        <v>3</v>
      </c>
      <c r="B23" s="55" t="s">
        <v>35</v>
      </c>
      <c r="C23" s="162"/>
      <c r="D23" s="52"/>
      <c r="E23" s="162"/>
      <c r="F23" s="150">
        <f t="shared" si="0"/>
        <v>0</v>
      </c>
      <c r="G23" s="140"/>
      <c r="H23" s="7"/>
      <c r="I23" s="7"/>
      <c r="J23" s="7"/>
      <c r="K23" s="40"/>
      <c r="L23" s="7"/>
      <c r="M23" s="7"/>
      <c r="N23" s="7"/>
      <c r="O23" s="7"/>
      <c r="P23" s="7"/>
      <c r="Q23" s="7"/>
      <c r="R23" s="7"/>
      <c r="S23" s="7"/>
    </row>
    <row r="24" spans="1:19" s="142" customFormat="1" ht="25.5" x14ac:dyDescent="0.2">
      <c r="A24" s="59">
        <v>3.1</v>
      </c>
      <c r="B24" s="34" t="s">
        <v>47</v>
      </c>
      <c r="C24" s="29">
        <v>1056.43</v>
      </c>
      <c r="D24" s="53" t="s">
        <v>12</v>
      </c>
      <c r="E24" s="61">
        <v>6063.52</v>
      </c>
      <c r="F24" s="150">
        <f t="shared" si="0"/>
        <v>6405684.4299999997</v>
      </c>
      <c r="G24" s="140"/>
      <c r="H24" s="141"/>
      <c r="I24" s="141"/>
      <c r="J24" s="141"/>
      <c r="K24" s="145"/>
      <c r="L24" s="141"/>
      <c r="M24" s="141"/>
      <c r="N24" s="141"/>
      <c r="O24" s="141"/>
      <c r="P24" s="141"/>
      <c r="Q24" s="141"/>
      <c r="R24" s="141"/>
      <c r="S24" s="141"/>
    </row>
    <row r="25" spans="1:19" s="8" customFormat="1" ht="9.75" customHeight="1" x14ac:dyDescent="0.2">
      <c r="A25" s="62"/>
      <c r="B25" s="34"/>
      <c r="C25" s="70"/>
      <c r="D25" s="53"/>
      <c r="E25" s="38"/>
      <c r="F25" s="150">
        <f t="shared" si="0"/>
        <v>0</v>
      </c>
      <c r="G25" s="140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s="8" customFormat="1" ht="12.75" customHeight="1" x14ac:dyDescent="0.2">
      <c r="A26" s="57">
        <v>4</v>
      </c>
      <c r="B26" s="55" t="s">
        <v>34</v>
      </c>
      <c r="C26" s="162"/>
      <c r="D26" s="52"/>
      <c r="E26" s="162"/>
      <c r="F26" s="150">
        <f t="shared" si="0"/>
        <v>0</v>
      </c>
      <c r="G26" s="140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s="142" customFormat="1" ht="25.5" x14ac:dyDescent="0.2">
      <c r="A27" s="59">
        <v>4.0999999999999996</v>
      </c>
      <c r="B27" s="34" t="s">
        <v>47</v>
      </c>
      <c r="C27" s="29">
        <v>1056.43</v>
      </c>
      <c r="D27" s="53" t="s">
        <v>12</v>
      </c>
      <c r="E27" s="29">
        <v>55.95</v>
      </c>
      <c r="F27" s="150">
        <f t="shared" si="0"/>
        <v>59107.26</v>
      </c>
      <c r="G27" s="140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</row>
    <row r="28" spans="1:19" s="8" customFormat="1" ht="9" customHeight="1" x14ac:dyDescent="0.2">
      <c r="A28" s="58"/>
      <c r="B28" s="34"/>
      <c r="C28" s="36"/>
      <c r="D28" s="53"/>
      <c r="E28" s="38"/>
      <c r="F28" s="150">
        <f t="shared" si="0"/>
        <v>0</v>
      </c>
      <c r="G28" s="140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s="8" customFormat="1" ht="25.5" x14ac:dyDescent="0.2">
      <c r="A29" s="65">
        <v>5</v>
      </c>
      <c r="B29" s="39" t="s">
        <v>74</v>
      </c>
      <c r="C29" s="32"/>
      <c r="D29" s="53"/>
      <c r="E29" s="61"/>
      <c r="F29" s="150">
        <f t="shared" si="0"/>
        <v>0</v>
      </c>
      <c r="G29" s="140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s="13" customFormat="1" x14ac:dyDescent="0.2">
      <c r="A30" s="59">
        <v>5.0999999999999996</v>
      </c>
      <c r="B30" s="173" t="s">
        <v>69</v>
      </c>
      <c r="C30" s="66">
        <v>1</v>
      </c>
      <c r="D30" s="53" t="s">
        <v>13</v>
      </c>
      <c r="E30" s="61">
        <v>8809.77</v>
      </c>
      <c r="F30" s="150">
        <f t="shared" si="0"/>
        <v>8809.77</v>
      </c>
      <c r="G30" s="140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s="13" customFormat="1" x14ac:dyDescent="0.2">
      <c r="A31" s="59">
        <f>+A30+0.1</f>
        <v>5.2</v>
      </c>
      <c r="B31" s="173" t="s">
        <v>70</v>
      </c>
      <c r="C31" s="66">
        <v>1</v>
      </c>
      <c r="D31" s="53" t="s">
        <v>13</v>
      </c>
      <c r="E31" s="61">
        <v>10367.67</v>
      </c>
      <c r="F31" s="150">
        <f t="shared" si="0"/>
        <v>10367.67</v>
      </c>
      <c r="G31" s="140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19" s="13" customFormat="1" x14ac:dyDescent="0.2">
      <c r="A32" s="59">
        <f t="shared" ref="A32:A38" si="1">+A31+0.1</f>
        <v>5.3</v>
      </c>
      <c r="B32" s="173" t="s">
        <v>71</v>
      </c>
      <c r="C32" s="66">
        <v>2</v>
      </c>
      <c r="D32" s="53" t="s">
        <v>13</v>
      </c>
      <c r="E32" s="61">
        <v>7512.07</v>
      </c>
      <c r="F32" s="150">
        <f t="shared" si="0"/>
        <v>15024.14</v>
      </c>
      <c r="G32" s="140"/>
      <c r="H32" s="166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1:19" s="13" customFormat="1" x14ac:dyDescent="0.2">
      <c r="A33" s="59">
        <f t="shared" si="1"/>
        <v>5.4</v>
      </c>
      <c r="B33" s="173" t="s">
        <v>73</v>
      </c>
      <c r="C33" s="66">
        <v>4</v>
      </c>
      <c r="D33" s="53" t="s">
        <v>13</v>
      </c>
      <c r="E33" s="61">
        <v>5824.37</v>
      </c>
      <c r="F33" s="150">
        <f>ROUND(C33*E33,2)</f>
        <v>23297.48</v>
      </c>
      <c r="G33" s="140"/>
      <c r="H33" s="12"/>
      <c r="I33" s="12"/>
      <c r="J33" s="12"/>
      <c r="K33" s="166"/>
      <c r="L33" s="12"/>
      <c r="M33" s="12"/>
      <c r="N33" s="12"/>
      <c r="O33" s="12"/>
      <c r="P33" s="12"/>
      <c r="Q33" s="12"/>
      <c r="R33" s="12"/>
      <c r="S33" s="12"/>
    </row>
    <row r="34" spans="1:19" s="13" customFormat="1" x14ac:dyDescent="0.2">
      <c r="A34" s="59">
        <f t="shared" si="1"/>
        <v>5.5</v>
      </c>
      <c r="B34" s="173" t="s">
        <v>72</v>
      </c>
      <c r="C34" s="66">
        <v>14</v>
      </c>
      <c r="D34" s="53" t="s">
        <v>13</v>
      </c>
      <c r="E34" s="61">
        <v>7429.53</v>
      </c>
      <c r="F34" s="150">
        <f>ROUND(C34*E34,2)</f>
        <v>104013.42</v>
      </c>
      <c r="G34" s="140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1:19" s="13" customFormat="1" x14ac:dyDescent="0.2">
      <c r="A35" s="59">
        <f t="shared" si="1"/>
        <v>5.6</v>
      </c>
      <c r="B35" s="173" t="s">
        <v>75</v>
      </c>
      <c r="C35" s="66">
        <v>10</v>
      </c>
      <c r="D35" s="53" t="s">
        <v>13</v>
      </c>
      <c r="E35" s="61">
        <v>1695.71</v>
      </c>
      <c r="F35" s="150">
        <f t="shared" ref="F35" si="2">ROUND(C35*E35,2)</f>
        <v>16957.099999999999</v>
      </c>
      <c r="G35" s="140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1:19" s="13" customFormat="1" x14ac:dyDescent="0.2">
      <c r="A36" s="59">
        <f t="shared" si="1"/>
        <v>5.7</v>
      </c>
      <c r="B36" s="143" t="s">
        <v>49</v>
      </c>
      <c r="C36" s="66">
        <v>10</v>
      </c>
      <c r="D36" s="53" t="s">
        <v>13</v>
      </c>
      <c r="E36" s="61">
        <v>4516.01</v>
      </c>
      <c r="F36" s="150">
        <f>ROUND(C36*E36,2)</f>
        <v>45160.1</v>
      </c>
      <c r="G36" s="140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1:19" s="13" customFormat="1" x14ac:dyDescent="0.2">
      <c r="A37" s="59">
        <f t="shared" si="1"/>
        <v>5.8</v>
      </c>
      <c r="B37" s="143" t="s">
        <v>64</v>
      </c>
      <c r="C37" s="66">
        <v>8</v>
      </c>
      <c r="D37" s="53" t="s">
        <v>13</v>
      </c>
      <c r="E37" s="61">
        <v>1384.48</v>
      </c>
      <c r="F37" s="150">
        <f t="shared" ref="F37:F42" si="3">ROUND(C37*E37,2)</f>
        <v>11075.84</v>
      </c>
      <c r="G37" s="140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19" s="13" customFormat="1" ht="14.25" customHeight="1" x14ac:dyDescent="0.2">
      <c r="A38" s="59">
        <f t="shared" si="1"/>
        <v>5.9</v>
      </c>
      <c r="B38" s="173" t="s">
        <v>66</v>
      </c>
      <c r="C38" s="66">
        <v>6</v>
      </c>
      <c r="D38" s="53" t="s">
        <v>13</v>
      </c>
      <c r="E38" s="61">
        <v>8002.4</v>
      </c>
      <c r="F38" s="150">
        <f t="shared" si="3"/>
        <v>48014.400000000001</v>
      </c>
      <c r="G38" s="140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1:19" s="158" customFormat="1" ht="7.5" customHeight="1" x14ac:dyDescent="0.2">
      <c r="A39" s="59"/>
      <c r="B39" s="163"/>
      <c r="C39" s="66"/>
      <c r="D39" s="53"/>
      <c r="E39" s="61"/>
      <c r="F39" s="150">
        <f t="shared" si="3"/>
        <v>0</v>
      </c>
      <c r="G39" s="140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</row>
    <row r="40" spans="1:19" s="13" customFormat="1" ht="12.75" customHeight="1" x14ac:dyDescent="0.2">
      <c r="A40" s="65">
        <v>6</v>
      </c>
      <c r="B40" s="39" t="s">
        <v>33</v>
      </c>
      <c r="C40" s="32"/>
      <c r="D40" s="53"/>
      <c r="E40" s="61"/>
      <c r="F40" s="153">
        <f t="shared" si="3"/>
        <v>0</v>
      </c>
      <c r="G40" s="140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19" s="13" customFormat="1" ht="51" x14ac:dyDescent="0.2">
      <c r="A41" s="59">
        <v>6.1</v>
      </c>
      <c r="B41" s="164" t="s">
        <v>67</v>
      </c>
      <c r="C41" s="232">
        <v>1</v>
      </c>
      <c r="D41" s="37" t="s">
        <v>13</v>
      </c>
      <c r="E41" s="160">
        <v>46696.74</v>
      </c>
      <c r="F41" s="150">
        <f t="shared" si="3"/>
        <v>46696.74</v>
      </c>
      <c r="G41" s="140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 s="13" customFormat="1" ht="40.5" customHeight="1" x14ac:dyDescent="0.2">
      <c r="A42" s="59">
        <v>6.2</v>
      </c>
      <c r="B42" s="164" t="s">
        <v>65</v>
      </c>
      <c r="C42" s="232">
        <v>3</v>
      </c>
      <c r="D42" s="37" t="s">
        <v>13</v>
      </c>
      <c r="E42" s="160">
        <v>27844.6</v>
      </c>
      <c r="F42" s="150">
        <f t="shared" si="3"/>
        <v>83533.8</v>
      </c>
      <c r="G42" s="140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19" s="13" customFormat="1" ht="51" customHeight="1" x14ac:dyDescent="0.2">
      <c r="A43" s="59">
        <v>6.3</v>
      </c>
      <c r="B43" s="207" t="s">
        <v>44</v>
      </c>
      <c r="C43" s="232">
        <v>1</v>
      </c>
      <c r="D43" s="37" t="s">
        <v>13</v>
      </c>
      <c r="E43" s="160">
        <v>38138.559999999998</v>
      </c>
      <c r="F43" s="150">
        <f>ROUND(C43*E43,2)</f>
        <v>38138.559999999998</v>
      </c>
      <c r="G43" s="140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1:19" s="13" customFormat="1" ht="12.75" customHeight="1" x14ac:dyDescent="0.2">
      <c r="A44" s="59">
        <v>6.4</v>
      </c>
      <c r="B44" s="165" t="s">
        <v>51</v>
      </c>
      <c r="C44" s="232">
        <v>4</v>
      </c>
      <c r="D44" s="37" t="s">
        <v>13</v>
      </c>
      <c r="E44" s="160">
        <v>3885</v>
      </c>
      <c r="F44" s="150">
        <f>ROUND(C44*E44,2)</f>
        <v>15540</v>
      </c>
      <c r="G44" s="140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1:19" s="13" customFormat="1" ht="24.75" customHeight="1" x14ac:dyDescent="0.2">
      <c r="A45" s="59">
        <v>6.5</v>
      </c>
      <c r="B45" s="34" t="s">
        <v>68</v>
      </c>
      <c r="C45" s="232">
        <v>1</v>
      </c>
      <c r="D45" s="37" t="s">
        <v>13</v>
      </c>
      <c r="E45" s="160">
        <v>15393.45</v>
      </c>
      <c r="F45" s="150">
        <f>ROUND(C45*E45,2)</f>
        <v>15393.45</v>
      </c>
      <c r="G45" s="140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1:19" s="13" customFormat="1" ht="12.75" customHeight="1" x14ac:dyDescent="0.2">
      <c r="A46" s="65"/>
      <c r="B46" s="39"/>
      <c r="C46" s="32"/>
      <c r="D46" s="53"/>
      <c r="E46" s="61"/>
      <c r="F46" s="150"/>
      <c r="G46" s="140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1:19" s="8" customFormat="1" ht="12.75" customHeight="1" x14ac:dyDescent="0.2">
      <c r="A47" s="65">
        <v>7</v>
      </c>
      <c r="B47" s="67" t="s">
        <v>32</v>
      </c>
      <c r="C47" s="31"/>
      <c r="D47" s="30"/>
      <c r="E47" s="68"/>
      <c r="F47" s="150">
        <f>ROUND(C47*E47,2)</f>
        <v>0</v>
      </c>
      <c r="G47" s="140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1:19" s="8" customFormat="1" ht="12.75" customHeight="1" x14ac:dyDescent="0.2">
      <c r="A48" s="58">
        <v>7.1</v>
      </c>
      <c r="B48" s="34" t="s">
        <v>39</v>
      </c>
      <c r="C48" s="38">
        <v>1015.8</v>
      </c>
      <c r="D48" s="69" t="s">
        <v>12</v>
      </c>
      <c r="E48" s="38">
        <v>53.28</v>
      </c>
      <c r="F48" s="150">
        <f>ROUND(C48*E48,2)</f>
        <v>54121.82</v>
      </c>
      <c r="G48" s="140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1:19" s="8" customFormat="1" ht="12.75" customHeight="1" x14ac:dyDescent="0.2">
      <c r="A49" s="58"/>
      <c r="B49" s="34"/>
      <c r="C49" s="38"/>
      <c r="D49" s="69"/>
      <c r="E49" s="38"/>
      <c r="F49" s="150"/>
      <c r="G49" s="140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 s="8" customFormat="1" ht="38.25" x14ac:dyDescent="0.2">
      <c r="A50" s="64">
        <v>8</v>
      </c>
      <c r="B50" s="35" t="s">
        <v>38</v>
      </c>
      <c r="C50" s="29">
        <v>1015.8</v>
      </c>
      <c r="D50" s="53" t="s">
        <v>12</v>
      </c>
      <c r="E50" s="61">
        <v>23.8</v>
      </c>
      <c r="F50" s="153">
        <f>ROUND(C50*E50,2)</f>
        <v>24176.04</v>
      </c>
      <c r="G50" s="140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s="8" customFormat="1" x14ac:dyDescent="0.2">
      <c r="A51" s="64">
        <v>9</v>
      </c>
      <c r="B51" s="35" t="s">
        <v>45</v>
      </c>
      <c r="C51" s="29">
        <v>1015.8</v>
      </c>
      <c r="D51" s="53" t="s">
        <v>12</v>
      </c>
      <c r="E51" s="61">
        <v>15</v>
      </c>
      <c r="F51" s="150">
        <f>ROUND(C51*E51,2)</f>
        <v>15237</v>
      </c>
      <c r="G51" s="140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 s="8" customFormat="1" ht="9" customHeight="1" x14ac:dyDescent="0.2">
      <c r="A52" s="229"/>
      <c r="B52" s="230"/>
      <c r="C52" s="175"/>
      <c r="D52" s="167"/>
      <c r="E52" s="168"/>
      <c r="F52" s="208"/>
      <c r="G52" s="140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1:19" s="8" customFormat="1" ht="9" customHeight="1" x14ac:dyDescent="0.2">
      <c r="A53" s="59"/>
      <c r="B53" s="34"/>
      <c r="C53" s="32"/>
      <c r="D53" s="53"/>
      <c r="E53" s="61"/>
      <c r="F53" s="150"/>
      <c r="G53" s="140"/>
      <c r="H53" s="40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s="8" customFormat="1" ht="16.5" customHeight="1" x14ac:dyDescent="0.2">
      <c r="A54" s="65">
        <v>10</v>
      </c>
      <c r="B54" s="146" t="s">
        <v>52</v>
      </c>
      <c r="C54" s="147"/>
      <c r="D54" s="148"/>
      <c r="E54" s="149"/>
      <c r="F54" s="150">
        <f>+ROUND(C54*E54,2)</f>
        <v>0</v>
      </c>
      <c r="G54" s="140"/>
      <c r="H54" s="108"/>
      <c r="I54" s="110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s="8" customFormat="1" ht="12.75" customHeight="1" x14ac:dyDescent="0.2">
      <c r="A55" s="59">
        <v>10.1</v>
      </c>
      <c r="B55" s="151" t="s">
        <v>53</v>
      </c>
      <c r="C55" s="149">
        <v>2031.6</v>
      </c>
      <c r="D55" s="152" t="s">
        <v>12</v>
      </c>
      <c r="E55" s="149">
        <v>47.61</v>
      </c>
      <c r="F55" s="150">
        <f>+ROUND(C55*E55,2)</f>
        <v>96724.479999999996</v>
      </c>
      <c r="G55" s="140"/>
      <c r="H55" s="108"/>
      <c r="I55" s="156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s="8" customFormat="1" ht="12.75" customHeight="1" x14ac:dyDescent="0.2">
      <c r="A56" s="59">
        <v>10.199999999999999</v>
      </c>
      <c r="B56" s="151" t="s">
        <v>54</v>
      </c>
      <c r="C56" s="149">
        <v>914.22</v>
      </c>
      <c r="D56" s="152" t="s">
        <v>11</v>
      </c>
      <c r="E56" s="149">
        <v>41</v>
      </c>
      <c r="F56" s="150">
        <f>+ROUND(C56*E56,2)</f>
        <v>37483.019999999997</v>
      </c>
      <c r="G56" s="140"/>
      <c r="H56" s="108"/>
      <c r="I56" s="156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s="8" customFormat="1" ht="12.75" customHeight="1" x14ac:dyDescent="0.2">
      <c r="A57" s="59">
        <v>10.3</v>
      </c>
      <c r="B57" s="151" t="s">
        <v>55</v>
      </c>
      <c r="C57" s="147">
        <v>61.71</v>
      </c>
      <c r="D57" s="148" t="s">
        <v>10</v>
      </c>
      <c r="E57" s="147">
        <v>210</v>
      </c>
      <c r="F57" s="153">
        <f t="shared" ref="F57" si="4">+ROUND(C57*E57,2)</f>
        <v>12959.1</v>
      </c>
      <c r="G57" s="140"/>
      <c r="H57" s="108"/>
      <c r="I57" s="156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19" s="8" customFormat="1" ht="12.75" customHeight="1" x14ac:dyDescent="0.2">
      <c r="A58" s="59">
        <v>10.4</v>
      </c>
      <c r="B58" s="154" t="s">
        <v>56</v>
      </c>
      <c r="C58" s="149">
        <v>219.41</v>
      </c>
      <c r="D58" s="152" t="s">
        <v>10</v>
      </c>
      <c r="E58" s="149">
        <v>833.68</v>
      </c>
      <c r="F58" s="150">
        <f>+ROUND(C58*E58,2)</f>
        <v>182917.73</v>
      </c>
      <c r="G58" s="140"/>
      <c r="H58" s="108"/>
      <c r="I58" s="156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19" s="8" customFormat="1" ht="12.75" customHeight="1" x14ac:dyDescent="0.2">
      <c r="A59" s="59">
        <v>10.5</v>
      </c>
      <c r="B59" s="154" t="s">
        <v>57</v>
      </c>
      <c r="C59" s="147">
        <v>914.22</v>
      </c>
      <c r="D59" s="148" t="s">
        <v>11</v>
      </c>
      <c r="E59" s="149">
        <v>116.79</v>
      </c>
      <c r="F59" s="150">
        <f>+ROUND(C59*E59,2)</f>
        <v>106771.75</v>
      </c>
      <c r="G59" s="140"/>
      <c r="H59" s="108"/>
      <c r="I59" s="156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s="8" customFormat="1" ht="12.75" customHeight="1" x14ac:dyDescent="0.2">
      <c r="A60" s="59">
        <v>10.6</v>
      </c>
      <c r="B60" s="155" t="s">
        <v>58</v>
      </c>
      <c r="C60" s="147">
        <v>1142.78</v>
      </c>
      <c r="D60" s="148" t="s">
        <v>11</v>
      </c>
      <c r="E60" s="147">
        <v>622.25</v>
      </c>
      <c r="F60" s="153">
        <f>+ROUND(C60*E60,2)</f>
        <v>711094.86</v>
      </c>
      <c r="G60" s="140"/>
      <c r="H60" s="108"/>
      <c r="I60" s="156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s="8" customFormat="1" ht="12.75" customHeight="1" x14ac:dyDescent="0.2">
      <c r="A61" s="59">
        <v>10.7</v>
      </c>
      <c r="B61" s="34" t="s">
        <v>61</v>
      </c>
      <c r="C61" s="147">
        <v>2285.5500000000002</v>
      </c>
      <c r="D61" s="148" t="s">
        <v>59</v>
      </c>
      <c r="E61" s="149">
        <v>22.35</v>
      </c>
      <c r="F61" s="150">
        <f>+ROUND(C61*E61,2)</f>
        <v>51082.04</v>
      </c>
      <c r="G61" s="140"/>
      <c r="H61" s="108"/>
      <c r="I61" s="156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s="10" customFormat="1" ht="12.75" customHeight="1" x14ac:dyDescent="0.2">
      <c r="A62" s="53"/>
      <c r="B62" s="245" t="s">
        <v>42</v>
      </c>
      <c r="C62" s="36"/>
      <c r="D62" s="53"/>
      <c r="E62" s="38"/>
      <c r="F62" s="246">
        <f>SUM(F15:F61)</f>
        <v>8774226.9499999993</v>
      </c>
      <c r="G62" s="140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 s="8" customFormat="1" ht="9" customHeight="1" x14ac:dyDescent="0.2">
      <c r="A63" s="53"/>
      <c r="B63" s="33"/>
      <c r="C63" s="36"/>
      <c r="D63" s="53"/>
      <c r="E63" s="38"/>
      <c r="F63" s="54"/>
      <c r="G63" s="140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s="8" customFormat="1" x14ac:dyDescent="0.2">
      <c r="A64" s="75" t="s">
        <v>16</v>
      </c>
      <c r="B64" s="55" t="s">
        <v>15</v>
      </c>
      <c r="C64" s="38"/>
      <c r="D64" s="53"/>
      <c r="E64" s="38"/>
      <c r="F64" s="54"/>
      <c r="G64" s="140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1:19" s="8" customFormat="1" x14ac:dyDescent="0.2">
      <c r="A65" s="56"/>
      <c r="B65" s="35"/>
      <c r="C65" s="29"/>
      <c r="D65" s="53"/>
      <c r="E65" s="29"/>
      <c r="F65" s="63"/>
      <c r="G65" s="140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:19" s="8" customFormat="1" ht="39" thickBot="1" x14ac:dyDescent="0.25">
      <c r="A66" s="64">
        <v>1</v>
      </c>
      <c r="B66" s="33" t="s">
        <v>31</v>
      </c>
      <c r="C66" s="29">
        <v>3</v>
      </c>
      <c r="D66" s="169" t="s">
        <v>63</v>
      </c>
      <c r="E66" s="29">
        <v>35500</v>
      </c>
      <c r="F66" s="63">
        <f>E66*C66</f>
        <v>106500</v>
      </c>
      <c r="G66" s="140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:19" s="17" customFormat="1" ht="14.25" thickTop="1" thickBot="1" x14ac:dyDescent="0.25">
      <c r="A67" s="71"/>
      <c r="B67" s="72" t="s">
        <v>30</v>
      </c>
      <c r="C67" s="41"/>
      <c r="D67" s="30"/>
      <c r="E67" s="73"/>
      <c r="F67" s="74">
        <f>SUM(F65:F66)</f>
        <v>106500</v>
      </c>
      <c r="G67" s="140"/>
      <c r="H67" s="9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</row>
    <row r="68" spans="1:19" s="19" customFormat="1" ht="13.5" customHeight="1" thickTop="1" thickBot="1" x14ac:dyDescent="0.25">
      <c r="A68" s="71"/>
      <c r="B68" s="72"/>
      <c r="C68" s="41"/>
      <c r="D68" s="30"/>
      <c r="E68" s="73"/>
      <c r="F68" s="74"/>
      <c r="G68" s="140"/>
      <c r="H68" s="7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</row>
    <row r="69" spans="1:19" s="15" customFormat="1" ht="14.25" thickTop="1" thickBot="1" x14ac:dyDescent="0.25">
      <c r="A69" s="71"/>
      <c r="B69" s="72" t="s">
        <v>29</v>
      </c>
      <c r="C69" s="41"/>
      <c r="D69" s="30"/>
      <c r="E69" s="73"/>
      <c r="F69" s="74">
        <f>+F62+F67</f>
        <v>8880726.9499999993</v>
      </c>
      <c r="G69" s="140"/>
      <c r="H69" s="20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spans="1:19" s="19" customFormat="1" ht="13.5" customHeight="1" thickTop="1" thickBot="1" x14ac:dyDescent="0.25">
      <c r="A70" s="71"/>
      <c r="B70" s="72"/>
      <c r="C70" s="41"/>
      <c r="D70" s="30"/>
      <c r="E70" s="73"/>
      <c r="F70" s="74"/>
      <c r="G70" s="140"/>
      <c r="H70" s="7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</row>
    <row r="71" spans="1:19" s="18" customFormat="1" ht="25.5" customHeight="1" thickTop="1" x14ac:dyDescent="0.2">
      <c r="A71" s="71"/>
      <c r="B71" s="248" t="s">
        <v>110</v>
      </c>
      <c r="C71" s="41"/>
      <c r="D71" s="30"/>
      <c r="E71" s="76"/>
      <c r="F71" s="74"/>
      <c r="G71" s="140"/>
      <c r="H71" s="7"/>
    </row>
    <row r="72" spans="1:19" s="18" customFormat="1" ht="13.5" customHeight="1" x14ac:dyDescent="0.2">
      <c r="A72" s="71"/>
      <c r="B72" s="72"/>
      <c r="C72" s="41"/>
      <c r="D72" s="30"/>
      <c r="E72" s="76"/>
      <c r="F72" s="74"/>
      <c r="G72" s="140"/>
      <c r="H72" s="7"/>
    </row>
    <row r="73" spans="1:19" s="18" customFormat="1" ht="13.5" customHeight="1" x14ac:dyDescent="0.2">
      <c r="A73" s="71"/>
      <c r="B73" s="72" t="s">
        <v>79</v>
      </c>
      <c r="C73" s="41"/>
      <c r="D73" s="30"/>
      <c r="E73" s="76"/>
      <c r="F73" s="74"/>
      <c r="G73" s="140"/>
      <c r="H73" s="7"/>
    </row>
    <row r="74" spans="1:19" s="18" customFormat="1" ht="13.5" customHeight="1" x14ac:dyDescent="0.2">
      <c r="A74" s="71"/>
      <c r="B74" s="72"/>
      <c r="C74" s="41"/>
      <c r="D74" s="30"/>
      <c r="E74" s="76"/>
      <c r="F74" s="74"/>
      <c r="G74" s="140"/>
      <c r="H74" s="7"/>
    </row>
    <row r="75" spans="1:19" s="8" customFormat="1" ht="24.75" customHeight="1" x14ac:dyDescent="0.2">
      <c r="A75" s="52" t="s">
        <v>46</v>
      </c>
      <c r="B75" s="55" t="s">
        <v>76</v>
      </c>
      <c r="C75" s="36"/>
      <c r="D75" s="53"/>
      <c r="E75" s="38"/>
      <c r="F75" s="54"/>
      <c r="G75" s="140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1:19" s="18" customFormat="1" ht="13.5" customHeight="1" x14ac:dyDescent="0.2">
      <c r="A76" s="71"/>
      <c r="B76" s="72"/>
      <c r="C76" s="41"/>
      <c r="D76" s="30"/>
      <c r="E76" s="76"/>
      <c r="F76" s="74"/>
      <c r="G76" s="140"/>
      <c r="H76" s="7"/>
    </row>
    <row r="77" spans="1:19" s="8" customFormat="1" ht="11.25" customHeight="1" x14ac:dyDescent="0.2">
      <c r="A77" s="65">
        <v>10</v>
      </c>
      <c r="B77" s="146" t="s">
        <v>52</v>
      </c>
      <c r="C77" s="147"/>
      <c r="D77" s="148"/>
      <c r="E77" s="149"/>
      <c r="F77" s="150">
        <f>+ROUND(C77*E77,2)</f>
        <v>0</v>
      </c>
      <c r="G77" s="140"/>
      <c r="H77" s="108"/>
      <c r="I77" s="110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1:19" s="8" customFormat="1" ht="12.75" customHeight="1" x14ac:dyDescent="0.2">
      <c r="A78" s="59">
        <v>10.1</v>
      </c>
      <c r="B78" s="151" t="s">
        <v>53</v>
      </c>
      <c r="C78" s="149">
        <v>-2031.6</v>
      </c>
      <c r="D78" s="152" t="s">
        <v>12</v>
      </c>
      <c r="E78" s="149">
        <v>47.61</v>
      </c>
      <c r="F78" s="150">
        <f>+ROUND(C78*E78,2)</f>
        <v>-96724.479999999996</v>
      </c>
      <c r="G78" s="140"/>
      <c r="H78" s="108"/>
      <c r="I78" s="156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:19" s="8" customFormat="1" ht="12.75" customHeight="1" x14ac:dyDescent="0.2">
      <c r="A79" s="59">
        <v>10.199999999999999</v>
      </c>
      <c r="B79" s="151" t="s">
        <v>54</v>
      </c>
      <c r="C79" s="149">
        <v>-914.22</v>
      </c>
      <c r="D79" s="152" t="s">
        <v>11</v>
      </c>
      <c r="E79" s="149">
        <v>41</v>
      </c>
      <c r="F79" s="150">
        <f>+ROUND(C79*E79,2)</f>
        <v>-37483.019999999997</v>
      </c>
      <c r="G79" s="140"/>
      <c r="H79" s="108"/>
      <c r="I79" s="156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1:19" s="8" customFormat="1" ht="12.75" customHeight="1" x14ac:dyDescent="0.2">
      <c r="A80" s="59">
        <v>10.3</v>
      </c>
      <c r="B80" s="151" t="s">
        <v>55</v>
      </c>
      <c r="C80" s="147">
        <v>-61.71</v>
      </c>
      <c r="D80" s="148" t="s">
        <v>10</v>
      </c>
      <c r="E80" s="147">
        <v>210</v>
      </c>
      <c r="F80" s="153">
        <f t="shared" ref="F80" si="5">+ROUND(C80*E80,2)</f>
        <v>-12959.1</v>
      </c>
      <c r="G80" s="140"/>
      <c r="H80" s="108"/>
      <c r="I80" s="156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1:19" s="8" customFormat="1" ht="12.75" customHeight="1" x14ac:dyDescent="0.2">
      <c r="A81" s="59">
        <v>10.4</v>
      </c>
      <c r="B81" s="154" t="s">
        <v>56</v>
      </c>
      <c r="C81" s="149">
        <v>-219.41</v>
      </c>
      <c r="D81" s="152" t="s">
        <v>10</v>
      </c>
      <c r="E81" s="149">
        <v>833.68</v>
      </c>
      <c r="F81" s="150">
        <f>+ROUND(C81*E81,2)</f>
        <v>-182917.73</v>
      </c>
      <c r="G81" s="140"/>
      <c r="H81" s="108"/>
      <c r="I81" s="156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1:19" s="8" customFormat="1" ht="12.75" customHeight="1" x14ac:dyDescent="0.2">
      <c r="A82" s="59">
        <v>10.5</v>
      </c>
      <c r="B82" s="154" t="s">
        <v>57</v>
      </c>
      <c r="C82" s="147">
        <v>-914.22</v>
      </c>
      <c r="D82" s="148" t="s">
        <v>11</v>
      </c>
      <c r="E82" s="149">
        <v>116.79</v>
      </c>
      <c r="F82" s="150">
        <f>+ROUND(C82*E82,2)</f>
        <v>-106771.75</v>
      </c>
      <c r="G82" s="140"/>
      <c r="H82" s="108"/>
      <c r="I82" s="156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1:19" s="8" customFormat="1" ht="12.75" customHeight="1" x14ac:dyDescent="0.2">
      <c r="A83" s="59">
        <v>10.6</v>
      </c>
      <c r="B83" s="155" t="s">
        <v>58</v>
      </c>
      <c r="C83" s="147">
        <v>-1142.78</v>
      </c>
      <c r="D83" s="148" t="s">
        <v>11</v>
      </c>
      <c r="E83" s="147">
        <v>622.25</v>
      </c>
      <c r="F83" s="153">
        <f>+ROUND(C83*E83,2)</f>
        <v>-711094.86</v>
      </c>
      <c r="G83" s="140"/>
      <c r="H83" s="108"/>
      <c r="I83" s="156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1:19" s="8" customFormat="1" ht="12.75" customHeight="1" x14ac:dyDescent="0.2">
      <c r="A84" s="59">
        <v>10.7</v>
      </c>
      <c r="B84" s="34" t="s">
        <v>61</v>
      </c>
      <c r="C84" s="147">
        <v>-2285.5500000000002</v>
      </c>
      <c r="D84" s="148" t="s">
        <v>59</v>
      </c>
      <c r="E84" s="149">
        <v>22.35</v>
      </c>
      <c r="F84" s="150">
        <f>+ROUND(C84*E84,2)</f>
        <v>-51082.04</v>
      </c>
      <c r="G84" s="140"/>
      <c r="H84" s="108"/>
      <c r="I84" s="156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1:19" s="8" customFormat="1" ht="6.75" customHeight="1" x14ac:dyDescent="0.2">
      <c r="A85" s="59"/>
      <c r="B85" s="34"/>
      <c r="C85" s="147"/>
      <c r="D85" s="148"/>
      <c r="E85" s="149"/>
      <c r="F85" s="150"/>
      <c r="G85" s="140"/>
      <c r="H85" s="108"/>
      <c r="I85" s="156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1:19" s="13" customFormat="1" ht="12.75" customHeight="1" x14ac:dyDescent="0.2">
      <c r="A86" s="65">
        <v>6</v>
      </c>
      <c r="B86" s="39" t="s">
        <v>33</v>
      </c>
      <c r="C86" s="32"/>
      <c r="D86" s="53"/>
      <c r="E86" s="61"/>
      <c r="F86" s="63">
        <f t="shared" ref="F86" si="6">ROUND(C86*E86,2)</f>
        <v>0</v>
      </c>
      <c r="G86" s="140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</row>
    <row r="87" spans="1:19" s="13" customFormat="1" ht="24.75" customHeight="1" x14ac:dyDescent="0.2">
      <c r="A87" s="59">
        <v>6.5</v>
      </c>
      <c r="B87" s="34" t="s">
        <v>68</v>
      </c>
      <c r="C87" s="183">
        <v>-1</v>
      </c>
      <c r="D87" s="184" t="s">
        <v>13</v>
      </c>
      <c r="E87" s="185">
        <v>15393.45</v>
      </c>
      <c r="F87" s="41">
        <f>ROUND(C87*E87,2)</f>
        <v>-15393.45</v>
      </c>
      <c r="G87" s="140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</row>
    <row r="88" spans="1:19" s="10" customFormat="1" ht="12.75" customHeight="1" x14ac:dyDescent="0.2">
      <c r="A88" s="53"/>
      <c r="B88" s="245" t="s">
        <v>42</v>
      </c>
      <c r="C88" s="36"/>
      <c r="D88" s="53"/>
      <c r="E88" s="38"/>
      <c r="F88" s="249">
        <f>SUM(F78:F87)</f>
        <v>-1214426.43</v>
      </c>
      <c r="G88" s="140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  <row r="89" spans="1:19" s="18" customFormat="1" x14ac:dyDescent="0.2">
      <c r="A89" s="71"/>
      <c r="B89" s="72"/>
      <c r="C89" s="41"/>
      <c r="D89" s="30"/>
      <c r="E89" s="76"/>
      <c r="F89" s="74"/>
      <c r="G89" s="140"/>
      <c r="H89" s="7"/>
    </row>
    <row r="90" spans="1:19" s="10" customFormat="1" ht="12.75" customHeight="1" x14ac:dyDescent="0.2">
      <c r="A90" s="167"/>
      <c r="B90" s="250" t="s">
        <v>83</v>
      </c>
      <c r="C90" s="251"/>
      <c r="D90" s="167"/>
      <c r="E90" s="252"/>
      <c r="F90" s="253">
        <f>+F88</f>
        <v>-1214426.43</v>
      </c>
      <c r="G90" s="140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pans="1:19" s="18" customFormat="1" ht="13.5" customHeight="1" x14ac:dyDescent="0.2">
      <c r="A91" s="71"/>
      <c r="B91" s="72"/>
      <c r="C91" s="41"/>
      <c r="D91" s="30"/>
      <c r="E91" s="76"/>
      <c r="F91" s="74"/>
      <c r="G91" s="140"/>
      <c r="H91" s="7"/>
    </row>
    <row r="92" spans="1:19" s="18" customFormat="1" ht="13.5" customHeight="1" x14ac:dyDescent="0.2">
      <c r="A92" s="71"/>
      <c r="B92" s="72" t="s">
        <v>81</v>
      </c>
      <c r="C92" s="41"/>
      <c r="D92" s="30"/>
      <c r="E92" s="76"/>
      <c r="F92" s="74"/>
      <c r="G92" s="140"/>
      <c r="H92" s="7"/>
    </row>
    <row r="93" spans="1:19" s="18" customFormat="1" ht="6.75" customHeight="1" x14ac:dyDescent="0.2">
      <c r="A93" s="71"/>
      <c r="B93" s="72"/>
      <c r="C93" s="41"/>
      <c r="D93" s="30"/>
      <c r="E93" s="76"/>
      <c r="F93" s="74"/>
      <c r="G93" s="140"/>
      <c r="H93" s="7"/>
    </row>
    <row r="94" spans="1:19" s="8" customFormat="1" ht="24.75" customHeight="1" x14ac:dyDescent="0.2">
      <c r="A94" s="52" t="s">
        <v>46</v>
      </c>
      <c r="B94" s="55" t="s">
        <v>76</v>
      </c>
      <c r="C94" s="36"/>
      <c r="D94" s="53"/>
      <c r="E94" s="38"/>
      <c r="F94" s="54"/>
      <c r="G94" s="140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</row>
    <row r="95" spans="1:19" s="8" customFormat="1" ht="9" customHeight="1" x14ac:dyDescent="0.2">
      <c r="A95" s="58"/>
      <c r="B95" s="34"/>
      <c r="C95" s="36"/>
      <c r="D95" s="53"/>
      <c r="E95" s="38"/>
      <c r="F95" s="63">
        <f t="shared" ref="F95:F96" si="7">ROUND(C95*E95,2)</f>
        <v>0</v>
      </c>
      <c r="G95" s="140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</row>
    <row r="96" spans="1:19" s="8" customFormat="1" ht="25.5" x14ac:dyDescent="0.2">
      <c r="A96" s="65">
        <v>5</v>
      </c>
      <c r="B96" s="39" t="s">
        <v>74</v>
      </c>
      <c r="C96" s="32"/>
      <c r="D96" s="53"/>
      <c r="E96" s="61"/>
      <c r="F96" s="150">
        <f t="shared" si="7"/>
        <v>0</v>
      </c>
      <c r="G96" s="140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</row>
    <row r="97" spans="1:19" s="13" customFormat="1" x14ac:dyDescent="0.2">
      <c r="A97" s="59">
        <v>5.4</v>
      </c>
      <c r="B97" s="173" t="s">
        <v>73</v>
      </c>
      <c r="C97" s="66">
        <v>2</v>
      </c>
      <c r="D97" s="53" t="s">
        <v>13</v>
      </c>
      <c r="E97" s="61">
        <v>5824.37</v>
      </c>
      <c r="F97" s="150">
        <f>ROUND(C97*E97,2)</f>
        <v>11648.74</v>
      </c>
      <c r="G97" s="140"/>
      <c r="H97" s="12"/>
      <c r="I97" s="12"/>
      <c r="J97" s="12"/>
      <c r="K97" s="166"/>
      <c r="L97" s="12"/>
      <c r="M97" s="12"/>
      <c r="N97" s="12"/>
      <c r="O97" s="12"/>
      <c r="P97" s="12"/>
      <c r="Q97" s="12"/>
      <c r="R97" s="12"/>
      <c r="S97" s="12"/>
    </row>
    <row r="98" spans="1:19" s="13" customFormat="1" x14ac:dyDescent="0.2">
      <c r="A98" s="59">
        <v>5.7</v>
      </c>
      <c r="B98" s="143" t="s">
        <v>49</v>
      </c>
      <c r="C98" s="66">
        <v>4</v>
      </c>
      <c r="D98" s="53" t="s">
        <v>13</v>
      </c>
      <c r="E98" s="61">
        <v>4516.01</v>
      </c>
      <c r="F98" s="153">
        <f>ROUND(C98*E98,2)</f>
        <v>18064.04</v>
      </c>
      <c r="G98" s="140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</row>
    <row r="99" spans="1:19" s="158" customFormat="1" ht="7.5" customHeight="1" x14ac:dyDescent="0.2">
      <c r="A99" s="59"/>
      <c r="B99" s="163"/>
      <c r="C99" s="66"/>
      <c r="D99" s="53"/>
      <c r="E99" s="61"/>
      <c r="F99" s="153">
        <f t="shared" ref="F99:F101" si="8">ROUND(C99*E99,2)</f>
        <v>0</v>
      </c>
      <c r="G99" s="140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</row>
    <row r="100" spans="1:19" s="13" customFormat="1" ht="12.75" customHeight="1" x14ac:dyDescent="0.2">
      <c r="A100" s="65">
        <v>6</v>
      </c>
      <c r="B100" s="39" t="s">
        <v>33</v>
      </c>
      <c r="C100" s="32"/>
      <c r="D100" s="53"/>
      <c r="E100" s="61"/>
      <c r="F100" s="150">
        <f t="shared" si="8"/>
        <v>0</v>
      </c>
      <c r="G100" s="140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</row>
    <row r="101" spans="1:19" s="13" customFormat="1" ht="39" customHeight="1" x14ac:dyDescent="0.2">
      <c r="A101" s="59">
        <v>6.2</v>
      </c>
      <c r="B101" s="164" t="s">
        <v>65</v>
      </c>
      <c r="C101" s="66">
        <v>3</v>
      </c>
      <c r="D101" s="53" t="s">
        <v>13</v>
      </c>
      <c r="E101" s="61">
        <v>27844.6</v>
      </c>
      <c r="F101" s="153">
        <f t="shared" si="8"/>
        <v>83533.8</v>
      </c>
      <c r="G101" s="140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</row>
    <row r="102" spans="1:19" s="13" customFormat="1" ht="51" customHeight="1" x14ac:dyDescent="0.2">
      <c r="A102" s="59">
        <v>6.3</v>
      </c>
      <c r="B102" s="164" t="s">
        <v>44</v>
      </c>
      <c r="C102" s="66">
        <v>1</v>
      </c>
      <c r="D102" s="53" t="s">
        <v>13</v>
      </c>
      <c r="E102" s="61">
        <v>38138.559999999998</v>
      </c>
      <c r="F102" s="153">
        <f>ROUND(C102*E102,2)</f>
        <v>38138.559999999998</v>
      </c>
      <c r="G102" s="140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</row>
    <row r="103" spans="1:19" s="13" customFormat="1" ht="12.75" customHeight="1" x14ac:dyDescent="0.2">
      <c r="A103" s="59">
        <v>6.4</v>
      </c>
      <c r="B103" s="165" t="s">
        <v>51</v>
      </c>
      <c r="C103" s="66">
        <v>2</v>
      </c>
      <c r="D103" s="53" t="s">
        <v>13</v>
      </c>
      <c r="E103" s="61">
        <v>3885</v>
      </c>
      <c r="F103" s="153">
        <f>ROUND(C103*E103,2)</f>
        <v>7770</v>
      </c>
      <c r="G103" s="140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</row>
    <row r="104" spans="1:19" s="10" customFormat="1" ht="12.75" customHeight="1" x14ac:dyDescent="0.2">
      <c r="A104" s="53"/>
      <c r="B104" s="245" t="s">
        <v>42</v>
      </c>
      <c r="C104" s="36"/>
      <c r="D104" s="53"/>
      <c r="E104" s="38"/>
      <c r="F104" s="74">
        <f>SUM(F97:F103)</f>
        <v>159155.14000000001</v>
      </c>
      <c r="G104" s="140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1:19" s="8" customFormat="1" x14ac:dyDescent="0.2">
      <c r="A105" s="58"/>
      <c r="B105" s="34"/>
      <c r="C105" s="36"/>
      <c r="D105" s="53"/>
      <c r="E105" s="38"/>
      <c r="F105" s="60">
        <f t="shared" ref="F105" si="9">ROUND(C105*E105,2)</f>
        <v>0</v>
      </c>
      <c r="G105" s="140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</row>
    <row r="106" spans="1:19" s="10" customFormat="1" ht="12.75" customHeight="1" x14ac:dyDescent="0.2">
      <c r="A106" s="53"/>
      <c r="B106" s="245" t="s">
        <v>82</v>
      </c>
      <c r="C106" s="36"/>
      <c r="D106" s="53"/>
      <c r="E106" s="38"/>
      <c r="F106" s="74">
        <f>+F104</f>
        <v>159155.14000000001</v>
      </c>
      <c r="G106" s="140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1:19" s="8" customFormat="1" x14ac:dyDescent="0.2">
      <c r="A107" s="58"/>
      <c r="B107" s="34"/>
      <c r="C107" s="36"/>
      <c r="D107" s="53"/>
      <c r="E107" s="38"/>
      <c r="F107" s="63"/>
      <c r="G107" s="140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</row>
    <row r="108" spans="1:19" s="8" customFormat="1" x14ac:dyDescent="0.2">
      <c r="A108" s="58"/>
      <c r="B108" s="180" t="s">
        <v>84</v>
      </c>
      <c r="C108" s="36"/>
      <c r="D108" s="53"/>
      <c r="E108" s="38"/>
      <c r="F108" s="63"/>
      <c r="G108" s="140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</row>
    <row r="109" spans="1:19" s="8" customFormat="1" ht="5.25" customHeight="1" x14ac:dyDescent="0.2">
      <c r="A109" s="58"/>
      <c r="B109" s="180"/>
      <c r="C109" s="36"/>
      <c r="D109" s="53"/>
      <c r="E109" s="38"/>
      <c r="F109" s="63"/>
      <c r="G109" s="140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</row>
    <row r="110" spans="1:19" s="8" customFormat="1" ht="24.75" customHeight="1" x14ac:dyDescent="0.2">
      <c r="A110" s="52" t="s">
        <v>46</v>
      </c>
      <c r="B110" s="55" t="s">
        <v>76</v>
      </c>
      <c r="C110" s="36"/>
      <c r="D110" s="53"/>
      <c r="E110" s="38"/>
      <c r="F110" s="54"/>
      <c r="G110" s="140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</row>
    <row r="111" spans="1:19" s="8" customFormat="1" x14ac:dyDescent="0.2">
      <c r="A111" s="52"/>
      <c r="B111" s="55"/>
      <c r="C111" s="36"/>
      <c r="D111" s="53"/>
      <c r="E111" s="38"/>
      <c r="F111" s="54"/>
      <c r="G111" s="140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</row>
    <row r="112" spans="1:19" s="13" customFormat="1" ht="12.75" customHeight="1" x14ac:dyDescent="0.2">
      <c r="A112" s="65">
        <v>6</v>
      </c>
      <c r="B112" s="39" t="s">
        <v>33</v>
      </c>
      <c r="C112" s="32"/>
      <c r="D112" s="53"/>
      <c r="E112" s="61"/>
      <c r="F112" s="63">
        <f t="shared" ref="F112" si="10">ROUND(C112*E112,2)</f>
        <v>0</v>
      </c>
      <c r="G112" s="140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1:19" s="13" customFormat="1" ht="24.75" customHeight="1" x14ac:dyDescent="0.2">
      <c r="A113" s="59">
        <v>6.5</v>
      </c>
      <c r="B113" s="34" t="s">
        <v>96</v>
      </c>
      <c r="C113" s="183">
        <v>2</v>
      </c>
      <c r="D113" s="184" t="s">
        <v>13</v>
      </c>
      <c r="E113" s="185">
        <v>52932.36</v>
      </c>
      <c r="F113" s="41">
        <f>ROUND(C113*E113,2)</f>
        <v>105864.72</v>
      </c>
      <c r="G113" s="140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1:19" s="8" customFormat="1" ht="6" customHeight="1" x14ac:dyDescent="0.2">
      <c r="A114" s="58"/>
      <c r="B114" s="34"/>
      <c r="C114" s="186"/>
      <c r="D114" s="184"/>
      <c r="E114" s="70"/>
      <c r="F114" s="41"/>
      <c r="G114" s="140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</row>
    <row r="115" spans="1:19" s="8" customFormat="1" ht="16.5" customHeight="1" x14ac:dyDescent="0.2">
      <c r="A115" s="65">
        <v>10</v>
      </c>
      <c r="B115" s="146" t="s">
        <v>52</v>
      </c>
      <c r="C115" s="147"/>
      <c r="D115" s="148"/>
      <c r="E115" s="149"/>
      <c r="F115" s="150">
        <f>+ROUND(C115*E115,2)</f>
        <v>0</v>
      </c>
      <c r="G115" s="140"/>
      <c r="H115" s="108"/>
      <c r="I115" s="110"/>
      <c r="J115" s="7"/>
      <c r="K115" s="7"/>
      <c r="L115" s="7"/>
      <c r="M115" s="7"/>
      <c r="N115" s="7"/>
      <c r="O115" s="7"/>
      <c r="P115" s="7"/>
      <c r="Q115" s="7"/>
      <c r="R115" s="7"/>
      <c r="S115" s="7"/>
    </row>
    <row r="116" spans="1:19" s="8" customFormat="1" ht="12.75" customHeight="1" x14ac:dyDescent="0.2">
      <c r="A116" s="59">
        <v>10.8</v>
      </c>
      <c r="B116" s="151" t="s">
        <v>85</v>
      </c>
      <c r="C116" s="149">
        <v>2031.6</v>
      </c>
      <c r="D116" s="152" t="s">
        <v>12</v>
      </c>
      <c r="E116" s="149">
        <v>130.97999999999999</v>
      </c>
      <c r="F116" s="150">
        <f>+ROUND(C116*E116,2)</f>
        <v>266098.96999999997</v>
      </c>
      <c r="G116" s="140"/>
      <c r="H116" s="108"/>
      <c r="I116" s="156"/>
      <c r="J116" s="7"/>
      <c r="K116" s="7"/>
      <c r="L116" s="7"/>
      <c r="M116" s="7"/>
      <c r="N116" s="7"/>
      <c r="O116" s="7"/>
      <c r="P116" s="7"/>
      <c r="Q116" s="7"/>
      <c r="R116" s="7"/>
      <c r="S116" s="7"/>
    </row>
    <row r="117" spans="1:19" s="8" customFormat="1" ht="12.75" customHeight="1" x14ac:dyDescent="0.2">
      <c r="A117" s="59">
        <v>10.9</v>
      </c>
      <c r="B117" s="151" t="s">
        <v>86</v>
      </c>
      <c r="C117" s="238">
        <v>914.22</v>
      </c>
      <c r="D117" s="239" t="s">
        <v>11</v>
      </c>
      <c r="E117" s="238">
        <v>63.76</v>
      </c>
      <c r="F117" s="150">
        <f>+ROUND(C117*E117,2)</f>
        <v>58290.67</v>
      </c>
      <c r="G117" s="140"/>
      <c r="H117" s="108"/>
      <c r="I117" s="156"/>
      <c r="J117" s="7"/>
      <c r="K117" s="7"/>
      <c r="L117" s="7"/>
      <c r="M117" s="7"/>
      <c r="N117" s="7"/>
      <c r="O117" s="7"/>
      <c r="P117" s="7"/>
      <c r="Q117" s="7"/>
      <c r="R117" s="7"/>
      <c r="S117" s="7"/>
    </row>
    <row r="118" spans="1:19" s="8" customFormat="1" ht="12.75" customHeight="1" x14ac:dyDescent="0.2">
      <c r="A118" s="181">
        <v>10.1</v>
      </c>
      <c r="B118" s="151" t="s">
        <v>55</v>
      </c>
      <c r="C118" s="240">
        <v>61.71</v>
      </c>
      <c r="D118" s="241" t="s">
        <v>10</v>
      </c>
      <c r="E118" s="240">
        <v>210</v>
      </c>
      <c r="F118" s="153">
        <f t="shared" ref="F118:F122" si="11">+ROUND(C118*E118,2)</f>
        <v>12959.1</v>
      </c>
      <c r="G118" s="140"/>
      <c r="H118" s="108"/>
      <c r="I118" s="156"/>
      <c r="J118" s="7"/>
      <c r="K118" s="7"/>
      <c r="L118" s="7"/>
      <c r="M118" s="7"/>
      <c r="N118" s="7"/>
      <c r="O118" s="7"/>
      <c r="P118" s="7"/>
      <c r="Q118" s="7"/>
      <c r="R118" s="7"/>
      <c r="S118" s="7"/>
    </row>
    <row r="119" spans="1:19" s="8" customFormat="1" ht="12.75" customHeight="1" x14ac:dyDescent="0.2">
      <c r="A119" s="181">
        <v>10.11</v>
      </c>
      <c r="B119" s="151" t="s">
        <v>87</v>
      </c>
      <c r="C119" s="240">
        <v>319.73</v>
      </c>
      <c r="D119" s="241" t="s">
        <v>10</v>
      </c>
      <c r="E119" s="240">
        <v>172.26</v>
      </c>
      <c r="F119" s="153">
        <f t="shared" si="11"/>
        <v>55076.69</v>
      </c>
      <c r="G119" s="140"/>
      <c r="H119" s="108"/>
      <c r="I119" s="156"/>
      <c r="J119" s="7"/>
      <c r="K119" s="7"/>
      <c r="L119" s="7"/>
      <c r="M119" s="7"/>
      <c r="N119" s="7"/>
      <c r="O119" s="7"/>
      <c r="P119" s="7"/>
      <c r="Q119" s="7"/>
      <c r="R119" s="7"/>
      <c r="S119" s="7"/>
    </row>
    <row r="120" spans="1:19" s="8" customFormat="1" ht="12.75" customHeight="1" x14ac:dyDescent="0.2">
      <c r="A120" s="181">
        <v>10.119999999999999</v>
      </c>
      <c r="B120" s="151" t="s">
        <v>88</v>
      </c>
      <c r="C120" s="240">
        <v>399.66</v>
      </c>
      <c r="D120" s="241" t="s">
        <v>10</v>
      </c>
      <c r="E120" s="240">
        <v>210</v>
      </c>
      <c r="F120" s="153">
        <f t="shared" si="11"/>
        <v>83928.6</v>
      </c>
      <c r="G120" s="140"/>
      <c r="H120" s="108"/>
      <c r="I120" s="156"/>
      <c r="J120" s="7"/>
      <c r="K120" s="7"/>
      <c r="L120" s="7"/>
      <c r="M120" s="7"/>
      <c r="N120" s="7"/>
      <c r="O120" s="7"/>
      <c r="P120" s="7"/>
      <c r="Q120" s="7"/>
      <c r="R120" s="7"/>
      <c r="S120" s="7"/>
    </row>
    <row r="121" spans="1:19" s="8" customFormat="1" ht="12.75" customHeight="1" x14ac:dyDescent="0.2">
      <c r="A121" s="181">
        <v>10.130000000000001</v>
      </c>
      <c r="B121" s="151" t="s">
        <v>89</v>
      </c>
      <c r="C121" s="240">
        <v>913.5</v>
      </c>
      <c r="D121" s="241" t="s">
        <v>11</v>
      </c>
      <c r="E121" s="240">
        <v>197.1</v>
      </c>
      <c r="F121" s="153">
        <f t="shared" si="11"/>
        <v>180050.85</v>
      </c>
      <c r="G121" s="140"/>
      <c r="H121" s="108"/>
      <c r="I121" s="156"/>
      <c r="J121" s="7"/>
      <c r="K121" s="7"/>
      <c r="L121" s="7"/>
      <c r="M121" s="7"/>
      <c r="N121" s="7"/>
      <c r="O121" s="7"/>
      <c r="P121" s="7"/>
      <c r="Q121" s="7"/>
      <c r="R121" s="7"/>
      <c r="S121" s="7"/>
    </row>
    <row r="122" spans="1:19" s="8" customFormat="1" ht="25.5" x14ac:dyDescent="0.2">
      <c r="A122" s="181">
        <v>10.14</v>
      </c>
      <c r="B122" s="151" t="s">
        <v>90</v>
      </c>
      <c r="C122" s="240">
        <v>228.38</v>
      </c>
      <c r="D122" s="241" t="s">
        <v>10</v>
      </c>
      <c r="E122" s="240">
        <v>1018.27</v>
      </c>
      <c r="F122" s="153">
        <f t="shared" si="11"/>
        <v>232552.5</v>
      </c>
      <c r="G122" s="140"/>
      <c r="H122" s="108"/>
      <c r="I122" s="156"/>
      <c r="J122" s="7"/>
      <c r="K122" s="7"/>
      <c r="L122" s="7"/>
      <c r="M122" s="7"/>
      <c r="N122" s="7"/>
      <c r="O122" s="7"/>
      <c r="P122" s="7"/>
      <c r="Q122" s="7"/>
      <c r="R122" s="7"/>
      <c r="S122" s="7"/>
    </row>
    <row r="123" spans="1:19" s="8" customFormat="1" ht="12.75" customHeight="1" x14ac:dyDescent="0.2">
      <c r="A123" s="59">
        <v>10.5</v>
      </c>
      <c r="B123" s="154" t="s">
        <v>57</v>
      </c>
      <c r="C123" s="240">
        <v>913.5</v>
      </c>
      <c r="D123" s="241" t="s">
        <v>11</v>
      </c>
      <c r="E123" s="238">
        <v>127.89</v>
      </c>
      <c r="F123" s="150">
        <f>+ROUND(C123*E123,2)</f>
        <v>116827.52</v>
      </c>
      <c r="G123" s="140"/>
      <c r="H123" s="108"/>
      <c r="I123" s="156"/>
      <c r="J123" s="182"/>
      <c r="K123" s="7"/>
      <c r="L123" s="7"/>
      <c r="M123" s="7"/>
      <c r="N123" s="7"/>
      <c r="O123" s="7"/>
      <c r="P123" s="7"/>
      <c r="Q123" s="7"/>
      <c r="R123" s="7"/>
      <c r="S123" s="7"/>
    </row>
    <row r="124" spans="1:19" s="8" customFormat="1" ht="25.5" x14ac:dyDescent="0.2">
      <c r="A124" s="59">
        <v>10.6</v>
      </c>
      <c r="B124" s="155" t="s">
        <v>91</v>
      </c>
      <c r="C124" s="240">
        <v>373.5</v>
      </c>
      <c r="D124" s="241" t="s">
        <v>11</v>
      </c>
      <c r="E124" s="240">
        <v>1271.0999999999999</v>
      </c>
      <c r="F124" s="153">
        <f>+ROUND(C124*E124,2)</f>
        <v>474755.85</v>
      </c>
      <c r="G124" s="140"/>
      <c r="H124" s="108"/>
      <c r="I124" s="156"/>
      <c r="J124" s="7"/>
      <c r="K124" s="7"/>
      <c r="L124" s="7"/>
      <c r="M124" s="7"/>
      <c r="N124" s="7"/>
      <c r="O124" s="7"/>
      <c r="P124" s="7"/>
      <c r="Q124" s="7"/>
      <c r="R124" s="7"/>
      <c r="S124" s="7"/>
    </row>
    <row r="125" spans="1:19" s="8" customFormat="1" ht="12.75" customHeight="1" x14ac:dyDescent="0.2">
      <c r="A125" s="59">
        <v>10.7</v>
      </c>
      <c r="B125" s="34" t="s">
        <v>61</v>
      </c>
      <c r="C125" s="147">
        <v>2334.38</v>
      </c>
      <c r="D125" s="148" t="s">
        <v>59</v>
      </c>
      <c r="E125" s="149">
        <v>27.49</v>
      </c>
      <c r="F125" s="150">
        <f>+ROUND(C125*E125,2)</f>
        <v>64172.11</v>
      </c>
      <c r="G125" s="140"/>
      <c r="H125" s="108"/>
      <c r="I125" s="156"/>
      <c r="J125" s="7"/>
      <c r="K125" s="7"/>
      <c r="L125" s="7"/>
      <c r="M125" s="7"/>
      <c r="N125" s="7"/>
      <c r="O125" s="7"/>
      <c r="P125" s="7"/>
      <c r="Q125" s="7"/>
      <c r="R125" s="7"/>
      <c r="S125" s="7"/>
    </row>
    <row r="126" spans="1:19" s="10" customFormat="1" ht="12.75" customHeight="1" x14ac:dyDescent="0.2">
      <c r="A126" s="53"/>
      <c r="B126" s="245" t="s">
        <v>42</v>
      </c>
      <c r="C126" s="36"/>
      <c r="D126" s="53"/>
      <c r="E126" s="38"/>
      <c r="F126" s="74">
        <f>SUM(F113:F125)</f>
        <v>1650577.58</v>
      </c>
      <c r="G126" s="140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spans="1:19" s="8" customFormat="1" x14ac:dyDescent="0.2">
      <c r="A127" s="58"/>
      <c r="B127" s="34"/>
      <c r="C127" s="36"/>
      <c r="D127" s="53"/>
      <c r="E127" s="38"/>
      <c r="F127" s="63">
        <f t="shared" ref="F127" si="12">ROUND(C127*E127,2)</f>
        <v>0</v>
      </c>
      <c r="G127" s="140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</row>
    <row r="128" spans="1:19" s="10" customFormat="1" ht="12.75" customHeight="1" x14ac:dyDescent="0.2">
      <c r="A128" s="53"/>
      <c r="B128" s="245" t="s">
        <v>92</v>
      </c>
      <c r="C128" s="36"/>
      <c r="D128" s="53"/>
      <c r="E128" s="38"/>
      <c r="F128" s="74">
        <f>+F126</f>
        <v>1650577.58</v>
      </c>
      <c r="G128" s="140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pans="1:19" s="8" customFormat="1" ht="6" customHeight="1" x14ac:dyDescent="0.2">
      <c r="A129" s="58"/>
      <c r="B129" s="34"/>
      <c r="C129" s="36"/>
      <c r="D129" s="53"/>
      <c r="E129" s="38"/>
      <c r="F129" s="63"/>
      <c r="G129" s="140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</row>
    <row r="130" spans="1:19" s="8" customFormat="1" x14ac:dyDescent="0.2">
      <c r="A130" s="58"/>
      <c r="B130" s="180" t="s">
        <v>94</v>
      </c>
      <c r="C130" s="36"/>
      <c r="D130" s="53"/>
      <c r="E130" s="38"/>
      <c r="F130" s="63"/>
      <c r="G130" s="140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</row>
    <row r="131" spans="1:19" s="8" customFormat="1" ht="3" customHeight="1" x14ac:dyDescent="0.2">
      <c r="A131" s="58"/>
      <c r="B131" s="180"/>
      <c r="C131" s="36"/>
      <c r="D131" s="53"/>
      <c r="E131" s="38"/>
      <c r="F131" s="63"/>
      <c r="G131" s="140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</row>
    <row r="132" spans="1:19" s="8" customFormat="1" ht="25.5" x14ac:dyDescent="0.2">
      <c r="A132" s="52" t="s">
        <v>46</v>
      </c>
      <c r="B132" s="55" t="s">
        <v>76</v>
      </c>
      <c r="C132" s="36"/>
      <c r="D132" s="53"/>
      <c r="E132" s="38"/>
      <c r="F132" s="54"/>
      <c r="G132" s="140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</row>
    <row r="133" spans="1:19" s="8" customFormat="1" x14ac:dyDescent="0.2">
      <c r="A133" s="58"/>
      <c r="B133" s="34"/>
      <c r="C133" s="36"/>
      <c r="D133" s="53"/>
      <c r="E133" s="38"/>
      <c r="F133" s="63"/>
      <c r="G133" s="140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</row>
    <row r="134" spans="1:19" s="8" customFormat="1" x14ac:dyDescent="0.2">
      <c r="A134" s="65">
        <v>7</v>
      </c>
      <c r="B134" s="67" t="s">
        <v>32</v>
      </c>
      <c r="C134" s="31"/>
      <c r="D134" s="30"/>
      <c r="E134" s="68"/>
      <c r="F134" s="150">
        <f>ROUND(C134*E134,2)</f>
        <v>0</v>
      </c>
      <c r="G134" s="140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</row>
    <row r="135" spans="1:19" s="8" customFormat="1" x14ac:dyDescent="0.2">
      <c r="A135" s="58">
        <v>7.1</v>
      </c>
      <c r="B135" s="34" t="s">
        <v>39</v>
      </c>
      <c r="C135" s="38">
        <v>1015.8</v>
      </c>
      <c r="D135" s="69" t="s">
        <v>12</v>
      </c>
      <c r="E135" s="38">
        <v>37.83</v>
      </c>
      <c r="F135" s="150">
        <f>ROUND(C135*E135,2)</f>
        <v>38427.71</v>
      </c>
      <c r="G135" s="140"/>
      <c r="H135" s="7"/>
      <c r="I135" s="7"/>
      <c r="J135" s="233"/>
      <c r="K135" s="7"/>
      <c r="L135" s="7"/>
      <c r="M135" s="7"/>
      <c r="N135" s="7"/>
      <c r="O135" s="7"/>
      <c r="P135" s="7"/>
      <c r="Q135" s="7"/>
      <c r="R135" s="7"/>
      <c r="S135" s="7"/>
    </row>
    <row r="136" spans="1:19" s="8" customFormat="1" x14ac:dyDescent="0.2">
      <c r="A136" s="53"/>
      <c r="B136" s="245" t="s">
        <v>95</v>
      </c>
      <c r="C136" s="36"/>
      <c r="D136" s="53"/>
      <c r="E136" s="38"/>
      <c r="F136" s="74">
        <f>+F135</f>
        <v>38427.71</v>
      </c>
      <c r="G136" s="140"/>
      <c r="H136" s="7"/>
      <c r="I136" s="7"/>
      <c r="J136" s="234"/>
      <c r="K136" s="7"/>
      <c r="L136" s="7"/>
      <c r="M136" s="7"/>
      <c r="N136" s="7"/>
      <c r="O136" s="7"/>
      <c r="P136" s="7"/>
      <c r="Q136" s="7"/>
      <c r="R136" s="7"/>
      <c r="S136" s="7"/>
    </row>
    <row r="137" spans="1:19" s="8" customFormat="1" x14ac:dyDescent="0.2">
      <c r="A137" s="58"/>
      <c r="B137" s="34"/>
      <c r="C137" s="38"/>
      <c r="D137" s="69"/>
      <c r="E137" s="38"/>
      <c r="F137" s="150"/>
      <c r="G137" s="140"/>
      <c r="H137" s="7"/>
      <c r="I137" s="7"/>
      <c r="J137" s="234"/>
      <c r="K137" s="7"/>
      <c r="L137" s="7"/>
      <c r="M137" s="7"/>
      <c r="N137" s="7"/>
      <c r="O137" s="7"/>
      <c r="P137" s="7"/>
      <c r="Q137" s="7"/>
      <c r="R137" s="7"/>
      <c r="S137" s="7"/>
    </row>
    <row r="138" spans="1:19" s="10" customFormat="1" ht="12.75" customHeight="1" x14ac:dyDescent="0.2">
      <c r="A138" s="167"/>
      <c r="B138" s="250" t="s">
        <v>111</v>
      </c>
      <c r="C138" s="251"/>
      <c r="D138" s="167"/>
      <c r="E138" s="252"/>
      <c r="F138" s="247">
        <f>+F136+F128+F106+F90</f>
        <v>633734</v>
      </c>
      <c r="G138" s="140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</row>
    <row r="139" spans="1:19" s="18" customFormat="1" x14ac:dyDescent="0.2">
      <c r="A139" s="71"/>
      <c r="B139" s="72"/>
      <c r="C139" s="41"/>
      <c r="D139" s="30"/>
      <c r="E139" s="76"/>
      <c r="F139" s="74"/>
      <c r="G139" s="117"/>
      <c r="H139" s="7"/>
    </row>
    <row r="140" spans="1:19" s="14" customFormat="1" ht="25.5" x14ac:dyDescent="0.2">
      <c r="A140" s="71"/>
      <c r="B140" s="255" t="s">
        <v>112</v>
      </c>
      <c r="C140" s="41"/>
      <c r="D140" s="30"/>
      <c r="E140" s="76"/>
      <c r="F140" s="254">
        <f>F69+F138</f>
        <v>9514460.9499999993</v>
      </c>
      <c r="G140" s="118"/>
      <c r="H140" s="20"/>
    </row>
    <row r="141" spans="1:19" s="8" customFormat="1" x14ac:dyDescent="0.2">
      <c r="A141" s="77"/>
      <c r="B141" s="78" t="s">
        <v>17</v>
      </c>
      <c r="C141" s="78"/>
      <c r="D141" s="78"/>
      <c r="E141" s="79"/>
      <c r="F141" s="32"/>
      <c r="G141" s="119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</row>
    <row r="142" spans="1:19" s="8" customFormat="1" x14ac:dyDescent="0.2">
      <c r="A142" s="80"/>
      <c r="B142" s="81" t="s">
        <v>19</v>
      </c>
      <c r="C142" s="80">
        <v>0.1</v>
      </c>
      <c r="D142" s="82"/>
      <c r="E142" s="83"/>
      <c r="F142" s="125">
        <f>C142*$F$140</f>
        <v>951446.1</v>
      </c>
      <c r="G142" s="120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</row>
    <row r="143" spans="1:19" s="8" customFormat="1" x14ac:dyDescent="0.2">
      <c r="A143" s="80"/>
      <c r="B143" s="81" t="s">
        <v>18</v>
      </c>
      <c r="C143" s="80">
        <v>0.03</v>
      </c>
      <c r="D143" s="82"/>
      <c r="E143" s="83"/>
      <c r="F143" s="125">
        <f>C143*$F$140</f>
        <v>285433.83</v>
      </c>
      <c r="G143" s="120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</row>
    <row r="144" spans="1:19" s="8" customFormat="1" x14ac:dyDescent="0.2">
      <c r="A144" s="80"/>
      <c r="B144" s="81" t="s">
        <v>28</v>
      </c>
      <c r="C144" s="80">
        <v>0.04</v>
      </c>
      <c r="D144" s="82"/>
      <c r="E144" s="83"/>
      <c r="F144" s="125">
        <f>C144*$F$140</f>
        <v>380578.44</v>
      </c>
      <c r="G144" s="120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</row>
    <row r="145" spans="1:19" s="8" customFormat="1" x14ac:dyDescent="0.2">
      <c r="A145" s="80"/>
      <c r="B145" s="81" t="s">
        <v>14</v>
      </c>
      <c r="C145" s="80">
        <v>0.03</v>
      </c>
      <c r="D145" s="82"/>
      <c r="E145" s="83"/>
      <c r="F145" s="125">
        <f>C145*$F$140</f>
        <v>285433.83</v>
      </c>
      <c r="G145" s="120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</row>
    <row r="146" spans="1:19" s="8" customFormat="1" x14ac:dyDescent="0.2">
      <c r="A146" s="80"/>
      <c r="B146" s="81" t="s">
        <v>20</v>
      </c>
      <c r="C146" s="80">
        <v>0.01</v>
      </c>
      <c r="D146" s="82"/>
      <c r="E146" s="83"/>
      <c r="F146" s="125">
        <f>C146*$F$140</f>
        <v>95144.61</v>
      </c>
      <c r="G146" s="120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</row>
    <row r="147" spans="1:19" s="8" customFormat="1" x14ac:dyDescent="0.2">
      <c r="A147" s="80"/>
      <c r="B147" s="81" t="s">
        <v>27</v>
      </c>
      <c r="C147" s="80">
        <v>0.18</v>
      </c>
      <c r="D147" s="82"/>
      <c r="E147" s="82"/>
      <c r="F147" s="125">
        <f>C147*F142</f>
        <v>171260.3</v>
      </c>
      <c r="G147" s="120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</row>
    <row r="148" spans="1:19" s="8" customFormat="1" x14ac:dyDescent="0.2">
      <c r="A148" s="85"/>
      <c r="B148" s="89" t="s">
        <v>25</v>
      </c>
      <c r="C148" s="90">
        <v>1E-3</v>
      </c>
      <c r="D148" s="88"/>
      <c r="E148" s="82"/>
      <c r="F148" s="125">
        <f>C148*$F$140</f>
        <v>9514.4599999999991</v>
      </c>
      <c r="G148" s="120"/>
      <c r="H148" s="7"/>
      <c r="I148" s="7"/>
      <c r="J148" s="7"/>
      <c r="K148" s="220"/>
      <c r="L148" s="220"/>
      <c r="M148" s="220"/>
      <c r="N148" s="220"/>
      <c r="O148" s="209"/>
      <c r="P148" s="7"/>
      <c r="Q148" s="7"/>
      <c r="R148" s="7"/>
      <c r="S148" s="7"/>
    </row>
    <row r="149" spans="1:19" s="8" customFormat="1" x14ac:dyDescent="0.2">
      <c r="A149" s="85"/>
      <c r="B149" s="86" t="s">
        <v>26</v>
      </c>
      <c r="C149" s="87">
        <v>0.1</v>
      </c>
      <c r="D149" s="88"/>
      <c r="E149" s="228">
        <v>8880726.9499999993</v>
      </c>
      <c r="F149" s="125">
        <v>888072.7</v>
      </c>
      <c r="G149" s="120"/>
      <c r="H149" s="7"/>
      <c r="I149" s="7"/>
      <c r="J149" s="7"/>
      <c r="K149" s="210"/>
      <c r="L149" s="211"/>
      <c r="M149" s="211"/>
      <c r="N149" s="212"/>
      <c r="O149" s="213"/>
      <c r="P149" s="7"/>
      <c r="Q149" s="7"/>
      <c r="R149" s="7"/>
      <c r="S149" s="7"/>
    </row>
    <row r="150" spans="1:19" x14ac:dyDescent="0.25">
      <c r="B150" s="134" t="s">
        <v>43</v>
      </c>
      <c r="C150" s="135">
        <v>1.4999999999999999E-2</v>
      </c>
      <c r="F150" s="125">
        <f>C150*$F$140</f>
        <v>142716.91</v>
      </c>
      <c r="J150" s="188"/>
      <c r="K150" s="214"/>
      <c r="L150" s="211"/>
      <c r="M150" s="211"/>
      <c r="N150" s="215"/>
      <c r="O150" s="214"/>
      <c r="P150" s="2"/>
    </row>
    <row r="151" spans="1:19" s="8" customFormat="1" ht="25.5" x14ac:dyDescent="0.2">
      <c r="A151" s="85"/>
      <c r="B151" s="132" t="s">
        <v>41</v>
      </c>
      <c r="C151" s="133">
        <v>0.03</v>
      </c>
      <c r="D151" s="88"/>
      <c r="E151" s="82"/>
      <c r="F151" s="125">
        <f>+F140*C151</f>
        <v>285433.83</v>
      </c>
      <c r="G151" s="120"/>
      <c r="H151" s="7"/>
      <c r="I151" s="7"/>
      <c r="J151" s="7"/>
      <c r="K151" s="216"/>
      <c r="L151" s="213"/>
      <c r="M151" s="213"/>
      <c r="N151" s="217"/>
      <c r="O151" s="214"/>
      <c r="P151" s="7"/>
      <c r="Q151" s="7"/>
      <c r="R151" s="7"/>
      <c r="S151" s="7"/>
    </row>
    <row r="152" spans="1:19" s="11" customFormat="1" ht="12.75" customHeight="1" x14ac:dyDescent="0.25">
      <c r="A152" s="91"/>
      <c r="B152" s="84" t="s">
        <v>21</v>
      </c>
      <c r="C152" s="135">
        <v>0.05</v>
      </c>
      <c r="D152" s="42"/>
      <c r="E152" s="228">
        <v>8880726.9499999993</v>
      </c>
      <c r="F152" s="125">
        <v>444036.35</v>
      </c>
      <c r="G152" s="121"/>
      <c r="H152" s="21"/>
      <c r="I152" s="21"/>
      <c r="J152" s="21"/>
      <c r="K152" s="218"/>
      <c r="L152" s="218"/>
      <c r="M152" s="218"/>
      <c r="N152" s="215"/>
      <c r="O152" s="219"/>
      <c r="P152" s="21"/>
      <c r="Q152" s="21"/>
      <c r="R152" s="21"/>
      <c r="S152" s="21"/>
    </row>
    <row r="153" spans="1:19" s="11" customFormat="1" ht="12.75" customHeight="1" x14ac:dyDescent="0.2">
      <c r="A153" s="91"/>
      <c r="B153" s="84" t="s">
        <v>108</v>
      </c>
      <c r="C153" s="80"/>
      <c r="D153" s="42"/>
      <c r="E153" s="70"/>
      <c r="F153" s="125">
        <v>-444036.35</v>
      </c>
      <c r="G153" s="121"/>
      <c r="H153" s="21"/>
      <c r="I153" s="21"/>
      <c r="J153" s="21"/>
      <c r="K153" s="235"/>
      <c r="L153" s="235"/>
      <c r="M153" s="235"/>
      <c r="N153" s="236"/>
      <c r="O153" s="237"/>
      <c r="P153" s="21"/>
      <c r="Q153" s="21"/>
      <c r="R153" s="21"/>
      <c r="S153" s="21"/>
    </row>
    <row r="154" spans="1:19" s="129" customFormat="1" x14ac:dyDescent="0.2">
      <c r="A154" s="188"/>
      <c r="B154" s="134" t="s">
        <v>93</v>
      </c>
      <c r="C154" s="135">
        <v>0.05</v>
      </c>
      <c r="D154" s="171"/>
      <c r="E154" s="6"/>
      <c r="F154" s="6">
        <f>+C154*F140</f>
        <v>475723.05</v>
      </c>
      <c r="G154" s="172"/>
      <c r="K154" s="20"/>
      <c r="L154" s="221"/>
      <c r="M154" s="221"/>
      <c r="N154" s="20"/>
      <c r="O154" s="20"/>
    </row>
    <row r="155" spans="1:19" s="22" customFormat="1" x14ac:dyDescent="0.2">
      <c r="A155" s="92"/>
      <c r="B155" s="93" t="s">
        <v>24</v>
      </c>
      <c r="C155" s="94"/>
      <c r="D155" s="95"/>
      <c r="E155" s="94"/>
      <c r="F155" s="112">
        <f>SUM(F142:F154)</f>
        <v>3970758.06</v>
      </c>
      <c r="G155" s="122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</row>
    <row r="156" spans="1:19" s="8" customFormat="1" ht="12" customHeight="1" x14ac:dyDescent="0.2">
      <c r="A156" s="96"/>
      <c r="B156" s="96"/>
      <c r="C156" s="96"/>
      <c r="D156" s="96"/>
      <c r="E156" s="96"/>
      <c r="F156" s="97"/>
      <c r="G156" s="123"/>
      <c r="H156" s="7"/>
      <c r="I156" s="7"/>
      <c r="J156" s="7"/>
      <c r="K156" s="222"/>
      <c r="L156" s="223"/>
      <c r="M156" s="223"/>
      <c r="N156" s="223"/>
      <c r="O156" s="223"/>
      <c r="P156" s="7"/>
      <c r="Q156" s="7"/>
      <c r="R156" s="7"/>
      <c r="S156" s="7"/>
    </row>
    <row r="157" spans="1:19" s="22" customFormat="1" ht="12.75" customHeight="1" x14ac:dyDescent="0.25">
      <c r="A157" s="98"/>
      <c r="B157" s="99" t="s">
        <v>23</v>
      </c>
      <c r="C157" s="98"/>
      <c r="D157" s="98"/>
      <c r="E157" s="98"/>
      <c r="F157" s="111">
        <f>+F140+F155</f>
        <v>13485219.01</v>
      </c>
      <c r="G157" s="124"/>
      <c r="H157" s="20"/>
      <c r="I157" s="20"/>
      <c r="J157" s="20"/>
      <c r="K157" s="224"/>
      <c r="L157" s="225"/>
      <c r="M157" s="225"/>
      <c r="N157" s="225"/>
      <c r="O157" s="226"/>
      <c r="P157" s="20"/>
      <c r="Q157" s="20"/>
      <c r="R157" s="20"/>
      <c r="S157" s="20"/>
    </row>
    <row r="158" spans="1:19" s="27" customFormat="1" x14ac:dyDescent="0.25">
      <c r="A158" s="100"/>
      <c r="B158" s="101"/>
      <c r="C158" s="102"/>
      <c r="D158" s="102"/>
      <c r="E158" s="102"/>
      <c r="F158" s="103"/>
      <c r="G158" s="126"/>
      <c r="H158" s="23"/>
      <c r="I158" s="24"/>
      <c r="J158" s="25"/>
      <c r="K158" s="26"/>
      <c r="L158" s="26"/>
      <c r="M158" s="26"/>
    </row>
    <row r="159" spans="1:19" s="27" customFormat="1" x14ac:dyDescent="0.25">
      <c r="A159" s="100"/>
      <c r="B159" s="101"/>
      <c r="C159" s="102"/>
      <c r="D159" s="102"/>
      <c r="E159" s="102"/>
      <c r="F159" s="104"/>
      <c r="G159" s="174"/>
      <c r="H159" s="23"/>
      <c r="I159" s="24"/>
      <c r="J159" s="25"/>
      <c r="K159" s="26"/>
      <c r="L159" s="26"/>
      <c r="M159" s="26"/>
    </row>
    <row r="160" spans="1:19" s="27" customFormat="1" x14ac:dyDescent="0.2">
      <c r="A160" s="189" t="s">
        <v>97</v>
      </c>
      <c r="B160" s="190"/>
      <c r="C160" s="191"/>
      <c r="D160" s="192"/>
      <c r="E160" s="192"/>
      <c r="F160" s="193"/>
      <c r="G160" s="174"/>
      <c r="H160" s="23"/>
      <c r="I160" s="24"/>
      <c r="J160" s="25"/>
      <c r="K160" s="26"/>
      <c r="L160" s="26"/>
      <c r="M160" s="26"/>
    </row>
    <row r="161" spans="1:13" s="27" customFormat="1" x14ac:dyDescent="0.2">
      <c r="A161" s="259" t="s">
        <v>106</v>
      </c>
      <c r="B161" s="259"/>
      <c r="C161" s="259"/>
      <c r="D161" s="259"/>
      <c r="E161" s="259"/>
      <c r="F161" s="259"/>
      <c r="G161" s="178"/>
      <c r="H161" s="26"/>
      <c r="I161" s="24"/>
      <c r="J161" s="25"/>
      <c r="K161" s="26"/>
      <c r="L161" s="26"/>
      <c r="M161" s="26"/>
    </row>
    <row r="162" spans="1:13" s="27" customFormat="1" x14ac:dyDescent="0.2">
      <c r="A162" s="259"/>
      <c r="B162" s="259"/>
      <c r="C162" s="259"/>
      <c r="D162" s="259"/>
      <c r="E162" s="259"/>
      <c r="F162" s="259"/>
      <c r="G162" s="178"/>
      <c r="H162" s="26"/>
      <c r="I162" s="24"/>
      <c r="J162" s="25"/>
      <c r="K162" s="26"/>
      <c r="L162" s="26"/>
      <c r="M162" s="26"/>
    </row>
    <row r="163" spans="1:13" s="27" customFormat="1" ht="29.25" customHeight="1" x14ac:dyDescent="0.2">
      <c r="A163" s="260" t="s">
        <v>98</v>
      </c>
      <c r="B163" s="260"/>
      <c r="C163" s="260"/>
      <c r="D163" s="260"/>
      <c r="E163" s="260"/>
      <c r="F163" s="260"/>
      <c r="G163" s="178"/>
      <c r="H163" s="26"/>
      <c r="I163" s="24"/>
      <c r="J163" s="25"/>
      <c r="K163" s="26"/>
      <c r="L163" s="26"/>
      <c r="M163" s="26"/>
    </row>
    <row r="164" spans="1:13" s="27" customFormat="1" ht="29.25" customHeight="1" x14ac:dyDescent="0.2">
      <c r="A164" s="206"/>
      <c r="B164" s="206"/>
      <c r="C164" s="206"/>
      <c r="D164" s="206"/>
      <c r="E164" s="206"/>
      <c r="F164" s="206"/>
      <c r="G164" s="187"/>
      <c r="H164" s="26"/>
      <c r="I164" s="24"/>
      <c r="J164" s="25"/>
      <c r="K164" s="26"/>
      <c r="L164" s="26"/>
      <c r="M164" s="26"/>
    </row>
    <row r="165" spans="1:13" s="27" customFormat="1" x14ac:dyDescent="0.2">
      <c r="A165" s="105"/>
      <c r="B165" s="196" t="s">
        <v>22</v>
      </c>
      <c r="C165" s="265" t="s">
        <v>99</v>
      </c>
      <c r="D165" s="265"/>
      <c r="E165" s="265"/>
      <c r="F165" s="265"/>
      <c r="G165" s="179"/>
      <c r="H165" s="26"/>
      <c r="I165" s="24"/>
      <c r="J165" s="25"/>
      <c r="K165" s="26"/>
      <c r="L165" s="26"/>
      <c r="M165" s="26"/>
    </row>
    <row r="166" spans="1:13" s="27" customFormat="1" x14ac:dyDescent="0.25">
      <c r="A166" s="106"/>
      <c r="B166" s="106"/>
      <c r="C166" s="106"/>
      <c r="D166" s="106"/>
      <c r="E166" s="106"/>
      <c r="F166" s="106"/>
      <c r="G166" s="106"/>
      <c r="H166" s="26"/>
      <c r="I166" s="24"/>
      <c r="J166" s="25"/>
      <c r="K166" s="26"/>
      <c r="L166" s="26"/>
      <c r="M166" s="26"/>
    </row>
    <row r="167" spans="1:13" s="27" customFormat="1" x14ac:dyDescent="0.25">
      <c r="A167" s="194"/>
      <c r="B167" s="194"/>
      <c r="C167" s="194"/>
      <c r="D167" s="194"/>
      <c r="E167" s="195"/>
      <c r="F167" s="195"/>
      <c r="G167" s="106"/>
      <c r="H167" s="26"/>
      <c r="I167" s="24"/>
      <c r="J167" s="25"/>
      <c r="K167" s="26"/>
      <c r="L167" s="26"/>
      <c r="M167" s="26"/>
    </row>
    <row r="168" spans="1:13" s="27" customFormat="1" x14ac:dyDescent="0.25">
      <c r="A168" s="194"/>
      <c r="B168" s="194"/>
      <c r="C168" s="194"/>
      <c r="D168" s="194"/>
      <c r="E168" s="195"/>
      <c r="F168" s="195"/>
      <c r="G168" s="106"/>
      <c r="H168" s="26"/>
      <c r="I168" s="24"/>
      <c r="J168" s="25"/>
      <c r="K168" s="26"/>
      <c r="L168" s="26"/>
      <c r="M168" s="26"/>
    </row>
    <row r="169" spans="1:13" s="27" customFormat="1" x14ac:dyDescent="0.2">
      <c r="A169" s="197"/>
      <c r="B169" s="198" t="s">
        <v>100</v>
      </c>
      <c r="C169" s="261" t="s">
        <v>114</v>
      </c>
      <c r="D169" s="261"/>
      <c r="E169" s="261"/>
      <c r="F169" s="261"/>
      <c r="G169" s="107"/>
      <c r="H169" s="26"/>
      <c r="I169" s="24"/>
      <c r="J169" s="25"/>
      <c r="K169" s="26"/>
      <c r="L169" s="26"/>
      <c r="M169" s="26"/>
    </row>
    <row r="170" spans="1:13" s="27" customFormat="1" x14ac:dyDescent="0.2">
      <c r="A170" s="199"/>
      <c r="B170" s="196" t="s">
        <v>101</v>
      </c>
      <c r="C170" s="262" t="s">
        <v>113</v>
      </c>
      <c r="D170" s="262"/>
      <c r="E170" s="262"/>
      <c r="F170" s="262"/>
      <c r="G170" s="107"/>
      <c r="H170" s="26"/>
      <c r="I170" s="24"/>
      <c r="J170" s="25"/>
      <c r="K170" s="26"/>
      <c r="L170" s="26"/>
      <c r="M170" s="26"/>
    </row>
    <row r="171" spans="1:13" s="27" customFormat="1" x14ac:dyDescent="0.25">
      <c r="A171" s="200"/>
      <c r="B171" s="201"/>
      <c r="C171" s="264"/>
      <c r="D171" s="264"/>
      <c r="E171" s="264"/>
      <c r="F171" s="264"/>
      <c r="G171" s="177"/>
      <c r="H171" s="26"/>
      <c r="I171" s="24"/>
      <c r="J171" s="25"/>
      <c r="K171" s="26"/>
      <c r="L171" s="26"/>
      <c r="M171" s="26"/>
    </row>
    <row r="172" spans="1:13" s="27" customFormat="1" x14ac:dyDescent="0.25">
      <c r="A172" s="263"/>
      <c r="B172" s="202"/>
      <c r="C172" s="267"/>
      <c r="D172" s="267"/>
      <c r="E172" s="267"/>
      <c r="F172" s="267"/>
      <c r="G172" s="177"/>
      <c r="H172" s="26"/>
      <c r="I172" s="24"/>
      <c r="J172" s="25"/>
      <c r="K172" s="26"/>
      <c r="L172" s="26"/>
      <c r="M172" s="26"/>
    </row>
    <row r="173" spans="1:13" s="27" customFormat="1" x14ac:dyDescent="0.2">
      <c r="A173" s="263"/>
      <c r="B173" s="199"/>
      <c r="C173" s="264"/>
      <c r="D173" s="264"/>
      <c r="E173" s="264"/>
      <c r="F173" s="197"/>
      <c r="G173" s="109"/>
      <c r="H173" s="26"/>
      <c r="I173" s="24"/>
      <c r="J173" s="25"/>
      <c r="K173" s="26"/>
      <c r="L173" s="26"/>
      <c r="M173" s="26"/>
    </row>
    <row r="174" spans="1:13" s="27" customFormat="1" x14ac:dyDescent="0.2">
      <c r="A174" s="203"/>
      <c r="B174" s="199"/>
      <c r="C174" s="204"/>
      <c r="D174" s="204"/>
      <c r="E174" s="204"/>
      <c r="F174" s="197"/>
      <c r="G174" s="109"/>
      <c r="H174" s="26"/>
      <c r="I174" s="24"/>
      <c r="J174" s="25"/>
      <c r="K174" s="26"/>
      <c r="L174" s="26"/>
      <c r="M174" s="26"/>
    </row>
    <row r="175" spans="1:13" s="27" customFormat="1" ht="15" customHeight="1" x14ac:dyDescent="0.2">
      <c r="A175" s="266" t="s">
        <v>105</v>
      </c>
      <c r="B175" s="266"/>
      <c r="C175" s="266"/>
      <c r="D175" s="266"/>
      <c r="E175" s="266"/>
      <c r="F175" s="266"/>
      <c r="G175" s="109"/>
      <c r="H175" s="26"/>
      <c r="I175" s="24"/>
      <c r="J175" s="25"/>
      <c r="K175" s="26"/>
      <c r="L175" s="26"/>
      <c r="M175" s="26"/>
    </row>
    <row r="176" spans="1:13" s="27" customFormat="1" x14ac:dyDescent="0.2">
      <c r="A176" s="203"/>
      <c r="B176" s="199"/>
      <c r="C176" s="204"/>
      <c r="D176" s="204"/>
      <c r="E176" s="204"/>
      <c r="F176" s="197"/>
      <c r="G176" s="109"/>
      <c r="H176" s="26"/>
      <c r="I176" s="24"/>
      <c r="J176" s="25"/>
      <c r="K176" s="26"/>
      <c r="L176" s="26"/>
      <c r="M176" s="26"/>
    </row>
    <row r="177" spans="1:13" s="27" customFormat="1" x14ac:dyDescent="0.2">
      <c r="A177" s="197"/>
      <c r="B177" s="204"/>
      <c r="C177" s="197"/>
      <c r="D177" s="197"/>
      <c r="E177" s="197"/>
      <c r="F177" s="197"/>
      <c r="G177" s="109"/>
      <c r="H177" s="26"/>
      <c r="I177" s="24"/>
      <c r="J177" s="25"/>
      <c r="K177" s="26"/>
      <c r="L177" s="26"/>
      <c r="M177" s="26"/>
    </row>
    <row r="178" spans="1:13" ht="8.25" customHeight="1" x14ac:dyDescent="0.2">
      <c r="A178" s="197"/>
      <c r="B178" s="204"/>
      <c r="C178" s="197"/>
      <c r="D178" s="197"/>
      <c r="E178" s="197"/>
      <c r="F178" s="197"/>
      <c r="G178" s="172"/>
      <c r="H178" s="129"/>
      <c r="I178" s="129"/>
      <c r="J178" s="129"/>
      <c r="K178" s="2"/>
    </row>
    <row r="179" spans="1:13" ht="10.5" customHeight="1" x14ac:dyDescent="0.25">
      <c r="A179" s="205"/>
      <c r="B179" s="261" t="s">
        <v>102</v>
      </c>
      <c r="C179" s="261"/>
      <c r="D179" s="261"/>
      <c r="E179" s="261"/>
      <c r="F179" s="205"/>
      <c r="G179" s="172"/>
      <c r="H179" s="129"/>
      <c r="I179" s="129"/>
      <c r="J179" s="129"/>
      <c r="K179" s="2"/>
    </row>
    <row r="180" spans="1:13" x14ac:dyDescent="0.2">
      <c r="A180" s="197"/>
      <c r="B180" s="265" t="s">
        <v>103</v>
      </c>
      <c r="C180" s="265"/>
      <c r="D180" s="265"/>
      <c r="E180" s="265"/>
      <c r="F180" s="197"/>
      <c r="G180" s="172"/>
      <c r="H180" s="129"/>
      <c r="I180" s="129"/>
      <c r="J180" s="129"/>
      <c r="K180" s="2"/>
    </row>
    <row r="181" spans="1:13" ht="1.5" customHeight="1" x14ac:dyDescent="0.25">
      <c r="A181" s="264" t="s">
        <v>104</v>
      </c>
      <c r="B181" s="264"/>
      <c r="C181" s="264"/>
      <c r="D181" s="264"/>
      <c r="E181" s="264"/>
      <c r="F181" s="264"/>
      <c r="G181" s="172"/>
      <c r="H181" s="129"/>
      <c r="I181" s="129"/>
      <c r="J181" s="129"/>
      <c r="K181" s="2"/>
    </row>
    <row r="182" spans="1:13" x14ac:dyDescent="0.25">
      <c r="A182" s="264"/>
      <c r="B182" s="264"/>
      <c r="C182" s="264"/>
      <c r="D182" s="264"/>
      <c r="E182" s="264"/>
      <c r="F182" s="264"/>
      <c r="G182" s="172"/>
      <c r="H182" s="129"/>
      <c r="I182" s="129"/>
      <c r="J182" s="129"/>
      <c r="K182" s="2"/>
    </row>
    <row r="183" spans="1:13" x14ac:dyDescent="0.25">
      <c r="A183" s="129"/>
      <c r="B183" s="129"/>
      <c r="C183" s="170"/>
      <c r="D183" s="171"/>
      <c r="E183" s="172"/>
      <c r="F183" s="172"/>
      <c r="G183" s="172"/>
      <c r="H183" s="129"/>
      <c r="I183" s="129"/>
      <c r="J183" s="129"/>
      <c r="K183" s="2"/>
    </row>
    <row r="184" spans="1:13" x14ac:dyDescent="0.25">
      <c r="A184" s="129"/>
      <c r="B184" s="129"/>
      <c r="C184" s="170"/>
      <c r="D184" s="171"/>
      <c r="E184" s="172"/>
      <c r="F184" s="172"/>
      <c r="G184" s="172"/>
      <c r="H184" s="129"/>
      <c r="I184" s="129"/>
      <c r="J184" s="129"/>
      <c r="K184" s="2"/>
    </row>
    <row r="185" spans="1:13" x14ac:dyDescent="0.25">
      <c r="A185" s="129"/>
      <c r="B185" s="129"/>
      <c r="C185" s="170"/>
      <c r="D185" s="171"/>
      <c r="E185" s="172"/>
      <c r="F185" s="172"/>
      <c r="G185" s="172"/>
      <c r="H185" s="129"/>
      <c r="I185" s="129"/>
      <c r="J185" s="129"/>
      <c r="K185" s="2"/>
    </row>
    <row r="186" spans="1:13" x14ac:dyDescent="0.25">
      <c r="A186" s="129"/>
      <c r="B186" s="129"/>
      <c r="C186" s="170"/>
      <c r="D186" s="171"/>
      <c r="E186" s="172"/>
      <c r="F186" s="172"/>
      <c r="G186" s="172"/>
      <c r="H186" s="129"/>
      <c r="I186" s="129"/>
      <c r="J186" s="129"/>
      <c r="K186" s="2"/>
    </row>
    <row r="187" spans="1:13" x14ac:dyDescent="0.25">
      <c r="A187" s="129"/>
      <c r="B187" s="129"/>
      <c r="C187" s="170"/>
      <c r="D187" s="171"/>
      <c r="E187" s="172"/>
      <c r="F187" s="172"/>
      <c r="G187" s="172"/>
      <c r="H187" s="129"/>
      <c r="I187" s="129"/>
      <c r="J187" s="129"/>
      <c r="K187" s="2"/>
    </row>
    <row r="188" spans="1:13" x14ac:dyDescent="0.25">
      <c r="A188" s="129"/>
      <c r="B188" s="129"/>
      <c r="C188" s="170"/>
      <c r="D188" s="171"/>
      <c r="E188" s="172"/>
      <c r="F188" s="172"/>
      <c r="G188" s="172"/>
      <c r="H188" s="129"/>
      <c r="I188" s="129"/>
      <c r="J188" s="129"/>
      <c r="K188" s="2"/>
    </row>
    <row r="189" spans="1:13" x14ac:dyDescent="0.25">
      <c r="A189" s="129"/>
      <c r="B189" s="129"/>
      <c r="C189" s="170"/>
      <c r="D189" s="171"/>
      <c r="E189" s="172"/>
      <c r="F189" s="172"/>
      <c r="G189" s="172"/>
      <c r="H189" s="129"/>
      <c r="I189" s="129"/>
      <c r="J189" s="129"/>
      <c r="K189" s="2"/>
    </row>
    <row r="190" spans="1:13" x14ac:dyDescent="0.25">
      <c r="A190" s="129"/>
      <c r="B190" s="129"/>
      <c r="C190" s="170"/>
      <c r="D190" s="171"/>
      <c r="E190" s="172"/>
      <c r="F190" s="172"/>
      <c r="G190" s="172"/>
      <c r="H190" s="129"/>
      <c r="I190" s="129"/>
      <c r="J190" s="129"/>
      <c r="K190" s="2"/>
    </row>
    <row r="191" spans="1:13" x14ac:dyDescent="0.25">
      <c r="A191" s="129"/>
      <c r="B191" s="129"/>
      <c r="C191" s="170"/>
      <c r="D191" s="171"/>
      <c r="E191" s="172"/>
      <c r="F191" s="172"/>
      <c r="G191" s="172"/>
      <c r="H191" s="129"/>
      <c r="I191" s="129"/>
      <c r="J191" s="129"/>
      <c r="K191" s="2"/>
    </row>
    <row r="192" spans="1:13" x14ac:dyDescent="0.25">
      <c r="A192" s="129"/>
      <c r="B192" s="129"/>
      <c r="C192" s="170"/>
      <c r="D192" s="171"/>
      <c r="E192" s="172"/>
      <c r="F192" s="172"/>
      <c r="G192" s="172"/>
      <c r="H192" s="129"/>
      <c r="I192" s="129"/>
      <c r="J192" s="129"/>
      <c r="K192" s="2"/>
    </row>
    <row r="193" spans="1:11" x14ac:dyDescent="0.25">
      <c r="A193" s="129"/>
      <c r="B193" s="129"/>
      <c r="C193" s="170"/>
      <c r="D193" s="171"/>
      <c r="E193" s="172"/>
      <c r="F193" s="172"/>
      <c r="G193" s="172"/>
      <c r="H193" s="129"/>
      <c r="I193" s="129"/>
      <c r="J193" s="129"/>
      <c r="K193" s="2"/>
    </row>
    <row r="194" spans="1:11" x14ac:dyDescent="0.25">
      <c r="A194" s="129"/>
      <c r="B194" s="129"/>
      <c r="C194" s="170"/>
      <c r="D194" s="171"/>
      <c r="E194" s="172"/>
      <c r="F194" s="172"/>
      <c r="G194" s="172"/>
      <c r="H194" s="129"/>
      <c r="I194" s="129"/>
      <c r="J194" s="129"/>
      <c r="K194" s="2"/>
    </row>
    <row r="195" spans="1:11" x14ac:dyDescent="0.25">
      <c r="A195" s="129"/>
      <c r="B195" s="129"/>
      <c r="C195" s="170"/>
      <c r="D195" s="171"/>
      <c r="E195" s="172"/>
      <c r="F195" s="172"/>
      <c r="G195" s="172"/>
      <c r="H195" s="129"/>
      <c r="I195" s="129"/>
      <c r="J195" s="129"/>
      <c r="K195" s="2"/>
    </row>
    <row r="196" spans="1:11" x14ac:dyDescent="0.25">
      <c r="A196" s="129"/>
      <c r="B196" s="129"/>
      <c r="C196" s="170"/>
      <c r="D196" s="171"/>
      <c r="E196" s="172"/>
      <c r="F196" s="172"/>
      <c r="G196" s="172"/>
      <c r="H196" s="129"/>
      <c r="I196" s="129"/>
      <c r="J196" s="129"/>
      <c r="K196" s="2"/>
    </row>
    <row r="197" spans="1:11" x14ac:dyDescent="0.25">
      <c r="A197" s="129"/>
      <c r="B197" s="129"/>
      <c r="C197" s="170"/>
      <c r="D197" s="171"/>
      <c r="E197" s="172"/>
      <c r="F197" s="172"/>
      <c r="G197" s="172"/>
      <c r="H197" s="129"/>
      <c r="I197" s="129"/>
      <c r="J197" s="129"/>
      <c r="K197" s="2"/>
    </row>
    <row r="198" spans="1:11" x14ac:dyDescent="0.25">
      <c r="A198" s="129"/>
      <c r="B198" s="129"/>
      <c r="C198" s="170"/>
      <c r="D198" s="171"/>
      <c r="E198" s="172"/>
      <c r="F198" s="172"/>
      <c r="G198" s="172"/>
      <c r="H198" s="129"/>
      <c r="I198" s="129"/>
      <c r="J198" s="129"/>
      <c r="K198" s="2"/>
    </row>
    <row r="199" spans="1:11" x14ac:dyDescent="0.25">
      <c r="A199" s="129"/>
      <c r="B199" s="129"/>
      <c r="C199" s="170"/>
      <c r="D199" s="171"/>
      <c r="E199" s="172"/>
      <c r="F199" s="172"/>
      <c r="G199" s="172"/>
      <c r="H199" s="129"/>
      <c r="I199" s="129"/>
      <c r="J199" s="129"/>
      <c r="K199" s="2"/>
    </row>
    <row r="200" spans="1:11" x14ac:dyDescent="0.25">
      <c r="A200" s="129"/>
      <c r="B200" s="129"/>
      <c r="C200" s="170"/>
      <c r="D200" s="171"/>
      <c r="E200" s="172"/>
      <c r="F200" s="172"/>
      <c r="G200" s="172"/>
      <c r="H200" s="129"/>
      <c r="I200" s="129"/>
      <c r="J200" s="129"/>
      <c r="K200" s="2"/>
    </row>
    <row r="201" spans="1:11" x14ac:dyDescent="0.25">
      <c r="A201" s="129"/>
      <c r="B201" s="129"/>
      <c r="C201" s="170"/>
      <c r="D201" s="171"/>
      <c r="E201" s="172"/>
      <c r="F201" s="172"/>
      <c r="G201" s="172"/>
      <c r="H201" s="129"/>
      <c r="I201" s="129"/>
      <c r="J201" s="129"/>
      <c r="K201" s="2"/>
    </row>
    <row r="202" spans="1:11" x14ac:dyDescent="0.25">
      <c r="A202" s="129"/>
      <c r="B202" s="129"/>
      <c r="C202" s="170"/>
      <c r="D202" s="171"/>
      <c r="E202" s="172"/>
      <c r="F202" s="172"/>
      <c r="G202" s="172"/>
      <c r="H202" s="129"/>
      <c r="I202" s="129"/>
      <c r="J202" s="129"/>
      <c r="K202" s="2"/>
    </row>
    <row r="203" spans="1:11" x14ac:dyDescent="0.25">
      <c r="A203" s="129"/>
      <c r="B203" s="129"/>
      <c r="C203" s="170"/>
      <c r="D203" s="171"/>
      <c r="E203" s="172"/>
      <c r="F203" s="172"/>
      <c r="G203" s="172"/>
      <c r="H203" s="129"/>
      <c r="I203" s="129"/>
      <c r="J203" s="129"/>
      <c r="K203" s="2"/>
    </row>
    <row r="204" spans="1:11" x14ac:dyDescent="0.25">
      <c r="A204" s="129"/>
      <c r="B204" s="129"/>
      <c r="C204" s="170"/>
      <c r="D204" s="171"/>
      <c r="E204" s="172"/>
      <c r="F204" s="172"/>
      <c r="G204" s="172"/>
      <c r="H204" s="129"/>
      <c r="I204" s="129"/>
      <c r="J204" s="129"/>
      <c r="K204" s="2"/>
    </row>
    <row r="205" spans="1:11" x14ac:dyDescent="0.25">
      <c r="A205" s="129"/>
      <c r="B205" s="129"/>
      <c r="C205" s="170"/>
      <c r="D205" s="171"/>
      <c r="E205" s="172"/>
      <c r="F205" s="172"/>
      <c r="G205" s="172"/>
      <c r="H205" s="129"/>
      <c r="I205" s="129"/>
      <c r="J205" s="129"/>
      <c r="K205" s="2"/>
    </row>
    <row r="206" spans="1:11" x14ac:dyDescent="0.25">
      <c r="A206" s="129"/>
      <c r="B206" s="129"/>
      <c r="C206" s="170"/>
      <c r="D206" s="171"/>
      <c r="E206" s="172"/>
      <c r="F206" s="172"/>
      <c r="G206" s="172"/>
      <c r="H206" s="129"/>
      <c r="I206" s="129"/>
      <c r="J206" s="129"/>
      <c r="K206" s="2"/>
    </row>
    <row r="207" spans="1:11" x14ac:dyDescent="0.25">
      <c r="A207" s="129"/>
      <c r="B207" s="129"/>
      <c r="C207" s="170"/>
      <c r="D207" s="171"/>
      <c r="E207" s="172"/>
      <c r="F207" s="172"/>
      <c r="G207" s="172"/>
      <c r="H207" s="129"/>
      <c r="I207" s="129"/>
      <c r="J207" s="129"/>
      <c r="K207" s="2"/>
    </row>
    <row r="208" spans="1:11" x14ac:dyDescent="0.25">
      <c r="A208" s="129"/>
      <c r="B208" s="129"/>
      <c r="C208" s="170"/>
      <c r="D208" s="171"/>
      <c r="E208" s="172"/>
      <c r="F208" s="172"/>
      <c r="G208" s="172"/>
      <c r="H208" s="129"/>
      <c r="I208" s="129"/>
      <c r="J208" s="129"/>
      <c r="K208" s="2"/>
    </row>
  </sheetData>
  <mergeCells count="19">
    <mergeCell ref="B179:E179"/>
    <mergeCell ref="B180:E180"/>
    <mergeCell ref="A181:F182"/>
    <mergeCell ref="A175:F175"/>
    <mergeCell ref="C165:F165"/>
    <mergeCell ref="C171:F171"/>
    <mergeCell ref="C172:F172"/>
    <mergeCell ref="A161:F162"/>
    <mergeCell ref="A163:F163"/>
    <mergeCell ref="C169:F169"/>
    <mergeCell ref="C170:F170"/>
    <mergeCell ref="A172:A173"/>
    <mergeCell ref="C173:E173"/>
    <mergeCell ref="A10:F10"/>
    <mergeCell ref="A1:F1"/>
    <mergeCell ref="A2:F2"/>
    <mergeCell ref="A3:F3"/>
    <mergeCell ref="A5:F5"/>
    <mergeCell ref="B6:F6"/>
  </mergeCells>
  <printOptions horizontalCentered="1"/>
  <pageMargins left="0.23622047244094491" right="0.15748031496062992" top="0.11811023622047245" bottom="0.32" header="3.937007874015748E-2" footer="0.3"/>
  <pageSetup scale="90" orientation="portrait" horizontalDpi="1200" verticalDpi="1200" r:id="rId1"/>
  <headerFooter alignWithMargins="0">
    <oddFooter>&amp;C&amp;6Página &amp;P de &amp;N</oddFooter>
  </headerFooter>
  <rowBreaks count="3" manualBreakCount="3">
    <brk id="52" max="5" man="1"/>
    <brk id="90" max="5" man="1"/>
    <brk id="138" max="5" man="1"/>
  </rowBreaks>
  <ignoredErrors>
    <ignoredError sqref="F14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502228-07A6-418E-902E-BB7FADE6BC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A7FC7F-2509-49DF-B4D2-3C01DC617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9AD0643-F11A-4BA5-AE18-70D8C4610CF6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ACT. No.2</vt:lpstr>
      <vt:lpstr>'ACT. No.2'!Área_de_impresión</vt:lpstr>
      <vt:lpstr>'ACT. No.2'!Títulos_a_imprimir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Fiordaliza Altagracia Guillén Sarante</cp:lastModifiedBy>
  <cp:lastPrinted>2022-09-15T18:46:20Z</cp:lastPrinted>
  <dcterms:created xsi:type="dcterms:W3CDTF">2018-05-23T14:28:08Z</dcterms:created>
  <dcterms:modified xsi:type="dcterms:W3CDTF">2022-12-29T18:33:44Z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