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0" yWindow="345" windowWidth="20115" windowHeight="7440"/>
  </bookViews>
  <sheets>
    <sheet name="ACTUALIZADO No. 1 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'ACTUALIZADO No. 1 '!$A$1:$F$221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[35]FUNCION!$C$16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[36]Insumos!$B$71:$D$71</definedName>
    <definedName name="Hormigón_Industrial_210_Kg_cm2_1">[36]Insumos!$B$71:$D$71</definedName>
    <definedName name="Hormigón_Industrial_210_Kg_cm2_2">[36]Insumos!$B$71:$D$71</definedName>
    <definedName name="Hormigón_Industrial_210_Kg_cm2_3">[36]Insumos!$B$71:$D$71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[37]Directos!#REF!</definedName>
    <definedName name="impresion_2">[37]Directos!#REF!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[38]Insumos!#REF!</definedName>
    <definedName name="NADA">[38]Insumos!#REF!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[38]Insumos!#REF!</definedName>
    <definedName name="NINGUNA">[38]Insumos!#REF!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[39]peso!#REF!</definedName>
    <definedName name="p">[39]peso!#REF!</definedName>
    <definedName name="P.U.Amercoat_385ASA_2">#N/A</definedName>
    <definedName name="P.U.Amercoat_385ASA_3">#N/A</definedName>
    <definedName name="P.U.Dimecote9">[40]Insumos!$E$13</definedName>
    <definedName name="P.U.Dimecote9_2">#N/A</definedName>
    <definedName name="P.U.Dimecote9_3">#N/A</definedName>
    <definedName name="P.U.Thinner1000">[40]Insumos!$E$12</definedName>
    <definedName name="P.U.Thinner1000_2">#N/A</definedName>
    <definedName name="P.U.Thinner1000_3">#N/A</definedName>
    <definedName name="P.U.Urethane_Acrilico">[40]Insumos!$E$17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[41]PRESUPUESTO!$O$9:$O$236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[42]Precios!$A$4:$F$1576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[43]INS!#REF!</definedName>
    <definedName name="QQ">[43]INS!#REF!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[41]PRESUPUESTO!$M$10:$AH$731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[45]presupuesto!#REF!</definedName>
    <definedName name="SUB">[45]presupuesto!#REF!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'ACTUALIZADO No. 1 '!$1:$13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'[46]Ins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[43]INS!$D$561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G178" i="13" l="1"/>
  <c r="G177" i="13"/>
  <c r="G176" i="13"/>
  <c r="G175" i="13"/>
  <c r="G174" i="13"/>
  <c r="G173" i="13"/>
  <c r="G172" i="13"/>
  <c r="G171" i="13"/>
  <c r="G170" i="13"/>
  <c r="G169" i="13"/>
  <c r="G168" i="13"/>
  <c r="G167" i="13"/>
  <c r="G166" i="13"/>
  <c r="G165" i="13"/>
  <c r="G164" i="13"/>
  <c r="G163" i="13"/>
  <c r="G162" i="13"/>
  <c r="G161" i="13"/>
  <c r="G160" i="13"/>
  <c r="G159" i="13"/>
  <c r="G158" i="13"/>
  <c r="G157" i="13"/>
  <c r="G156" i="13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F173" i="13"/>
  <c r="F172" i="13"/>
  <c r="F171" i="13"/>
  <c r="F169" i="13"/>
  <c r="F168" i="13"/>
  <c r="F166" i="13"/>
  <c r="F165" i="13"/>
  <c r="F164" i="13"/>
  <c r="F156" i="13"/>
  <c r="F155" i="13"/>
  <c r="F154" i="13"/>
  <c r="F153" i="13"/>
  <c r="F152" i="13"/>
  <c r="F149" i="13"/>
  <c r="F148" i="13"/>
  <c r="F146" i="13"/>
  <c r="F145" i="13"/>
  <c r="F143" i="13"/>
  <c r="F142" i="13"/>
  <c r="F141" i="13"/>
  <c r="F140" i="13"/>
  <c r="F139" i="13"/>
  <c r="F138" i="13"/>
  <c r="F137" i="13"/>
  <c r="F136" i="13"/>
  <c r="F131" i="13"/>
  <c r="F130" i="13"/>
  <c r="F129" i="13"/>
  <c r="F128" i="13"/>
  <c r="F127" i="13"/>
  <c r="F126" i="13"/>
  <c r="F125" i="13"/>
  <c r="F124" i="13"/>
  <c r="F123" i="13"/>
  <c r="F132" i="13" s="1"/>
  <c r="F159" i="13" s="1"/>
  <c r="F122" i="13"/>
  <c r="F116" i="13"/>
  <c r="F113" i="13"/>
  <c r="F112" i="13"/>
  <c r="F111" i="13"/>
  <c r="F103" i="13"/>
  <c r="F105" i="13" s="1"/>
  <c r="F101" i="13"/>
  <c r="F100" i="13"/>
  <c r="F99" i="13"/>
  <c r="F98" i="13"/>
  <c r="F97" i="13"/>
  <c r="F96" i="13"/>
  <c r="F95" i="13"/>
  <c r="F94" i="13"/>
  <c r="F86" i="13"/>
  <c r="F88" i="13" s="1"/>
  <c r="F84" i="13"/>
  <c r="F83" i="13"/>
  <c r="F82" i="13"/>
  <c r="F81" i="13"/>
  <c r="F80" i="13"/>
  <c r="F79" i="13"/>
  <c r="F77" i="13"/>
  <c r="F76" i="13"/>
  <c r="F75" i="13"/>
  <c r="F74" i="13"/>
  <c r="F64" i="13"/>
  <c r="F63" i="13"/>
  <c r="F59" i="13"/>
  <c r="F66" i="13" s="1"/>
  <c r="F58" i="13"/>
  <c r="F57" i="13"/>
  <c r="F56" i="13"/>
  <c r="F55" i="13"/>
  <c r="F54" i="13"/>
  <c r="F53" i="13"/>
  <c r="F52" i="13"/>
  <c r="F51" i="13"/>
  <c r="F48" i="13"/>
  <c r="F47" i="13"/>
  <c r="F45" i="13"/>
  <c r="F44" i="13"/>
  <c r="F42" i="13"/>
  <c r="F41" i="13"/>
  <c r="F40" i="13"/>
  <c r="F39" i="13"/>
  <c r="F38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75" i="13" l="1"/>
  <c r="F177" i="13" s="1"/>
  <c r="F178" i="13" s="1"/>
  <c r="F188" i="13" l="1"/>
  <c r="F184" i="13"/>
  <c r="F183" i="13"/>
  <c r="F191" i="13"/>
  <c r="F186" i="13"/>
  <c r="F182" i="13"/>
  <c r="F190" i="13"/>
  <c r="F185" i="13"/>
  <c r="F181" i="13"/>
  <c r="F187" i="13" l="1"/>
  <c r="F194" i="13" s="1"/>
  <c r="F196" i="13" s="1"/>
</calcChain>
</file>

<file path=xl/sharedStrings.xml><?xml version="1.0" encoding="utf-8"?>
<sst xmlns="http://schemas.openxmlformats.org/spreadsheetml/2006/main" count="231" uniqueCount="132">
  <si>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</si>
  <si>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</si>
  <si>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</si>
  <si>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</si>
  <si>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</si>
  <si>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</si>
  <si>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</si>
  <si>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</si>
  <si>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</si>
  <si>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</si>
  <si>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</si>
  <si>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</si>
  <si>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</si>
  <si>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</si>
  <si>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</si>
  <si>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</si>
  <si>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</si>
  <si>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</si>
  <si>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</si>
  <si>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</si>
  <si>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</si>
  <si>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</si>
  <si>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</si>
  <si>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</si>
  <si>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</si>
  <si>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</si>
  <si>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</si>
  <si>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</si>
  <si>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</si>
  <si>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</si>
  <si>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</si>
  <si>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</si>
  <si>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</si>
  <si>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</si>
  <si>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</si>
  <si>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</si>
  <si>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</si>
  <si>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</si>
  <si>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</si>
  <si>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</si>
  <si>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</si>
  <si>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</si>
  <si>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</si>
  <si>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SUBTOTAL FASE A</t>
  </si>
  <si>
    <t xml:space="preserve">SUMINISTRO  Y COLOCACION DE PIEZAS ESPECIALES DE PRESION 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</si>
  <si>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</si>
  <si>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</si>
  <si>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</si>
  <si>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</si>
  <si>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</si>
  <si>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</si>
  <si>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 xml:space="preserve">Obra: </t>
  </si>
  <si>
    <t>JUNTA MECANICA TIPO DRESSER DE Ø 12" HF</t>
  </si>
  <si>
    <t>CODO 12X15"  ACERO (SCH-30) C/PROTECCION ANTICORROSIVA</t>
  </si>
  <si>
    <t>BOTE DE MATERIAL CON CAMION, INCLUYE CARGIO Y ESPARCIMIENTO EN BOTADERO (DIST.=5.0 KM)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</si>
  <si>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</si>
  <si>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</si>
  <si>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</si>
  <si>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</si>
  <si>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</si>
  <si>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</si>
  <si>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</si>
  <si>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</si>
  <si>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</si>
  <si>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</si>
  <si>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CODO 12X20"  ACERO (SCH-30) C/PROTECCION ANTICORROSIVA</t>
  </si>
  <si>
    <t>NIPLE 12" X 1.00 M</t>
  </si>
  <si>
    <t>Presupuesto No.: 161  d/f 20/10/2020</t>
  </si>
  <si>
    <t>RELLENO  COMPACTADO C/COMPACTADOR MECANICO EN CAPAS DE 0.20M</t>
  </si>
  <si>
    <t>MES</t>
  </si>
  <si>
    <t>LINEA DE CONDUCCION GUANUMA (DESDE ESTACION 1+556 H/ ESTACION 2+359)</t>
  </si>
  <si>
    <t>REGISTRO PARA VALVULA  EN TUBO DE Ø48" H.A. (INC. BASE Y TAPA DE H.S.)</t>
  </si>
  <si>
    <t>CAJA TELESCOPICA</t>
  </si>
  <si>
    <t>VALVULA DE DESAGUE Ø4" H.F. 150 PSI, PLATILLADA (INC.  2 JUNTAS DE GOMA, 2 NIPLE PLATILLADOS, 2 JUNTAS MECANICAS TIPO DRESSER Y 2 PARES DE TORNILLOS)</t>
  </si>
  <si>
    <t xml:space="preserve"> LINEA DE CONDUCCION  12" PVC  TRAMO  DESDE EST. 1+556 HASTA EST. 2+359</t>
  </si>
  <si>
    <t>ELIMINACION DE PARTIDAS (E.P)</t>
  </si>
  <si>
    <t>REDUCCION DE CANTIDAD (R.C)</t>
  </si>
  <si>
    <t xml:space="preserve">SUB-TOTAL A </t>
  </si>
  <si>
    <t xml:space="preserve">SUB-TOTAL ELIMINACION DE PARTIDAS </t>
  </si>
  <si>
    <t>SUB-TOTAL A</t>
  </si>
  <si>
    <t xml:space="preserve">SUB-TOTAL REDUCCION DE CANTIDAD </t>
  </si>
  <si>
    <t>AUMENTO DE CANTIDAD (A.C)</t>
  </si>
  <si>
    <t xml:space="preserve">SUB-TOTAL AUMENTO DE CANTIDAD </t>
  </si>
  <si>
    <t>NUEVAS PARTIDAS (N.P)</t>
  </si>
  <si>
    <t>LINEA DE CONDUCCION (DESDE ESTACION 3+162 = EST.0+000 = HASTA ESTACION 1+892.40)</t>
  </si>
  <si>
    <t>B</t>
  </si>
  <si>
    <t>PRELIMINARES</t>
  </si>
  <si>
    <t xml:space="preserve"> LIMPIEZA DE AREA PARA EXCAVACION </t>
  </si>
  <si>
    <t>BOTE DE MATERIAL C/CAMION D= 5 KM (INC. ESPARCIMIENTO EN BOTADERO)</t>
  </si>
  <si>
    <t xml:space="preserve"> EXTRACCION DE TUBERIA DE Ø12" PVC (SDR-26)</t>
  </si>
  <si>
    <t xml:space="preserve">SUMINISTRO Y COLOCACION DE PIEZAS ESPECIALES </t>
  </si>
  <si>
    <t>VIAJES</t>
  </si>
  <si>
    <t>VALVULA DE AIRE COMBINADA Ø2" H.F. 150 PSI, PLATILLADA (INC.  2 JUNTAS DE GOMA, 1.80 MTS DE TUBO DE 12¨ SCH-40 CON  NIPLE PLATILLADOS 2 X 0.20 MTS SOLDADO, 2 JUNTAS MECANICAS TIPO DRESSER DE 12¨,  4 PARES DE TORNILLOS Y VALVULA DE COMPUERTA DE 2¨.  VER PLANO DE DETALLE)</t>
  </si>
  <si>
    <t xml:space="preserve">VALVULA DE DESAGUE Ø4" H.F. 150 PSI, PLATILLADA (INC.  2 JUNTAS DE GOMA,TEE DE 12¨ X  4, CODO DE 4 X 90 DE ACERO, 2 NIPLE PLATILLADOS DE 1.5 METROS Y 1 METRO, 2 JUNTAS MECANICAS TIPO DRESSER , 2 PARES DE TORNILLOS, JUNTA DRESSER DE 4¨ Y 2.90 METRO DE TUBO SDR 26 JUNTA DE GOMA) </t>
  </si>
  <si>
    <t>REGISTRO PARA VALVULA DE AIRE DE 1.40M X 1.40M EN BLOQUES INDUSTRIAL DE 8" CON CAMARA LLENA LOSA DE TECHO, VIGA DE AMARRE Y TAPA DE HIERRO FUNDIDO (VER DETALLES EN PLANOS)</t>
  </si>
  <si>
    <t>UD</t>
  </si>
  <si>
    <t>SUMINISTRO Y COLOCACION DE VALVULAS</t>
  </si>
  <si>
    <t>SUB-TOTAL FASE B</t>
  </si>
  <si>
    <t>SUB-TOTAL NUEVAS PARTIDAS</t>
  </si>
  <si>
    <t>VARIACION DE PRECIO (V.P)</t>
  </si>
  <si>
    <t>LIMPIEZA DE CUNETA POR MATERIAL DERRAMADO EN ZANJA POR EXCAVACION (CON UN 45% DE MATERIAL EXIXTENTE EN CUNETA</t>
  </si>
  <si>
    <t xml:space="preserve">SUB-TOTAL VARIACION DE PRECIOS </t>
  </si>
  <si>
    <t>PRESUPUESTO ACTUALIZADO No.1</t>
  </si>
  <si>
    <t xml:space="preserve">CODO DE 12X20" SCH-40 CON 2 NIPLES DE 1 MT, SOLDADO  </t>
  </si>
  <si>
    <t>CORTE DE ASFALTO e= 4"</t>
  </si>
  <si>
    <t>SUMINISTRO, ACARREO, COLOCACION, NIVELACION Y COMPACTACION DE MATERIAL BASE</t>
  </si>
  <si>
    <t xml:space="preserve">SUMINISTRO Y COLOCACION DE IMPRIMACION </t>
  </si>
  <si>
    <t>SUMINISTRO Y COLOCACION DE ASFALTO e= 4" CALIENTE+25% DESP e= 2"</t>
  </si>
  <si>
    <t xml:space="preserve">NIVELACION Y COMPACTACION </t>
  </si>
  <si>
    <t>MANEJO DE TRANSITO</t>
  </si>
  <si>
    <t>NOTAS:</t>
  </si>
  <si>
    <t>1.-ESTE PRESUPUESTO SE ELABORA DE ACUERDO A LA INFORMACIÓN SUMINISTRADA MEDIANTE MEMO COORD. No. 104/2022 D/F 13/JUNIO/2022</t>
  </si>
  <si>
    <t xml:space="preserve">SUMINISTO Y COLOCACION SELLANTE PARA TAPA REGISTRO </t>
  </si>
  <si>
    <t>PRESUPUESTO ACTUALIZADO No.1 D/F AGOSTO 2022</t>
  </si>
  <si>
    <t>Contratista: ING. VIRGILIO POLONIA</t>
  </si>
  <si>
    <t>Contrato:016-2021</t>
  </si>
  <si>
    <t>SUB-TOTAL PRESUPUESTO CONTRATADO + ACTUALIZADO No. 1</t>
  </si>
  <si>
    <t>TRANSPORTE, CARGUIO Y DESMONTE DE TUBERIA DE Ø12" PVC (SDR-26)</t>
  </si>
  <si>
    <t xml:space="preserve">DIRECCIÓN DE SUPERVISION Y FISCALIZACION DE OBRAS </t>
  </si>
  <si>
    <t xml:space="preserve">EXTRACCION DE MATERIAL ZANJA   DEL MATERIAL COMPACTADO </t>
  </si>
  <si>
    <t xml:space="preserve">BOTE DE MATERIAL EXTRAIDO  DEL MATERIAL EXTRAIDO </t>
  </si>
  <si>
    <t xml:space="preserve"> IMPREVISTOS, (MONTO AGOTADO EN PRES. ACT. No.1) </t>
  </si>
  <si>
    <t>REVISADO POR:</t>
  </si>
  <si>
    <t xml:space="preserve">       ING.FIOR DALIZA GUILLEN S.</t>
  </si>
  <si>
    <t xml:space="preserve">      ING. MARINO QUEZADA</t>
  </si>
  <si>
    <t xml:space="preserve">                  INGENIERO CVIL I</t>
  </si>
  <si>
    <t xml:space="preserve">                ANALISTA  PRESUPUESTO DE OBRAS</t>
  </si>
  <si>
    <t>VISTO BUENO  POR:</t>
  </si>
  <si>
    <t xml:space="preserve">           ARQ. RENE GARCIA VILLANUEVA</t>
  </si>
  <si>
    <t xml:space="preserve">      DIRECTOR</t>
  </si>
  <si>
    <t xml:space="preserve">DIRECCIÓN DE SUPERVISIÓN Y FISCALIZACIÓN DE OBRAS </t>
  </si>
  <si>
    <t xml:space="preserve">EXCAVACION   MATERIAL  TOSCA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</si>
</sst>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\ _€;\-#,##0.0\ _€"/>
    <numFmt numFmtId="179" formatCode="0_)"/>
    <numFmt numFmtId="180" formatCode="#,##0.00;[Red]#,##0.00"/>
    <numFmt numFmtId="181" formatCode="General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sz val="10"/>
      <color rgb="FFF2088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9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43" fontId="2" fillId="0" borderId="0" applyFont="0" applyFill="0" applyBorder="0" applyAlignment="0" applyProtection="0"/>
    <xf numFmtId="39" fontId="23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2" fillId="0" borderId="0"/>
  </cellStyleXfs>
  <cellXfs count="303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0" fontId="2" fillId="22" borderId="2" xfId="0" applyFont="1" applyFill="1" applyBorder="1"/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5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0" fontId="2" fillId="22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wrapText="1"/>
    </xf>
    <xf numFmtId="4" fontId="2" fillId="22" borderId="2" xfId="0" applyNumberFormat="1" applyFont="1" applyFill="1" applyBorder="1"/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4" fontId="2" fillId="3" borderId="0" xfId="71" applyNumberFormat="1" applyFont="1" applyFill="1" applyBorder="1" applyAlignment="1">
      <alignment horizontal="center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" fontId="2" fillId="0" borderId="0" xfId="70" applyNumberFormat="1" applyFont="1" applyFill="1" applyAlignment="1">
      <alignment horizontal="center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4" fontId="2" fillId="25" borderId="0" xfId="1" applyNumberFormat="1" applyFont="1" applyFill="1" applyBorder="1" applyAlignment="1">
      <alignment horizontal="right"/>
    </xf>
    <xf numFmtId="0" fontId="3" fillId="25" borderId="0" xfId="0" applyFont="1" applyFill="1" applyBorder="1"/>
    <xf numFmtId="0" fontId="3" fillId="25" borderId="0" xfId="0" applyFont="1" applyFill="1"/>
    <xf numFmtId="0" fontId="2" fillId="2" borderId="2" xfId="0" applyFont="1" applyFill="1" applyBorder="1" applyAlignment="1">
      <alignment horizontal="left" vertical="center" wrapText="1"/>
    </xf>
    <xf numFmtId="165" fontId="3" fillId="25" borderId="0" xfId="0" applyNumberFormat="1" applyFont="1" applyFill="1" applyBorder="1"/>
    <xf numFmtId="4" fontId="3" fillId="25" borderId="0" xfId="0" applyNumberFormat="1" applyFont="1" applyFill="1" applyBorder="1"/>
    <xf numFmtId="0" fontId="26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right" vertical="center" wrapText="1"/>
    </xf>
    <xf numFmtId="165" fontId="2" fillId="2" borderId="2" xfId="94" applyFont="1" applyFill="1" applyBorder="1" applyAlignment="1">
      <alignment horizontal="center" vertical="center"/>
    </xf>
    <xf numFmtId="165" fontId="2" fillId="2" borderId="2" xfId="94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0" borderId="0" xfId="0" applyNumberFormat="1" applyFont="1" applyFill="1" applyAlignment="1">
      <alignment vertical="top" wrapText="1"/>
    </xf>
    <xf numFmtId="4" fontId="3" fillId="24" borderId="0" xfId="0" applyNumberFormat="1" applyFont="1" applyFill="1" applyBorder="1"/>
    <xf numFmtId="0" fontId="3" fillId="24" borderId="0" xfId="0" applyFont="1" applyFill="1" applyBorder="1"/>
    <xf numFmtId="0" fontId="3" fillId="24" borderId="0" xfId="0" applyFont="1" applyFill="1"/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39" fontId="2" fillId="2" borderId="2" xfId="0" applyNumberFormat="1" applyFont="1" applyFill="1" applyBorder="1" applyAlignment="1" applyProtection="1">
      <protection locked="0"/>
    </xf>
    <xf numFmtId="0" fontId="5" fillId="2" borderId="2" xfId="0" applyFont="1" applyFill="1" applyBorder="1" applyAlignment="1">
      <alignment horizontal="center" vertical="center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4" fontId="3" fillId="0" borderId="6" xfId="1" applyNumberFormat="1" applyFont="1" applyFill="1" applyBorder="1" applyAlignment="1">
      <alignment horizontal="right" vertical="top" wrapText="1"/>
    </xf>
    <xf numFmtId="4" fontId="29" fillId="3" borderId="6" xfId="70" applyNumberFormat="1" applyFont="1" applyFill="1" applyBorder="1" applyAlignment="1">
      <alignment horizontal="center" vertical="center"/>
    </xf>
    <xf numFmtId="37" fontId="2" fillId="2" borderId="4" xfId="0" applyNumberFormat="1" applyFont="1" applyFill="1" applyBorder="1" applyAlignment="1">
      <alignment horizontal="right" vertical="top"/>
    </xf>
    <xf numFmtId="0" fontId="2" fillId="2" borderId="4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/>
    </xf>
    <xf numFmtId="39" fontId="26" fillId="2" borderId="2" xfId="0" applyNumberFormat="1" applyFont="1" applyFill="1" applyBorder="1" applyProtection="1">
      <protection locked="0"/>
    </xf>
    <xf numFmtId="0" fontId="4" fillId="25" borderId="0" xfId="0" applyFont="1" applyFill="1" applyBorder="1"/>
    <xf numFmtId="0" fontId="4" fillId="25" borderId="0" xfId="0" applyFont="1" applyFill="1"/>
    <xf numFmtId="179" fontId="26" fillId="2" borderId="2" xfId="76" applyNumberFormat="1" applyFont="1" applyFill="1" applyBorder="1" applyAlignment="1">
      <alignment horizontal="right" vertical="top"/>
    </xf>
    <xf numFmtId="175" fontId="2" fillId="2" borderId="2" xfId="0" applyNumberFormat="1" applyFont="1" applyFill="1" applyBorder="1" applyAlignment="1" applyProtection="1">
      <alignment horizontal="right" vertical="top"/>
    </xf>
    <xf numFmtId="0" fontId="2" fillId="2" borderId="0" xfId="0" applyFont="1" applyFill="1" applyAlignment="1" applyProtection="1">
      <alignment wrapText="1"/>
    </xf>
    <xf numFmtId="2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</xf>
    <xf numFmtId="4" fontId="3" fillId="21" borderId="0" xfId="0" applyNumberFormat="1" applyFont="1" applyFill="1" applyBorder="1"/>
    <xf numFmtId="0" fontId="2" fillId="2" borderId="0" xfId="0" applyFont="1" applyFill="1" applyAlignment="1" applyProtection="1">
      <alignment vertical="top" wrapText="1"/>
    </xf>
    <xf numFmtId="0" fontId="26" fillId="2" borderId="0" xfId="72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top"/>
    </xf>
    <xf numFmtId="165" fontId="2" fillId="2" borderId="3" xfId="94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 wrapText="1"/>
    </xf>
    <xf numFmtId="0" fontId="2" fillId="2" borderId="2" xfId="72" applyFont="1" applyFill="1" applyBorder="1" applyAlignment="1">
      <alignment horizontal="left"/>
    </xf>
    <xf numFmtId="165" fontId="2" fillId="2" borderId="2" xfId="94" applyFont="1" applyFill="1" applyBorder="1" applyAlignment="1">
      <alignment horizontal="left" vertical="top" wrapText="1"/>
    </xf>
    <xf numFmtId="2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3" xfId="0" applyNumberFormat="1" applyFont="1" applyFill="1" applyBorder="1"/>
    <xf numFmtId="174" fontId="2" fillId="0" borderId="2" xfId="76" applyNumberFormat="1" applyFont="1" applyFill="1" applyBorder="1" applyAlignment="1">
      <alignment horizontal="right" vertical="top"/>
    </xf>
    <xf numFmtId="0" fontId="2" fillId="0" borderId="2" xfId="72" applyFont="1" applyFill="1" applyBorder="1" applyAlignment="1">
      <alignment horizontal="left" wrapText="1"/>
    </xf>
    <xf numFmtId="4" fontId="2" fillId="0" borderId="2" xfId="0" applyNumberFormat="1" applyFont="1" applyFill="1" applyBorder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top"/>
    </xf>
    <xf numFmtId="4" fontId="2" fillId="0" borderId="3" xfId="0" applyNumberFormat="1" applyFont="1" applyFill="1" applyBorder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right" vertical="center" wrapText="1"/>
    </xf>
    <xf numFmtId="179" fontId="26" fillId="0" borderId="2" xfId="76" applyNumberFormat="1" applyFont="1" applyFill="1" applyBorder="1" applyAlignment="1">
      <alignment horizontal="right" vertical="top"/>
    </xf>
    <xf numFmtId="0" fontId="26" fillId="0" borderId="2" xfId="72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/>
    </xf>
    <xf numFmtId="4" fontId="26" fillId="0" borderId="3" xfId="0" applyNumberFormat="1" applyFont="1" applyFill="1" applyBorder="1" applyAlignment="1">
      <alignment horizontal="right" vertical="top" wrapText="1"/>
    </xf>
    <xf numFmtId="0" fontId="26" fillId="3" borderId="0" xfId="0" applyFont="1" applyFill="1" applyBorder="1" applyAlignment="1">
      <alignment horizontal="right" vertical="center"/>
    </xf>
    <xf numFmtId="4" fontId="26" fillId="3" borderId="0" xfId="70" applyNumberFormat="1" applyFont="1" applyFill="1" applyBorder="1" applyAlignment="1">
      <alignment horizontal="center" vertical="center"/>
    </xf>
    <xf numFmtId="0" fontId="2" fillId="2" borderId="0" xfId="71" applyFont="1" applyFill="1" applyAlignment="1">
      <alignment vertical="top"/>
    </xf>
    <xf numFmtId="4" fontId="29" fillId="26" borderId="0" xfId="0" applyNumberFormat="1" applyFont="1" applyFill="1" applyAlignment="1">
      <alignment vertical="top"/>
    </xf>
    <xf numFmtId="39" fontId="28" fillId="26" borderId="0" xfId="0" applyNumberFormat="1" applyFont="1" applyFill="1" applyAlignment="1">
      <alignment vertical="top"/>
    </xf>
    <xf numFmtId="180" fontId="2" fillId="2" borderId="0" xfId="71" applyNumberFormat="1" applyFont="1" applyFill="1" applyAlignment="1">
      <alignment vertical="top"/>
    </xf>
    <xf numFmtId="4" fontId="28" fillId="26" borderId="0" xfId="0" applyNumberFormat="1" applyFont="1" applyFill="1" applyAlignment="1">
      <alignment vertical="top"/>
    </xf>
    <xf numFmtId="0" fontId="28" fillId="26" borderId="0" xfId="0" applyFont="1" applyFill="1" applyAlignment="1">
      <alignment vertical="top"/>
    </xf>
    <xf numFmtId="165" fontId="28" fillId="26" borderId="0" xfId="51" applyFont="1" applyFill="1" applyAlignment="1">
      <alignment vertical="top"/>
    </xf>
    <xf numFmtId="39" fontId="2" fillId="2" borderId="0" xfId="71" applyNumberFormat="1" applyFont="1" applyFill="1" applyAlignment="1">
      <alignment vertical="top"/>
    </xf>
    <xf numFmtId="4" fontId="28" fillId="26" borderId="0" xfId="108" applyNumberFormat="1" applyFont="1" applyFill="1" applyBorder="1" applyAlignment="1">
      <alignment vertical="top"/>
    </xf>
    <xf numFmtId="2" fontId="28" fillId="26" borderId="0" xfId="108" applyNumberFormat="1" applyFont="1" applyFill="1" applyBorder="1" applyAlignment="1">
      <alignment vertical="top"/>
    </xf>
    <xf numFmtId="4" fontId="2" fillId="2" borderId="4" xfId="0" applyNumberFormat="1" applyFont="1" applyFill="1" applyBorder="1" applyAlignment="1">
      <alignment horizontal="right" wrapText="1"/>
    </xf>
    <xf numFmtId="175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wrapText="1"/>
    </xf>
    <xf numFmtId="4" fontId="2" fillId="2" borderId="4" xfId="0" applyNumberFormat="1" applyFont="1" applyFill="1" applyBorder="1"/>
    <xf numFmtId="0" fontId="2" fillId="2" borderId="4" xfId="0" applyFont="1" applyFill="1" applyBorder="1" applyAlignment="1">
      <alignment vertical="top" wrapText="1"/>
    </xf>
    <xf numFmtId="4" fontId="2" fillId="2" borderId="4" xfId="0" applyNumberFormat="1" applyFont="1" applyFill="1" applyBorder="1" applyAlignment="1"/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 vertical="center" wrapText="1"/>
    </xf>
    <xf numFmtId="0" fontId="26" fillId="22" borderId="2" xfId="72" applyFont="1" applyFill="1" applyBorder="1" applyAlignment="1">
      <alignment horizontal="left" wrapText="1"/>
    </xf>
    <xf numFmtId="0" fontId="26" fillId="22" borderId="4" xfId="72" applyFont="1" applyFill="1" applyBorder="1" applyAlignment="1">
      <alignment horizontal="left" wrapText="1"/>
    </xf>
    <xf numFmtId="4" fontId="26" fillId="22" borderId="15" xfId="0" applyNumberFormat="1" applyFont="1" applyFill="1" applyBorder="1" applyAlignment="1">
      <alignment horizontal="right" vertical="top" wrapText="1"/>
    </xf>
    <xf numFmtId="39" fontId="2" fillId="2" borderId="4" xfId="0" applyNumberFormat="1" applyFont="1" applyFill="1" applyBorder="1" applyAlignment="1" applyProtection="1">
      <alignment horizontal="right" wrapText="1"/>
      <protection locked="0"/>
    </xf>
    <xf numFmtId="39" fontId="2" fillId="2" borderId="2" xfId="0" applyNumberFormat="1" applyFont="1" applyFill="1" applyBorder="1" applyAlignment="1" applyProtection="1">
      <alignment horizontal="right" wrapText="1"/>
      <protection locked="0"/>
    </xf>
    <xf numFmtId="39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39" fontId="26" fillId="22" borderId="2" xfId="0" applyNumberFormat="1" applyFont="1" applyFill="1" applyBorder="1" applyAlignment="1" applyProtection="1">
      <alignment wrapText="1"/>
      <protection locked="0"/>
    </xf>
    <xf numFmtId="39" fontId="2" fillId="2" borderId="2" xfId="0" applyNumberFormat="1" applyFont="1" applyFill="1" applyBorder="1" applyAlignment="1" applyProtection="1">
      <alignment vertical="center" wrapText="1"/>
      <protection locked="0"/>
    </xf>
    <xf numFmtId="39" fontId="2" fillId="2" borderId="2" xfId="0" applyNumberFormat="1" applyFont="1" applyFill="1" applyBorder="1" applyAlignment="1" applyProtection="1">
      <alignment wrapText="1"/>
      <protection locked="0"/>
    </xf>
    <xf numFmtId="4" fontId="26" fillId="0" borderId="2" xfId="70" applyNumberFormat="1" applyFont="1" applyFill="1" applyBorder="1" applyAlignment="1">
      <alignment horizontal="right" wrapText="1"/>
    </xf>
    <xf numFmtId="178" fontId="2" fillId="2" borderId="2" xfId="0" applyNumberFormat="1" applyFont="1" applyFill="1" applyBorder="1" applyAlignment="1">
      <alignment horizontal="right" vertical="center" wrapText="1"/>
    </xf>
    <xf numFmtId="179" fontId="2" fillId="2" borderId="2" xfId="76" applyNumberFormat="1" applyFont="1" applyFill="1" applyBorder="1" applyAlignment="1">
      <alignment vertical="top" wrapText="1"/>
    </xf>
    <xf numFmtId="179" fontId="2" fillId="0" borderId="2" xfId="76" applyNumberFormat="1" applyFont="1" applyFill="1" applyBorder="1" applyAlignment="1">
      <alignment vertical="top" wrapText="1"/>
    </xf>
    <xf numFmtId="175" fontId="2" fillId="2" borderId="2" xfId="0" applyNumberFormat="1" applyFont="1" applyFill="1" applyBorder="1" applyAlignment="1">
      <alignment horizontal="right" vertical="center" wrapText="1"/>
    </xf>
    <xf numFmtId="175" fontId="2" fillId="2" borderId="4" xfId="0" applyNumberFormat="1" applyFont="1" applyFill="1" applyBorder="1" applyAlignment="1">
      <alignment horizontal="right" vertical="center" wrapText="1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2" fillId="2" borderId="0" xfId="1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165" fontId="3" fillId="2" borderId="0" xfId="94" applyFont="1" applyFill="1" applyBorder="1"/>
    <xf numFmtId="39" fontId="2" fillId="2" borderId="2" xfId="0" applyNumberFormat="1" applyFont="1" applyFill="1" applyBorder="1" applyAlignment="1" applyProtection="1">
      <alignment horizontal="right" vertical="top" wrapText="1"/>
      <protection locked="0"/>
    </xf>
    <xf numFmtId="4" fontId="3" fillId="20" borderId="0" xfId="0" applyNumberFormat="1" applyFont="1" applyFill="1" applyBorder="1"/>
    <xf numFmtId="181" fontId="2" fillId="0" borderId="0" xfId="0" applyNumberFormat="1" applyFont="1" applyBorder="1" applyAlignment="1">
      <alignment horizontal="left" vertical="top" wrapText="1"/>
    </xf>
    <xf numFmtId="0" fontId="2" fillId="0" borderId="0" xfId="80" applyFont="1" applyAlignment="1">
      <alignment horizontal="left"/>
    </xf>
    <xf numFmtId="181" fontId="2" fillId="0" borderId="0" xfId="0" applyNumberFormat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0" fontId="31" fillId="0" borderId="0" xfId="80" applyFont="1"/>
    <xf numFmtId="0" fontId="26" fillId="0" borderId="0" xfId="80" applyFont="1" applyAlignment="1">
      <alignment horizontal="left" vertical="center"/>
    </xf>
    <xf numFmtId="0" fontId="2" fillId="0" borderId="0" xfId="80"/>
    <xf numFmtId="0" fontId="2" fillId="0" borderId="0" xfId="80" applyFont="1" applyAlignment="1">
      <alignment vertical="center" wrapText="1"/>
    </xf>
    <xf numFmtId="0" fontId="2" fillId="0" borderId="0" xfId="80" applyFont="1" applyAlignment="1">
      <alignment horizontal="left" vertical="center" wrapText="1"/>
    </xf>
    <xf numFmtId="0" fontId="2" fillId="0" borderId="0" xfId="80" applyAlignment="1">
      <alignment horizontal="left" vertical="center"/>
    </xf>
    <xf numFmtId="0" fontId="31" fillId="0" borderId="0" xfId="80" applyFont="1" applyAlignment="1"/>
    <xf numFmtId="0" fontId="2" fillId="0" borderId="0" xfId="80" applyFont="1" applyAlignment="1">
      <alignment horizontal="center" vertical="center" wrapText="1"/>
    </xf>
    <xf numFmtId="0" fontId="31" fillId="0" borderId="0" xfId="80" applyFont="1" applyAlignment="1">
      <alignment vertical="center"/>
    </xf>
    <xf numFmtId="0" fontId="26" fillId="0" borderId="0" xfId="80" applyFont="1" applyAlignment="1">
      <alignment horizontal="center" vertical="center"/>
    </xf>
    <xf numFmtId="0" fontId="2" fillId="0" borderId="0" xfId="80" applyFont="1" applyAlignment="1">
      <alignment horizontal="center"/>
    </xf>
    <xf numFmtId="0" fontId="2" fillId="0" borderId="0" xfId="80" applyFont="1" applyAlignment="1">
      <alignment horizontal="center" vertical="center" wrapText="1"/>
    </xf>
    <xf numFmtId="0" fontId="2" fillId="0" borderId="0" xfId="80" applyFont="1" applyAlignment="1">
      <alignment horizontal="left"/>
    </xf>
    <xf numFmtId="0" fontId="31" fillId="0" borderId="0" xfId="80" applyFont="1" applyAlignment="1"/>
    <xf numFmtId="0" fontId="2" fillId="0" borderId="0" xfId="80" applyFont="1" applyAlignment="1">
      <alignment horizontal="left" vertical="center" wrapText="1"/>
    </xf>
    <xf numFmtId="0" fontId="2" fillId="0" borderId="0" xfId="80" applyFont="1" applyAlignment="1">
      <alignment horizontal="center" vertical="center"/>
    </xf>
    <xf numFmtId="0" fontId="2" fillId="2" borderId="0" xfId="1" applyFont="1" applyFill="1" applyAlignment="1">
      <alignment horizontal="left" vertical="top" wrapText="1"/>
    </xf>
    <xf numFmtId="2" fontId="26" fillId="0" borderId="18" xfId="1" applyNumberFormat="1" applyFont="1" applyFill="1" applyBorder="1" applyAlignment="1">
      <alignment horizontal="center" vertical="top"/>
    </xf>
    <xf numFmtId="4" fontId="2" fillId="0" borderId="0" xfId="73" applyNumberFormat="1" applyFont="1" applyFill="1" applyBorder="1" applyAlignment="1">
      <alignment horizontal="center"/>
    </xf>
    <xf numFmtId="172" fontId="2" fillId="0" borderId="0" xfId="72" applyNumberFormat="1" applyFont="1" applyFill="1" applyBorder="1" applyAlignment="1">
      <alignment horizontal="left" wrapText="1"/>
    </xf>
    <xf numFmtId="0" fontId="26" fillId="0" borderId="0" xfId="1" applyFont="1" applyFill="1" applyAlignment="1">
      <alignment horizontal="center"/>
    </xf>
  </cellXfs>
  <cellStyles count="10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 8 2 2" xfId="106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0 2 2" xfId="108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8" xfId="107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86591</xdr:colOff>
      <xdr:row>0</xdr:row>
      <xdr:rowOff>77932</xdr:rowOff>
    </xdr:from>
    <xdr:to>
      <xdr:col>1</xdr:col>
      <xdr:colOff>480580</xdr:colOff>
      <xdr:row>5</xdr:row>
      <xdr:rowOff>30307</xdr:rowOff>
    </xdr:to>
    <xdr:pic>
      <xdr:nvPicPr>
        <xdr:cNvPr id="18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77932"/>
          <a:ext cx="90833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00225" y="139255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00225" y="139255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00225" y="139255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00225" y="139255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00225" y="139255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00225" y="139255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00225" y="139255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00225" y="139255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00225" y="13925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00225" y="13925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00225" y="13925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00225" y="13925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00225" y="13925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00225" y="13925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00225" y="13925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00225" y="13925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00225" y="18478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00225" y="18478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00225" y="18478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00225" y="18478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00225" y="18478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00225" y="18478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00225" y="18478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7871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00225" y="18478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00225" y="18478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00225" y="18478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00225" y="18478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00225" y="18478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00225" y="18478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00225" y="18478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00225" y="18478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00225" y="18478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7871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00225" y="21821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7871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00225" y="21821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7871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00225" y="21821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7871"/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00225" y="21821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7871"/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00225" y="21821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7871"/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00225" y="21821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7871"/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00225" y="21821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7871"/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00225" y="21821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5275"/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00225" y="21821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5275"/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00225" y="21821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5275"/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00225" y="21821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5275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00225" y="21821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5275"/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00225" y="21821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5275"/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00225" y="21821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5275"/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00225" y="21821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5275"/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00225" y="21821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7871"/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00225" y="26393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7871"/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00225" y="26393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7871"/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00225" y="26393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7871"/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00225" y="26393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7871"/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00225" y="26393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7871"/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00225" y="26393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7871"/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00225" y="26393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7871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00225" y="26393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5275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00225" y="2639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5275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00225" y="2639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5275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00225" y="2639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5275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00225" y="2639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5275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00225" y="2639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5275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00225" y="2639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133</xdr:row>
      <xdr:rowOff>0</xdr:rowOff>
    </xdr:from>
    <xdr:ext cx="95250" cy="295275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00225" y="2639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7871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00225" y="23650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7871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00225" y="23650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7871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00225" y="23650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7871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00225" y="23650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7871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00225" y="23650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7871"/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00225" y="23650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7871"/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00225" y="23650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7871"/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00225" y="23650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5275"/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00225" y="23650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5275"/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00225" y="23650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5275"/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00225" y="23650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5275"/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00225" y="23650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5275"/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00225" y="23650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5275"/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00225" y="23650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5275"/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00225" y="23650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295275"/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00225" y="23650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7871"/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00225" y="341757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7871"/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00225" y="341757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7871"/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00225" y="341757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7871"/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00225" y="341757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7871"/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00225" y="341757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7871"/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00225" y="341757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7871"/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00225" y="341757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7871"/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00225" y="341757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5275"/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00225" y="34175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5275"/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00225" y="34175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5275"/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00225" y="34175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5275"/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00225" y="34175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5275"/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00225" y="34175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5275"/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00225" y="34175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5275"/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00225" y="34175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295275"/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00225" y="34175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1476375</xdr:colOff>
      <xdr:row>220</xdr:row>
      <xdr:rowOff>31172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44567475"/>
          <a:ext cx="171450" cy="59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63500</xdr:colOff>
      <xdr:row>206</xdr:row>
      <xdr:rowOff>23813</xdr:rowOff>
    </xdr:from>
    <xdr:to>
      <xdr:col>1</xdr:col>
      <xdr:colOff>2420938</xdr:colOff>
      <xdr:row>206</xdr:row>
      <xdr:rowOff>23813</xdr:rowOff>
    </xdr:to>
    <xdr:cxnSp macro="">
      <xdr:nvCxnSpPr>
        <xdr:cNvPr id="194" name="Conector recto 193"/>
        <xdr:cNvCxnSpPr/>
      </xdr:nvCxnSpPr>
      <xdr:spPr>
        <a:xfrm>
          <a:off x="577850" y="42486263"/>
          <a:ext cx="23574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206</xdr:row>
      <xdr:rowOff>31750</xdr:rowOff>
    </xdr:from>
    <xdr:to>
      <xdr:col>5</xdr:col>
      <xdr:colOff>455612</xdr:colOff>
      <xdr:row>206</xdr:row>
      <xdr:rowOff>38100</xdr:rowOff>
    </xdr:to>
    <xdr:cxnSp macro="">
      <xdr:nvCxnSpPr>
        <xdr:cNvPr id="195" name="Conector recto 194"/>
        <xdr:cNvCxnSpPr/>
      </xdr:nvCxnSpPr>
      <xdr:spPr>
        <a:xfrm flipV="1">
          <a:off x="4619625" y="42494200"/>
          <a:ext cx="1941512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1722437</xdr:colOff>
      <xdr:row>216</xdr:row>
      <xdr:rowOff>0</xdr:rowOff>
    </xdr:from>
    <xdr:to>
      <xdr:col>3</xdr:col>
      <xdr:colOff>31750</xdr:colOff>
      <xdr:row>216</xdr:row>
      <xdr:rowOff>0</xdr:rowOff>
    </xdr:to>
    <xdr:cxnSp macro="">
      <xdr:nvCxnSpPr>
        <xdr:cNvPr id="196" name="Conector recto 195"/>
        <xdr:cNvCxnSpPr/>
      </xdr:nvCxnSpPr>
      <xdr:spPr>
        <a:xfrm>
          <a:off x="2236787" y="44081700"/>
          <a:ext cx="25384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DCE232\PROYECTO%20AQN-WC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INSU"/>
      <sheetName val="MO"/>
      <sheetName val="Persona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J9">
            <v>0</v>
          </cell>
        </row>
      </sheetData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Insumos"/>
      <sheetName val="Análisis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Ana"/>
      <sheetName val="Análisis"/>
      <sheetName val="PRECIO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/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/>
      <sheetData sheetId="13"/>
      <sheetData sheetId="14">
        <row r="32">
          <cell r="C32">
            <v>157</v>
          </cell>
        </row>
      </sheetData>
      <sheetData sheetId="15"/>
      <sheetData sheetId="16"/>
      <sheetData sheetId="17">
        <row r="32">
          <cell r="C32">
            <v>157</v>
          </cell>
        </row>
      </sheetData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MOJornal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M_O_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/>
      <sheetData sheetId="34"/>
      <sheetData sheetId="35"/>
      <sheetData sheetId="36"/>
      <sheetData sheetId="37"/>
      <sheetData sheetId="38">
        <row r="7">
          <cell r="C7" t="str">
            <v>Cant.</v>
          </cell>
        </row>
      </sheetData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45"/>
  <sheetViews>
    <sheetView showGridLines="0" showZeros="0" tabSelected="1" view="pageBreakPreview" topLeftCell="A130" zoomScale="110" zoomScaleNormal="100" zoomScaleSheetLayoutView="110" workbookViewId="0">
      <selection activeCell="B141" sqref="B141"/>
    </sheetView>
  </sheetViews>
  <sheetFormatPr baseColWidth="10" defaultRowHeight="12.75" x14ac:dyDescent="0.25"/>
  <cols>
    <col min="1" max="1" width="7.7109375" style="3" customWidth="1"/>
    <col min="2" max="2" width="52.85546875" style="3" customWidth="1"/>
    <col min="3" max="3" width="10.5703125" style="4" customWidth="1"/>
    <col min="4" max="4" width="7.42578125" style="5" customWidth="1"/>
    <col min="5" max="5" width="13" style="6" customWidth="1"/>
    <col min="6" max="6" width="14.14062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4.85546875" style="3" bestFit="1" customWidth="1"/>
    <col min="11" max="11" width="12.85546875" style="3" bestFit="1" customWidth="1"/>
    <col min="12" max="12" width="11.42578125" style="3"/>
    <col min="13" max="13" width="14.42578125" style="3" customWidth="1"/>
    <col min="14" max="14" width="14.42578125" style="3" bestFit="1" customWidth="1"/>
    <col min="15" max="15" width="11.42578125" style="3"/>
    <col min="16" max="16" width="12.140625" style="3" customWidth="1"/>
    <col min="17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302" t="s">
        <v>0</v>
      </c>
      <c r="B1" s="302"/>
      <c r="C1" s="302"/>
      <c r="D1" s="302"/>
      <c r="E1" s="302"/>
      <c r="F1" s="302"/>
      <c r="G1" s="274"/>
    </row>
    <row r="2" spans="1:18" s="1" customFormat="1" x14ac:dyDescent="0.2">
      <c r="A2" s="302" t="s">
        <v>1</v>
      </c>
      <c r="B2" s="302"/>
      <c r="C2" s="302"/>
      <c r="D2" s="302"/>
      <c r="E2" s="302"/>
      <c r="F2" s="302"/>
      <c r="G2" s="274"/>
    </row>
    <row r="3" spans="1:18" s="1" customFormat="1" x14ac:dyDescent="0.2">
      <c r="A3" s="302" t="s">
        <v>118</v>
      </c>
      <c r="B3" s="302"/>
      <c r="C3" s="302"/>
      <c r="D3" s="302"/>
      <c r="E3" s="302"/>
      <c r="F3" s="302"/>
      <c r="G3" s="274"/>
    </row>
    <row r="4" spans="1:18" s="1" customFormat="1" x14ac:dyDescent="0.2">
      <c r="A4" s="302"/>
      <c r="B4" s="302"/>
      <c r="C4" s="302"/>
      <c r="D4" s="302"/>
      <c r="E4" s="302"/>
      <c r="F4" s="302"/>
      <c r="G4" s="274"/>
    </row>
    <row r="5" spans="1:18" s="1" customFormat="1" ht="8.25" customHeight="1" x14ac:dyDescent="0.2">
      <c r="A5" s="302"/>
      <c r="B5" s="302"/>
      <c r="C5" s="302"/>
      <c r="D5" s="302"/>
      <c r="E5" s="302"/>
      <c r="F5" s="302"/>
      <c r="G5" s="162"/>
      <c r="H5" s="133"/>
      <c r="I5" s="134"/>
      <c r="J5" s="163"/>
      <c r="K5" s="135"/>
      <c r="L5" s="135"/>
    </row>
    <row r="6" spans="1:18" s="1" customFormat="1" x14ac:dyDescent="0.2">
      <c r="A6" s="44" t="s">
        <v>67</v>
      </c>
      <c r="B6" s="45"/>
      <c r="C6" s="46"/>
      <c r="D6" s="47"/>
      <c r="E6" s="48"/>
      <c r="F6" s="49"/>
      <c r="G6" s="49"/>
    </row>
    <row r="7" spans="1:18" s="136" customFormat="1" ht="13.5" customHeight="1" x14ac:dyDescent="0.2">
      <c r="A7" s="132" t="s">
        <v>51</v>
      </c>
      <c r="B7" s="298" t="s">
        <v>74</v>
      </c>
      <c r="C7" s="298"/>
      <c r="D7" s="298"/>
      <c r="E7" s="298"/>
      <c r="F7" s="298"/>
      <c r="G7" s="135"/>
    </row>
    <row r="8" spans="1:18" s="136" customFormat="1" ht="14.25" customHeight="1" x14ac:dyDescent="0.2">
      <c r="A8" s="132" t="s">
        <v>114</v>
      </c>
      <c r="B8" s="271"/>
      <c r="E8" s="271"/>
      <c r="F8" s="271"/>
      <c r="G8" s="135"/>
    </row>
    <row r="9" spans="1:18" s="1" customFormat="1" ht="14.25" customHeight="1" x14ac:dyDescent="0.2">
      <c r="A9" s="50" t="s">
        <v>63</v>
      </c>
      <c r="B9" s="45"/>
      <c r="C9" s="51"/>
      <c r="D9" s="47" t="s">
        <v>2</v>
      </c>
      <c r="E9" s="52"/>
      <c r="F9" s="135"/>
      <c r="G9" s="49"/>
    </row>
    <row r="10" spans="1:18" s="1" customFormat="1" ht="12.75" customHeight="1" x14ac:dyDescent="0.2">
      <c r="A10" s="298" t="s">
        <v>115</v>
      </c>
      <c r="B10" s="298"/>
      <c r="C10" s="298"/>
      <c r="D10" s="298"/>
      <c r="E10" s="298"/>
      <c r="F10" s="298"/>
      <c r="G10" s="49"/>
    </row>
    <row r="11" spans="1:18" s="1" customFormat="1" ht="9" customHeight="1" x14ac:dyDescent="0.2">
      <c r="A11" s="50"/>
      <c r="B11" s="45"/>
      <c r="C11" s="51"/>
      <c r="D11" s="47"/>
      <c r="E11" s="52"/>
      <c r="F11" s="49"/>
      <c r="G11" s="49"/>
    </row>
    <row r="12" spans="1:18" s="1" customFormat="1" ht="13.5" customHeight="1" x14ac:dyDescent="0.2">
      <c r="A12" s="299" t="s">
        <v>113</v>
      </c>
      <c r="B12" s="299"/>
      <c r="C12" s="299"/>
      <c r="D12" s="299"/>
      <c r="E12" s="299"/>
      <c r="F12" s="299"/>
      <c r="G12" s="49"/>
    </row>
    <row r="13" spans="1:18" s="28" customFormat="1" ht="11.25" customHeight="1" x14ac:dyDescent="0.25">
      <c r="A13" s="53" t="s">
        <v>3</v>
      </c>
      <c r="B13" s="53" t="s">
        <v>4</v>
      </c>
      <c r="C13" s="54" t="s">
        <v>5</v>
      </c>
      <c r="D13" s="53" t="s">
        <v>6</v>
      </c>
      <c r="E13" s="55" t="s">
        <v>7</v>
      </c>
      <c r="F13" s="55" t="s">
        <v>8</v>
      </c>
      <c r="G13" s="152"/>
      <c r="H13" s="160"/>
      <c r="I13" s="153"/>
      <c r="J13" s="153"/>
      <c r="K13" s="153"/>
      <c r="L13" s="151"/>
    </row>
    <row r="14" spans="1:18" ht="12.75" customHeight="1" x14ac:dyDescent="0.25">
      <c r="A14" s="56"/>
      <c r="B14" s="56"/>
      <c r="C14" s="57"/>
      <c r="D14" s="56"/>
      <c r="E14" s="58"/>
      <c r="F14" s="58"/>
      <c r="G14" s="154"/>
      <c r="H14" s="161"/>
      <c r="I14" s="153"/>
      <c r="J14" s="153"/>
      <c r="K14" s="153"/>
      <c r="L14" s="2"/>
    </row>
    <row r="15" spans="1:18" s="8" customFormat="1" ht="24.75" customHeight="1" x14ac:dyDescent="0.2">
      <c r="A15" s="59" t="s">
        <v>48</v>
      </c>
      <c r="B15" s="62" t="s">
        <v>70</v>
      </c>
      <c r="C15" s="36"/>
      <c r="D15" s="60"/>
      <c r="E15" s="38"/>
      <c r="F15" s="61"/>
      <c r="G15" s="155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12.75" customHeight="1" x14ac:dyDescent="0.2">
      <c r="A16" s="60"/>
      <c r="B16" s="33"/>
      <c r="C16" s="36"/>
      <c r="D16" s="60"/>
      <c r="E16" s="38"/>
      <c r="F16" s="61"/>
      <c r="G16" s="15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166" customFormat="1" ht="12.75" customHeight="1" x14ac:dyDescent="0.2">
      <c r="A17" s="63">
        <v>1</v>
      </c>
      <c r="B17" s="33" t="s">
        <v>41</v>
      </c>
      <c r="C17" s="38">
        <v>803</v>
      </c>
      <c r="D17" s="60" t="s">
        <v>12</v>
      </c>
      <c r="E17" s="38">
        <v>14.63</v>
      </c>
      <c r="F17" s="61">
        <f>ROUND(C17*E17,2)</f>
        <v>11747.89</v>
      </c>
      <c r="G17" s="164">
        <f>+E17*C17</f>
        <v>11747.890000000001</v>
      </c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</row>
    <row r="18" spans="1:18" s="8" customFormat="1" ht="12.75" customHeight="1" x14ac:dyDescent="0.2">
      <c r="A18" s="32"/>
      <c r="B18" s="33"/>
      <c r="C18" s="36"/>
      <c r="D18" s="60"/>
      <c r="E18" s="38"/>
      <c r="F18" s="61">
        <f>ROUND(C18*E18,2)</f>
        <v>0</v>
      </c>
      <c r="G18" s="164">
        <f t="shared" ref="G18:G81" si="0">+E18*C18</f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8" customFormat="1" ht="12.75" customHeight="1" x14ac:dyDescent="0.2">
      <c r="A19" s="64">
        <v>2</v>
      </c>
      <c r="B19" s="62" t="s">
        <v>9</v>
      </c>
      <c r="C19" s="36"/>
      <c r="D19" s="60"/>
      <c r="E19" s="38"/>
      <c r="F19" s="61">
        <f>ROUND(C19*E19,2)</f>
        <v>0</v>
      </c>
      <c r="G19" s="164">
        <f t="shared" si="0"/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166" customFormat="1" ht="12.75" customHeight="1" x14ac:dyDescent="0.2">
      <c r="A20" s="65">
        <v>2.1</v>
      </c>
      <c r="B20" s="33" t="s">
        <v>38</v>
      </c>
      <c r="C20" s="38">
        <v>955.56999999999994</v>
      </c>
      <c r="D20" s="60" t="s">
        <v>10</v>
      </c>
      <c r="E20" s="38">
        <v>154.52000000000001</v>
      </c>
      <c r="F20" s="61">
        <f>ROUND(C20*E20,2)</f>
        <v>147654.68</v>
      </c>
      <c r="G20" s="164">
        <f t="shared" si="0"/>
        <v>147654.6764</v>
      </c>
      <c r="H20" s="168"/>
      <c r="I20" s="165"/>
      <c r="J20" s="165"/>
      <c r="K20" s="165"/>
      <c r="L20" s="165"/>
      <c r="M20" s="165"/>
      <c r="N20" s="165"/>
      <c r="O20" s="165"/>
      <c r="P20" s="165"/>
      <c r="Q20" s="165"/>
      <c r="R20" s="165"/>
    </row>
    <row r="21" spans="1:18" s="166" customFormat="1" ht="12.75" customHeight="1" x14ac:dyDescent="0.2">
      <c r="A21" s="65">
        <v>2.2000000000000002</v>
      </c>
      <c r="B21" s="33" t="s">
        <v>37</v>
      </c>
      <c r="C21" s="38">
        <v>68.260000000000005</v>
      </c>
      <c r="D21" s="60" t="s">
        <v>10</v>
      </c>
      <c r="E21" s="38">
        <v>1110.3900000000001</v>
      </c>
      <c r="F21" s="61">
        <f t="shared" ref="F21:F32" si="1">ROUND(C21*E21,2)</f>
        <v>75795.22</v>
      </c>
      <c r="G21" s="164">
        <f t="shared" si="0"/>
        <v>75795.221400000009</v>
      </c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</row>
    <row r="22" spans="1:18" s="166" customFormat="1" ht="25.5" x14ac:dyDescent="0.2">
      <c r="A22" s="65">
        <v>2.2999999999999998</v>
      </c>
      <c r="B22" s="34" t="s">
        <v>68</v>
      </c>
      <c r="C22" s="184">
        <v>787.26</v>
      </c>
      <c r="D22" s="37" t="s">
        <v>10</v>
      </c>
      <c r="E22" s="185">
        <v>184.63</v>
      </c>
      <c r="F22" s="191">
        <f t="shared" si="1"/>
        <v>145351.81</v>
      </c>
      <c r="G22" s="164">
        <f t="shared" si="0"/>
        <v>145351.8138</v>
      </c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</row>
    <row r="23" spans="1:18" s="166" customFormat="1" ht="24.75" customHeight="1" x14ac:dyDescent="0.2">
      <c r="A23" s="65">
        <v>2.4</v>
      </c>
      <c r="B23" s="186" t="s">
        <v>54</v>
      </c>
      <c r="C23" s="29">
        <v>201.97</v>
      </c>
      <c r="D23" s="60" t="s">
        <v>10</v>
      </c>
      <c r="E23" s="29">
        <v>210</v>
      </c>
      <c r="F23" s="70">
        <f t="shared" si="1"/>
        <v>42413.7</v>
      </c>
      <c r="G23" s="164">
        <f t="shared" si="0"/>
        <v>42413.7</v>
      </c>
      <c r="H23" s="165"/>
      <c r="I23" s="165"/>
      <c r="J23" s="165"/>
      <c r="K23" s="169"/>
      <c r="L23" s="165"/>
      <c r="M23" s="165"/>
      <c r="N23" s="165"/>
      <c r="O23" s="165"/>
      <c r="P23" s="165"/>
      <c r="Q23" s="165"/>
      <c r="R23" s="165"/>
    </row>
    <row r="24" spans="1:18" s="8" customFormat="1" ht="9" customHeight="1" x14ac:dyDescent="0.2">
      <c r="A24" s="65"/>
      <c r="B24" s="33"/>
      <c r="C24" s="38"/>
      <c r="D24" s="60"/>
      <c r="E24" s="38"/>
      <c r="F24" s="61">
        <f t="shared" si="1"/>
        <v>0</v>
      </c>
      <c r="G24" s="164">
        <f t="shared" si="0"/>
        <v>0</v>
      </c>
      <c r="H24" s="7"/>
      <c r="I24" s="7"/>
      <c r="J24" s="7"/>
      <c r="K24" s="41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64">
        <v>3</v>
      </c>
      <c r="B25" s="62" t="s">
        <v>36</v>
      </c>
      <c r="C25" s="187"/>
      <c r="D25" s="59"/>
      <c r="E25" s="187"/>
      <c r="F25" s="61">
        <f t="shared" si="1"/>
        <v>0</v>
      </c>
      <c r="G25" s="164">
        <f t="shared" si="0"/>
        <v>0</v>
      </c>
      <c r="H25" s="7"/>
      <c r="I25" s="7"/>
      <c r="J25" s="7"/>
      <c r="K25" s="41"/>
      <c r="L25" s="7"/>
      <c r="M25" s="7"/>
      <c r="N25" s="7"/>
      <c r="O25" s="7"/>
      <c r="P25" s="7"/>
      <c r="Q25" s="7"/>
      <c r="R25" s="7"/>
    </row>
    <row r="26" spans="1:18" s="166" customFormat="1" ht="25.5" x14ac:dyDescent="0.2">
      <c r="A26" s="66">
        <v>3.1</v>
      </c>
      <c r="B26" s="34" t="s">
        <v>49</v>
      </c>
      <c r="C26" s="29">
        <v>835.12</v>
      </c>
      <c r="D26" s="60" t="s">
        <v>12</v>
      </c>
      <c r="E26" s="68">
        <v>6063.52</v>
      </c>
      <c r="F26" s="70">
        <f t="shared" si="1"/>
        <v>5063766.82</v>
      </c>
      <c r="G26" s="164">
        <f t="shared" si="0"/>
        <v>5063766.8223999999</v>
      </c>
      <c r="H26" s="165"/>
      <c r="I26" s="165"/>
      <c r="J26" s="165"/>
      <c r="K26" s="169"/>
      <c r="L26" s="165"/>
      <c r="M26" s="165"/>
      <c r="N26" s="165"/>
      <c r="O26" s="165"/>
      <c r="P26" s="165"/>
      <c r="Q26" s="165"/>
      <c r="R26" s="165"/>
    </row>
    <row r="27" spans="1:18" s="8" customFormat="1" ht="9.75" customHeight="1" x14ac:dyDescent="0.2">
      <c r="A27" s="69"/>
      <c r="B27" s="34"/>
      <c r="C27" s="77"/>
      <c r="D27" s="60"/>
      <c r="E27" s="38"/>
      <c r="F27" s="61">
        <f t="shared" si="1"/>
        <v>0</v>
      </c>
      <c r="G27" s="164">
        <f t="shared" si="0"/>
        <v>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12.75" customHeight="1" x14ac:dyDescent="0.2">
      <c r="A28" s="64">
        <v>4</v>
      </c>
      <c r="B28" s="62" t="s">
        <v>35</v>
      </c>
      <c r="C28" s="187"/>
      <c r="D28" s="59"/>
      <c r="E28" s="187"/>
      <c r="F28" s="61">
        <f t="shared" si="1"/>
        <v>0</v>
      </c>
      <c r="G28" s="164">
        <f t="shared" si="0"/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166" customFormat="1" ht="25.5" x14ac:dyDescent="0.2">
      <c r="A29" s="66">
        <v>4.0999999999999996</v>
      </c>
      <c r="B29" s="34" t="s">
        <v>49</v>
      </c>
      <c r="C29" s="29">
        <v>835.12</v>
      </c>
      <c r="D29" s="60" t="s">
        <v>12</v>
      </c>
      <c r="E29" s="29">
        <v>55.95</v>
      </c>
      <c r="F29" s="70">
        <f t="shared" si="1"/>
        <v>46724.959999999999</v>
      </c>
      <c r="G29" s="164">
        <f t="shared" si="0"/>
        <v>46724.964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</row>
    <row r="30" spans="1:18" s="8" customFormat="1" ht="9" customHeight="1" x14ac:dyDescent="0.2">
      <c r="A30" s="65"/>
      <c r="B30" s="34"/>
      <c r="C30" s="36"/>
      <c r="D30" s="60"/>
      <c r="E30" s="38"/>
      <c r="F30" s="70">
        <f t="shared" si="1"/>
        <v>0</v>
      </c>
      <c r="G30" s="164">
        <f t="shared" si="0"/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ht="25.5" x14ac:dyDescent="0.2">
      <c r="A31" s="72">
        <v>5</v>
      </c>
      <c r="B31" s="39" t="s">
        <v>44</v>
      </c>
      <c r="C31" s="32"/>
      <c r="D31" s="60"/>
      <c r="E31" s="68"/>
      <c r="F31" s="70">
        <f t="shared" si="1"/>
        <v>0</v>
      </c>
      <c r="G31" s="164">
        <f t="shared" si="0"/>
        <v>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183" customFormat="1" ht="25.5" x14ac:dyDescent="0.2">
      <c r="A32" s="66">
        <v>5.0999999999999996</v>
      </c>
      <c r="B32" s="188" t="s">
        <v>65</v>
      </c>
      <c r="C32" s="73">
        <v>2</v>
      </c>
      <c r="D32" s="60" t="s">
        <v>13</v>
      </c>
      <c r="E32" s="68">
        <v>8550.4700000000012</v>
      </c>
      <c r="F32" s="70">
        <f t="shared" si="1"/>
        <v>17100.939999999999</v>
      </c>
      <c r="G32" s="164">
        <f t="shared" si="0"/>
        <v>17100.940000000002</v>
      </c>
      <c r="H32" s="181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83" customFormat="1" ht="25.5" x14ac:dyDescent="0.2">
      <c r="A33" s="66">
        <v>5.2</v>
      </c>
      <c r="B33" s="188" t="s">
        <v>53</v>
      </c>
      <c r="C33" s="73">
        <v>2</v>
      </c>
      <c r="D33" s="60" t="s">
        <v>13</v>
      </c>
      <c r="E33" s="68">
        <v>8550.4700000000012</v>
      </c>
      <c r="F33" s="70">
        <f>ROUND(C33*E33,2)</f>
        <v>17100.939999999999</v>
      </c>
      <c r="G33" s="164">
        <f t="shared" si="0"/>
        <v>17100.940000000002</v>
      </c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</row>
    <row r="34" spans="1:18" s="183" customFormat="1" x14ac:dyDescent="0.2">
      <c r="A34" s="66">
        <v>5.3</v>
      </c>
      <c r="B34" s="188" t="s">
        <v>66</v>
      </c>
      <c r="C34" s="73">
        <v>8</v>
      </c>
      <c r="D34" s="60" t="s">
        <v>13</v>
      </c>
      <c r="E34" s="68">
        <v>7429.53</v>
      </c>
      <c r="F34" s="70">
        <f>ROUND(C34*E34,2)</f>
        <v>59436.24</v>
      </c>
      <c r="G34" s="164">
        <f t="shared" si="0"/>
        <v>59436.24</v>
      </c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</row>
    <row r="35" spans="1:18" s="183" customFormat="1" x14ac:dyDescent="0.2">
      <c r="A35" s="66">
        <v>5.4</v>
      </c>
      <c r="B35" s="167" t="s">
        <v>52</v>
      </c>
      <c r="C35" s="73">
        <v>8</v>
      </c>
      <c r="D35" s="60" t="s">
        <v>13</v>
      </c>
      <c r="E35" s="68">
        <v>4516.01</v>
      </c>
      <c r="F35" s="70">
        <f>ROUND(C35*E35,2)</f>
        <v>36128.080000000002</v>
      </c>
      <c r="G35" s="164">
        <f t="shared" si="0"/>
        <v>36128.080000000002</v>
      </c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</row>
    <row r="36" spans="1:18" s="183" customFormat="1" x14ac:dyDescent="0.2">
      <c r="A36" s="66">
        <v>5.5</v>
      </c>
      <c r="B36" s="189" t="s">
        <v>50</v>
      </c>
      <c r="C36" s="73">
        <v>5</v>
      </c>
      <c r="D36" s="60" t="s">
        <v>13</v>
      </c>
      <c r="E36" s="68">
        <v>8029.89</v>
      </c>
      <c r="F36" s="70">
        <f>ROUND(C36*E36,2)</f>
        <v>40149.449999999997</v>
      </c>
      <c r="G36" s="164">
        <f t="shared" si="0"/>
        <v>40149.450000000004</v>
      </c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s="183" customFormat="1" x14ac:dyDescent="0.2">
      <c r="A37" s="66"/>
      <c r="B37" s="189"/>
      <c r="C37" s="73"/>
      <c r="D37" s="60"/>
      <c r="E37" s="68"/>
      <c r="F37" s="70"/>
      <c r="G37" s="164">
        <f t="shared" si="0"/>
        <v>0</v>
      </c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s="13" customFormat="1" ht="12.75" customHeight="1" x14ac:dyDescent="0.2">
      <c r="A38" s="72">
        <v>6</v>
      </c>
      <c r="B38" s="39" t="s">
        <v>34</v>
      </c>
      <c r="C38" s="32"/>
      <c r="D38" s="60"/>
      <c r="E38" s="68"/>
      <c r="F38" s="70">
        <f>ROUND(C38*E38,2)</f>
        <v>0</v>
      </c>
      <c r="G38" s="164">
        <f t="shared" si="0"/>
        <v>0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13" customFormat="1" ht="51" customHeight="1" x14ac:dyDescent="0.2">
      <c r="A39" s="66">
        <v>6.1</v>
      </c>
      <c r="B39" s="190" t="s">
        <v>46</v>
      </c>
      <c r="C39" s="73">
        <v>1</v>
      </c>
      <c r="D39" s="60" t="s">
        <v>13</v>
      </c>
      <c r="E39" s="68">
        <v>38138.559999999998</v>
      </c>
      <c r="F39" s="177">
        <f>ROUND(C39*E39,2)</f>
        <v>38138.559999999998</v>
      </c>
      <c r="G39" s="164">
        <f t="shared" si="0"/>
        <v>38138.559999999998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13" customFormat="1" ht="51" customHeight="1" x14ac:dyDescent="0.2">
      <c r="A40" s="66">
        <v>6.2</v>
      </c>
      <c r="B40" s="190" t="s">
        <v>73</v>
      </c>
      <c r="C40" s="73">
        <v>1</v>
      </c>
      <c r="D40" s="60" t="s">
        <v>13</v>
      </c>
      <c r="E40" s="68">
        <v>40716.1</v>
      </c>
      <c r="F40" s="177">
        <f>ROUND(C40*E40,2)</f>
        <v>40716.1</v>
      </c>
      <c r="G40" s="164">
        <f t="shared" si="0"/>
        <v>40716.1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13" customFormat="1" ht="26.25" customHeight="1" x14ac:dyDescent="0.2">
      <c r="A41" s="66">
        <v>6.3</v>
      </c>
      <c r="B41" s="34" t="s">
        <v>71</v>
      </c>
      <c r="C41" s="73">
        <v>1</v>
      </c>
      <c r="D41" s="60" t="s">
        <v>13</v>
      </c>
      <c r="E41" s="68">
        <v>13733.9</v>
      </c>
      <c r="F41" s="177">
        <f>ROUND(C41*E41,2)</f>
        <v>13733.9</v>
      </c>
      <c r="G41" s="164">
        <f t="shared" si="0"/>
        <v>13733.9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s="13" customFormat="1" ht="15" customHeight="1" x14ac:dyDescent="0.2">
      <c r="A42" s="66">
        <v>6.4</v>
      </c>
      <c r="B42" s="34" t="s">
        <v>72</v>
      </c>
      <c r="C42" s="73">
        <v>1</v>
      </c>
      <c r="D42" s="60" t="s">
        <v>13</v>
      </c>
      <c r="E42" s="68">
        <v>3885</v>
      </c>
      <c r="F42" s="174">
        <f>ROUND(C42*E42,2)</f>
        <v>3885</v>
      </c>
      <c r="G42" s="164">
        <f t="shared" si="0"/>
        <v>3885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s="13" customFormat="1" ht="5.25" customHeight="1" x14ac:dyDescent="0.2">
      <c r="A43" s="72"/>
      <c r="B43" s="39"/>
      <c r="C43" s="32"/>
      <c r="D43" s="60"/>
      <c r="E43" s="68"/>
      <c r="F43" s="174"/>
      <c r="G43" s="164">
        <f t="shared" si="0"/>
        <v>0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8" customFormat="1" ht="12.75" customHeight="1" x14ac:dyDescent="0.2">
      <c r="A44" s="72">
        <v>7</v>
      </c>
      <c r="B44" s="74" t="s">
        <v>33</v>
      </c>
      <c r="C44" s="31"/>
      <c r="D44" s="30"/>
      <c r="E44" s="75"/>
      <c r="F44" s="177">
        <f>ROUND(C44*E44,2)</f>
        <v>0</v>
      </c>
      <c r="G44" s="164">
        <f t="shared" si="0"/>
        <v>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ht="12.75" customHeight="1" x14ac:dyDescent="0.2">
      <c r="A45" s="65">
        <v>7.1</v>
      </c>
      <c r="B45" s="34" t="s">
        <v>40</v>
      </c>
      <c r="C45" s="38">
        <v>803</v>
      </c>
      <c r="D45" s="76" t="s">
        <v>12</v>
      </c>
      <c r="E45" s="38">
        <v>53.28</v>
      </c>
      <c r="F45" s="174">
        <f>ROUND(C45*E45,2)</f>
        <v>42783.839999999997</v>
      </c>
      <c r="G45" s="164">
        <f t="shared" si="0"/>
        <v>42783.840000000004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12.75" customHeight="1" x14ac:dyDescent="0.2">
      <c r="A46" s="65"/>
      <c r="B46" s="34"/>
      <c r="C46" s="38"/>
      <c r="D46" s="76"/>
      <c r="E46" s="38"/>
      <c r="F46" s="174"/>
      <c r="G46" s="164">
        <f t="shared" si="0"/>
        <v>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38.25" x14ac:dyDescent="0.2">
      <c r="A47" s="71">
        <v>8</v>
      </c>
      <c r="B47" s="35" t="s">
        <v>39</v>
      </c>
      <c r="C47" s="29">
        <v>803</v>
      </c>
      <c r="D47" s="60" t="s">
        <v>12</v>
      </c>
      <c r="E47" s="68">
        <v>23.8</v>
      </c>
      <c r="F47" s="177">
        <f>ROUND(C47*E47,2)</f>
        <v>19111.400000000001</v>
      </c>
      <c r="G47" s="164">
        <f t="shared" si="0"/>
        <v>19111.400000000001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x14ac:dyDescent="0.2">
      <c r="A48" s="198">
        <v>9</v>
      </c>
      <c r="B48" s="199" t="s">
        <v>47</v>
      </c>
      <c r="C48" s="200">
        <v>803</v>
      </c>
      <c r="D48" s="201" t="s">
        <v>12</v>
      </c>
      <c r="E48" s="202">
        <v>15</v>
      </c>
      <c r="F48" s="245">
        <f>ROUND(C48*E48,2)</f>
        <v>12045</v>
      </c>
      <c r="G48" s="164">
        <f t="shared" si="0"/>
        <v>12045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9" customHeight="1" x14ac:dyDescent="0.2">
      <c r="A49" s="66"/>
      <c r="B49" s="34"/>
      <c r="C49" s="32"/>
      <c r="D49" s="60"/>
      <c r="E49" s="68"/>
      <c r="F49" s="61"/>
      <c r="G49" s="164">
        <f t="shared" si="0"/>
        <v>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9" customHeight="1" x14ac:dyDescent="0.2">
      <c r="A50" s="66"/>
      <c r="B50" s="34"/>
      <c r="C50" s="32"/>
      <c r="D50" s="60"/>
      <c r="E50" s="68"/>
      <c r="F50" s="61"/>
      <c r="G50" s="164">
        <f t="shared" si="0"/>
        <v>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16.5" customHeight="1" x14ac:dyDescent="0.2">
      <c r="A51" s="72">
        <v>10</v>
      </c>
      <c r="B51" s="170" t="s">
        <v>55</v>
      </c>
      <c r="C51" s="171"/>
      <c r="D51" s="172"/>
      <c r="E51" s="173"/>
      <c r="F51" s="174">
        <f>+ROUND(C51*E51,2)</f>
        <v>0</v>
      </c>
      <c r="G51" s="164">
        <f t="shared" si="0"/>
        <v>0</v>
      </c>
      <c r="H51" s="128"/>
      <c r="I51" s="128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12.75" customHeight="1" x14ac:dyDescent="0.2">
      <c r="A52" s="66">
        <v>10.1</v>
      </c>
      <c r="B52" s="175" t="s">
        <v>56</v>
      </c>
      <c r="C52" s="173">
        <v>1606</v>
      </c>
      <c r="D52" s="176" t="s">
        <v>12</v>
      </c>
      <c r="E52" s="173">
        <v>47.61</v>
      </c>
      <c r="F52" s="174">
        <f>+ROUND(C52*E52,2)</f>
        <v>76461.66</v>
      </c>
      <c r="G52" s="164">
        <f t="shared" si="0"/>
        <v>76461.66</v>
      </c>
      <c r="H52" s="128"/>
      <c r="I52" s="180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2.75" customHeight="1" x14ac:dyDescent="0.2">
      <c r="A53" s="66">
        <v>10.199999999999999</v>
      </c>
      <c r="B53" s="175" t="s">
        <v>57</v>
      </c>
      <c r="C53" s="173">
        <v>722.7</v>
      </c>
      <c r="D53" s="176" t="s">
        <v>11</v>
      </c>
      <c r="E53" s="173">
        <v>41</v>
      </c>
      <c r="F53" s="174">
        <f>+ROUND(C53*E53,2)</f>
        <v>29630.7</v>
      </c>
      <c r="G53" s="164">
        <f t="shared" si="0"/>
        <v>29630.7</v>
      </c>
      <c r="H53" s="128"/>
      <c r="I53" s="180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66">
        <v>10.3</v>
      </c>
      <c r="B54" s="175" t="s">
        <v>58</v>
      </c>
      <c r="C54" s="171">
        <v>48.78</v>
      </c>
      <c r="D54" s="172" t="s">
        <v>10</v>
      </c>
      <c r="E54" s="171">
        <v>210</v>
      </c>
      <c r="F54" s="177">
        <f t="shared" ref="F54" si="2">+ROUND(C54*E54,2)</f>
        <v>10243.799999999999</v>
      </c>
      <c r="G54" s="164">
        <f t="shared" si="0"/>
        <v>10243.800000000001</v>
      </c>
      <c r="H54" s="128"/>
      <c r="I54" s="180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12.75" customHeight="1" x14ac:dyDescent="0.2">
      <c r="A55" s="66">
        <v>10.4</v>
      </c>
      <c r="B55" s="178" t="s">
        <v>59</v>
      </c>
      <c r="C55" s="173">
        <v>173.45</v>
      </c>
      <c r="D55" s="176" t="s">
        <v>10</v>
      </c>
      <c r="E55" s="173">
        <v>833.68</v>
      </c>
      <c r="F55" s="174">
        <f>+ROUND(C55*E55,2)</f>
        <v>144601.79999999999</v>
      </c>
      <c r="G55" s="164">
        <f t="shared" si="0"/>
        <v>144601.79599999997</v>
      </c>
      <c r="H55" s="128"/>
      <c r="I55" s="180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ht="12.75" customHeight="1" x14ac:dyDescent="0.2">
      <c r="A56" s="66">
        <v>10.5</v>
      </c>
      <c r="B56" s="178" t="s">
        <v>60</v>
      </c>
      <c r="C56" s="171">
        <v>722.7</v>
      </c>
      <c r="D56" s="172" t="s">
        <v>11</v>
      </c>
      <c r="E56" s="173">
        <v>116.79</v>
      </c>
      <c r="F56" s="174">
        <f>+ROUND(C56*E56,2)</f>
        <v>84404.13</v>
      </c>
      <c r="G56" s="164">
        <f t="shared" si="0"/>
        <v>84404.133000000016</v>
      </c>
      <c r="H56" s="128"/>
      <c r="I56" s="180"/>
      <c r="J56" s="7"/>
      <c r="K56" s="7"/>
      <c r="L56" s="7"/>
      <c r="M56" s="7"/>
      <c r="N56" s="7"/>
      <c r="O56" s="7"/>
      <c r="P56" s="7"/>
      <c r="Q56" s="7"/>
      <c r="R56" s="7"/>
    </row>
    <row r="57" spans="1:18" s="8" customFormat="1" ht="12.75" customHeight="1" x14ac:dyDescent="0.2">
      <c r="A57" s="66">
        <v>10.6</v>
      </c>
      <c r="B57" s="179" t="s">
        <v>61</v>
      </c>
      <c r="C57" s="171">
        <v>903.36</v>
      </c>
      <c r="D57" s="172" t="s">
        <v>11</v>
      </c>
      <c r="E57" s="171">
        <v>622.25</v>
      </c>
      <c r="F57" s="177">
        <f>+ROUND(C57*E57,2)</f>
        <v>562115.76</v>
      </c>
      <c r="G57" s="164">
        <f t="shared" si="0"/>
        <v>562115.76</v>
      </c>
      <c r="H57" s="128"/>
      <c r="I57" s="180"/>
      <c r="J57" s="7"/>
      <c r="K57" s="7"/>
      <c r="L57" s="7"/>
      <c r="M57" s="7"/>
      <c r="N57" s="7"/>
      <c r="O57" s="7"/>
      <c r="P57" s="7"/>
      <c r="Q57" s="7"/>
      <c r="R57" s="7"/>
    </row>
    <row r="58" spans="1:18" s="8" customFormat="1" ht="12.75" customHeight="1" x14ac:dyDescent="0.2">
      <c r="A58" s="66">
        <v>10.7</v>
      </c>
      <c r="B58" s="34" t="s">
        <v>64</v>
      </c>
      <c r="C58" s="171">
        <v>1806.7500000000002</v>
      </c>
      <c r="D58" s="172" t="s">
        <v>62</v>
      </c>
      <c r="E58" s="173">
        <v>27.49</v>
      </c>
      <c r="F58" s="174">
        <f>+ROUND(C58*E58,2)</f>
        <v>49667.56</v>
      </c>
      <c r="G58" s="164">
        <f t="shared" si="0"/>
        <v>49667.557500000003</v>
      </c>
      <c r="H58" s="128"/>
      <c r="I58" s="180"/>
      <c r="J58" s="7"/>
      <c r="K58" s="7"/>
      <c r="L58" s="7"/>
      <c r="M58" s="7"/>
      <c r="N58" s="7"/>
      <c r="O58" s="7"/>
      <c r="P58" s="7"/>
      <c r="Q58" s="7"/>
      <c r="R58" s="7"/>
    </row>
    <row r="59" spans="1:18" s="10" customFormat="1" ht="12.75" customHeight="1" x14ac:dyDescent="0.2">
      <c r="A59" s="78"/>
      <c r="B59" s="79" t="s">
        <v>43</v>
      </c>
      <c r="C59" s="40"/>
      <c r="D59" s="78"/>
      <c r="E59" s="80"/>
      <c r="F59" s="260">
        <f>SUM(F17:F58)</f>
        <v>6830909.9400000004</v>
      </c>
      <c r="G59" s="164">
        <f t="shared" si="0"/>
        <v>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s="8" customFormat="1" ht="9" customHeight="1" x14ac:dyDescent="0.2">
      <c r="A60" s="60"/>
      <c r="B60" s="33"/>
      <c r="C60" s="36"/>
      <c r="D60" s="60"/>
      <c r="E60" s="38"/>
      <c r="F60" s="61"/>
      <c r="G60" s="164">
        <f t="shared" si="0"/>
        <v>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x14ac:dyDescent="0.2">
      <c r="A61" s="86" t="s">
        <v>16</v>
      </c>
      <c r="B61" s="62" t="s">
        <v>15</v>
      </c>
      <c r="C61" s="38"/>
      <c r="D61" s="60"/>
      <c r="E61" s="38"/>
      <c r="F61" s="61"/>
      <c r="G61" s="164">
        <f t="shared" si="0"/>
        <v>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8.25" customHeight="1" x14ac:dyDescent="0.2">
      <c r="A62" s="63"/>
      <c r="B62" s="35"/>
      <c r="C62" s="29"/>
      <c r="D62" s="60"/>
      <c r="E62" s="29"/>
      <c r="F62" s="70"/>
      <c r="G62" s="164">
        <f t="shared" si="0"/>
        <v>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ht="27.75" customHeight="1" thickBot="1" x14ac:dyDescent="0.25">
      <c r="A63" s="63">
        <v>1</v>
      </c>
      <c r="B63" s="87" t="s">
        <v>32</v>
      </c>
      <c r="C63" s="29">
        <v>2</v>
      </c>
      <c r="D63" s="192" t="s">
        <v>69</v>
      </c>
      <c r="E63" s="29">
        <v>35500</v>
      </c>
      <c r="F63" s="261">
        <f>E63*C63</f>
        <v>71000</v>
      </c>
      <c r="G63" s="164">
        <f t="shared" si="0"/>
        <v>71000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17" customFormat="1" ht="14.25" thickTop="1" thickBot="1" x14ac:dyDescent="0.25">
      <c r="A64" s="88"/>
      <c r="B64" s="81" t="s">
        <v>31</v>
      </c>
      <c r="C64" s="89"/>
      <c r="D64" s="90"/>
      <c r="E64" s="91"/>
      <c r="F64" s="92">
        <f>SUM(F62:F63)</f>
        <v>71000</v>
      </c>
      <c r="G64" s="164">
        <f t="shared" si="0"/>
        <v>0</v>
      </c>
      <c r="H64" s="9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s="19" customFormat="1" ht="13.5" customHeight="1" thickTop="1" thickBot="1" x14ac:dyDescent="0.25">
      <c r="A65" s="82"/>
      <c r="B65" s="83"/>
      <c r="C65" s="42"/>
      <c r="D65" s="30"/>
      <c r="E65" s="84"/>
      <c r="F65" s="85"/>
      <c r="G65" s="164">
        <f t="shared" si="0"/>
        <v>0</v>
      </c>
      <c r="H65" s="7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s="15" customFormat="1" ht="14.25" thickTop="1" thickBot="1" x14ac:dyDescent="0.25">
      <c r="A66" s="138"/>
      <c r="B66" s="137" t="s">
        <v>30</v>
      </c>
      <c r="C66" s="139"/>
      <c r="D66" s="140"/>
      <c r="E66" s="141"/>
      <c r="F66" s="142">
        <f>+F59+F64</f>
        <v>6901909.9400000004</v>
      </c>
      <c r="G66" s="164">
        <f t="shared" si="0"/>
        <v>0</v>
      </c>
      <c r="H66" s="20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 s="19" customFormat="1" ht="13.5" customHeight="1" thickTop="1" thickBot="1" x14ac:dyDescent="0.25">
      <c r="A67" s="82"/>
      <c r="B67" s="83"/>
      <c r="C67" s="42"/>
      <c r="D67" s="30"/>
      <c r="E67" s="84"/>
      <c r="F67" s="85"/>
      <c r="G67" s="164">
        <f t="shared" si="0"/>
        <v>0</v>
      </c>
      <c r="H67" s="7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s="18" customFormat="1" ht="13.5" customHeight="1" thickTop="1" x14ac:dyDescent="0.2">
      <c r="A68" s="82"/>
      <c r="B68" s="83" t="s">
        <v>113</v>
      </c>
      <c r="C68" s="42"/>
      <c r="D68" s="30"/>
      <c r="E68" s="94"/>
      <c r="F68" s="85"/>
      <c r="G68" s="164">
        <f t="shared" si="0"/>
        <v>0</v>
      </c>
      <c r="H68" s="7"/>
    </row>
    <row r="69" spans="1:18" s="18" customFormat="1" ht="5.25" customHeight="1" x14ac:dyDescent="0.2">
      <c r="A69" s="82"/>
      <c r="B69" s="83"/>
      <c r="C69" s="42"/>
      <c r="D69" s="30"/>
      <c r="E69" s="94"/>
      <c r="F69" s="85"/>
      <c r="G69" s="164">
        <f t="shared" si="0"/>
        <v>0</v>
      </c>
      <c r="H69" s="7"/>
    </row>
    <row r="70" spans="1:18" s="18" customFormat="1" ht="13.5" customHeight="1" x14ac:dyDescent="0.2">
      <c r="A70" s="82"/>
      <c r="B70" s="83" t="s">
        <v>75</v>
      </c>
      <c r="C70" s="42"/>
      <c r="D70" s="30"/>
      <c r="E70" s="94"/>
      <c r="F70" s="85"/>
      <c r="G70" s="164">
        <f t="shared" si="0"/>
        <v>0</v>
      </c>
      <c r="H70" s="7"/>
    </row>
    <row r="71" spans="1:18" s="18" customFormat="1" ht="7.5" customHeight="1" x14ac:dyDescent="0.2">
      <c r="A71" s="82"/>
      <c r="B71" s="83"/>
      <c r="C71" s="42"/>
      <c r="D71" s="30"/>
      <c r="E71" s="94"/>
      <c r="F71" s="85"/>
      <c r="G71" s="164">
        <f t="shared" si="0"/>
        <v>0</v>
      </c>
      <c r="H71" s="7"/>
    </row>
    <row r="72" spans="1:18" s="8" customFormat="1" ht="24.75" customHeight="1" x14ac:dyDescent="0.2">
      <c r="A72" s="59" t="s">
        <v>48</v>
      </c>
      <c r="B72" s="62" t="s">
        <v>70</v>
      </c>
      <c r="C72" s="36"/>
      <c r="D72" s="60"/>
      <c r="E72" s="38"/>
      <c r="F72" s="61"/>
      <c r="G72" s="164">
        <f t="shared" si="0"/>
        <v>0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ht="6.75" customHeight="1" x14ac:dyDescent="0.2">
      <c r="A73" s="60"/>
      <c r="B73" s="33"/>
      <c r="C73" s="36"/>
      <c r="D73" s="60"/>
      <c r="E73" s="38"/>
      <c r="F73" s="61"/>
      <c r="G73" s="164">
        <f t="shared" si="0"/>
        <v>0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13" customFormat="1" ht="12.75" customHeight="1" x14ac:dyDescent="0.2">
      <c r="A74" s="72">
        <v>6</v>
      </c>
      <c r="B74" s="39" t="s">
        <v>34</v>
      </c>
      <c r="C74" s="32"/>
      <c r="D74" s="60"/>
      <c r="E74" s="68"/>
      <c r="F74" s="70">
        <f>ROUND(C74*E74,2)</f>
        <v>0</v>
      </c>
      <c r="G74" s="164">
        <f t="shared" si="0"/>
        <v>0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s="13" customFormat="1" ht="51" customHeight="1" x14ac:dyDescent="0.2">
      <c r="A75" s="66">
        <v>6.1</v>
      </c>
      <c r="B75" s="190" t="s">
        <v>46</v>
      </c>
      <c r="C75" s="220">
        <v>-1</v>
      </c>
      <c r="D75" s="215" t="s">
        <v>13</v>
      </c>
      <c r="E75" s="221">
        <v>38138.559999999998</v>
      </c>
      <c r="F75" s="42">
        <f>ROUND(C75*E75,2)</f>
        <v>-38138.559999999998</v>
      </c>
      <c r="G75" s="164">
        <f t="shared" si="0"/>
        <v>-38138.559999999998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s="13" customFormat="1" ht="51" customHeight="1" x14ac:dyDescent="0.2">
      <c r="A76" s="66">
        <v>6.2</v>
      </c>
      <c r="B76" s="190" t="s">
        <v>73</v>
      </c>
      <c r="C76" s="220">
        <v>-1</v>
      </c>
      <c r="D76" s="215" t="s">
        <v>13</v>
      </c>
      <c r="E76" s="221">
        <v>40716.1</v>
      </c>
      <c r="F76" s="42">
        <f>ROUND(C76*E76,2)</f>
        <v>-40716.1</v>
      </c>
      <c r="G76" s="164">
        <f t="shared" si="0"/>
        <v>-40716.1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s="13" customFormat="1" ht="26.25" customHeight="1" x14ac:dyDescent="0.2">
      <c r="A77" s="66">
        <v>6.3</v>
      </c>
      <c r="B77" s="34" t="s">
        <v>71</v>
      </c>
      <c r="C77" s="220">
        <v>-1</v>
      </c>
      <c r="D77" s="215" t="s">
        <v>13</v>
      </c>
      <c r="E77" s="221">
        <v>13733.9</v>
      </c>
      <c r="F77" s="42">
        <f>ROUND(C77*E77,2)</f>
        <v>-13733.9</v>
      </c>
      <c r="G77" s="164">
        <f t="shared" si="0"/>
        <v>-13733.9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s="13" customFormat="1" ht="13.5" customHeight="1" x14ac:dyDescent="0.2">
      <c r="A78" s="66"/>
      <c r="B78" s="34"/>
      <c r="C78" s="73"/>
      <c r="D78" s="60"/>
      <c r="E78" s="68"/>
      <c r="F78" s="67"/>
      <c r="G78" s="164">
        <f t="shared" si="0"/>
        <v>0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s="8" customFormat="1" ht="16.5" customHeight="1" x14ac:dyDescent="0.2">
      <c r="A79" s="72">
        <v>10</v>
      </c>
      <c r="B79" s="170" t="s">
        <v>55</v>
      </c>
      <c r="C79" s="171"/>
      <c r="D79" s="172"/>
      <c r="E79" s="173"/>
      <c r="F79" s="174">
        <f t="shared" ref="F79:F84" si="3">+ROUND(C79*E79,2)</f>
        <v>0</v>
      </c>
      <c r="G79" s="164">
        <f t="shared" si="0"/>
        <v>0</v>
      </c>
      <c r="H79" s="128"/>
      <c r="I79" s="128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ht="12.75" customHeight="1" x14ac:dyDescent="0.2">
      <c r="A80" s="66">
        <v>10.1</v>
      </c>
      <c r="B80" s="175" t="s">
        <v>56</v>
      </c>
      <c r="C80" s="173">
        <v>-1606</v>
      </c>
      <c r="D80" s="176" t="s">
        <v>12</v>
      </c>
      <c r="E80" s="173">
        <v>47.61</v>
      </c>
      <c r="F80" s="174">
        <f t="shared" si="3"/>
        <v>-76461.66</v>
      </c>
      <c r="G80" s="164">
        <f t="shared" si="0"/>
        <v>-76461.66</v>
      </c>
      <c r="H80" s="128"/>
      <c r="I80" s="180"/>
      <c r="J80" s="7"/>
      <c r="K80" s="7"/>
      <c r="L80" s="7"/>
      <c r="M80" s="7"/>
      <c r="N80" s="7"/>
      <c r="O80" s="7"/>
      <c r="P80" s="7"/>
      <c r="Q80" s="7"/>
      <c r="R80" s="7"/>
    </row>
    <row r="81" spans="1:18" s="8" customFormat="1" ht="12.75" customHeight="1" x14ac:dyDescent="0.2">
      <c r="A81" s="66">
        <v>10.4</v>
      </c>
      <c r="B81" s="178" t="s">
        <v>59</v>
      </c>
      <c r="C81" s="173">
        <v>-173.45</v>
      </c>
      <c r="D81" s="176" t="s">
        <v>10</v>
      </c>
      <c r="E81" s="173">
        <v>833.68</v>
      </c>
      <c r="F81" s="174">
        <f t="shared" si="3"/>
        <v>-144601.79999999999</v>
      </c>
      <c r="G81" s="164">
        <f t="shared" si="0"/>
        <v>-144601.79599999997</v>
      </c>
      <c r="H81" s="128"/>
      <c r="I81" s="180"/>
      <c r="J81" s="7"/>
      <c r="K81" s="7"/>
      <c r="L81" s="7"/>
      <c r="M81" s="7"/>
      <c r="N81" s="7"/>
      <c r="O81" s="7"/>
      <c r="P81" s="7"/>
      <c r="Q81" s="7"/>
      <c r="R81" s="7"/>
    </row>
    <row r="82" spans="1:18" s="8" customFormat="1" ht="12.75" customHeight="1" x14ac:dyDescent="0.2">
      <c r="A82" s="66">
        <v>10.5</v>
      </c>
      <c r="B82" s="178" t="s">
        <v>60</v>
      </c>
      <c r="C82" s="171">
        <v>-722.7</v>
      </c>
      <c r="D82" s="172" t="s">
        <v>11</v>
      </c>
      <c r="E82" s="173">
        <v>116.79</v>
      </c>
      <c r="F82" s="174">
        <f t="shared" si="3"/>
        <v>-84404.13</v>
      </c>
      <c r="G82" s="164">
        <f t="shared" ref="G82:G145" si="4">+E82*C82</f>
        <v>-84404.133000000016</v>
      </c>
      <c r="H82" s="128"/>
      <c r="I82" s="180"/>
      <c r="J82" s="7"/>
      <c r="K82" s="7"/>
      <c r="L82" s="7"/>
      <c r="M82" s="7"/>
      <c r="N82" s="7"/>
      <c r="O82" s="7"/>
      <c r="P82" s="7"/>
      <c r="Q82" s="7"/>
      <c r="R82" s="7"/>
    </row>
    <row r="83" spans="1:18" s="8" customFormat="1" ht="12.75" customHeight="1" x14ac:dyDescent="0.2">
      <c r="A83" s="66">
        <v>10.6</v>
      </c>
      <c r="B83" s="179" t="s">
        <v>61</v>
      </c>
      <c r="C83" s="171">
        <v>-903.36</v>
      </c>
      <c r="D83" s="172" t="s">
        <v>11</v>
      </c>
      <c r="E83" s="171">
        <v>622.25</v>
      </c>
      <c r="F83" s="177">
        <f t="shared" si="3"/>
        <v>-562115.76</v>
      </c>
      <c r="G83" s="164">
        <f t="shared" si="4"/>
        <v>-562115.76</v>
      </c>
      <c r="H83" s="128"/>
      <c r="I83" s="180"/>
      <c r="J83" s="7"/>
      <c r="K83" s="7"/>
      <c r="L83" s="7"/>
      <c r="M83" s="7"/>
      <c r="N83" s="7"/>
      <c r="O83" s="7"/>
      <c r="P83" s="7"/>
      <c r="Q83" s="7"/>
      <c r="R83" s="7"/>
    </row>
    <row r="84" spans="1:18" s="8" customFormat="1" ht="12.75" customHeight="1" x14ac:dyDescent="0.2">
      <c r="A84" s="66">
        <v>10.7</v>
      </c>
      <c r="B84" s="34" t="s">
        <v>64</v>
      </c>
      <c r="C84" s="171">
        <v>-1806.75</v>
      </c>
      <c r="D84" s="172" t="s">
        <v>62</v>
      </c>
      <c r="E84" s="173">
        <v>27.49</v>
      </c>
      <c r="F84" s="174">
        <f t="shared" si="3"/>
        <v>-49667.56</v>
      </c>
      <c r="G84" s="164">
        <f t="shared" si="4"/>
        <v>-49667.557499999995</v>
      </c>
      <c r="H84" s="128"/>
      <c r="I84" s="180"/>
      <c r="J84" s="7"/>
      <c r="K84" s="7"/>
      <c r="L84" s="7"/>
      <c r="M84" s="7"/>
      <c r="N84" s="7"/>
      <c r="O84" s="7"/>
      <c r="P84" s="7"/>
      <c r="Q84" s="7"/>
      <c r="R84" s="7"/>
    </row>
    <row r="85" spans="1:18" s="8" customFormat="1" ht="12.75" customHeight="1" x14ac:dyDescent="0.2">
      <c r="A85" s="66"/>
      <c r="B85" s="34"/>
      <c r="C85" s="171"/>
      <c r="D85" s="172"/>
      <c r="E85" s="216"/>
      <c r="F85" s="174"/>
      <c r="G85" s="164">
        <f t="shared" si="4"/>
        <v>0</v>
      </c>
      <c r="H85" s="128"/>
      <c r="I85" s="180"/>
      <c r="J85" s="7"/>
      <c r="K85" s="7"/>
      <c r="L85" s="7"/>
      <c r="M85" s="7"/>
      <c r="N85" s="7"/>
      <c r="O85" s="7"/>
      <c r="P85" s="7"/>
      <c r="Q85" s="7"/>
      <c r="R85" s="7"/>
    </row>
    <row r="86" spans="1:18" s="14" customFormat="1" x14ac:dyDescent="0.2">
      <c r="A86" s="88"/>
      <c r="B86" s="81" t="s">
        <v>77</v>
      </c>
      <c r="C86" s="89"/>
      <c r="D86" s="90"/>
      <c r="E86" s="93"/>
      <c r="F86" s="92">
        <f>SUM(F75:F84)</f>
        <v>-1009839.47</v>
      </c>
      <c r="G86" s="164">
        <f t="shared" si="4"/>
        <v>0</v>
      </c>
      <c r="H86" s="20"/>
    </row>
    <row r="87" spans="1:18" s="18" customFormat="1" ht="13.5" customHeight="1" x14ac:dyDescent="0.2">
      <c r="A87" s="82"/>
      <c r="B87" s="83"/>
      <c r="C87" s="42"/>
      <c r="D87" s="30"/>
      <c r="E87" s="94"/>
      <c r="F87" s="85"/>
      <c r="G87" s="164">
        <f t="shared" si="4"/>
        <v>0</v>
      </c>
      <c r="H87" s="7"/>
    </row>
    <row r="88" spans="1:18" s="14" customFormat="1" x14ac:dyDescent="0.2">
      <c r="A88" s="88"/>
      <c r="B88" s="81" t="s">
        <v>78</v>
      </c>
      <c r="C88" s="89"/>
      <c r="D88" s="90"/>
      <c r="E88" s="93"/>
      <c r="F88" s="92">
        <f>+F86</f>
        <v>-1009839.47</v>
      </c>
      <c r="G88" s="164">
        <f t="shared" si="4"/>
        <v>0</v>
      </c>
      <c r="H88" s="20"/>
    </row>
    <row r="89" spans="1:18" s="18" customFormat="1" ht="13.5" customHeight="1" x14ac:dyDescent="0.2">
      <c r="A89" s="82"/>
      <c r="B89" s="83"/>
      <c r="C89" s="42"/>
      <c r="D89" s="30"/>
      <c r="E89" s="94"/>
      <c r="F89" s="85"/>
      <c r="G89" s="164">
        <f t="shared" si="4"/>
        <v>0</v>
      </c>
      <c r="H89" s="7"/>
    </row>
    <row r="90" spans="1:18" s="18" customFormat="1" ht="13.5" customHeight="1" x14ac:dyDescent="0.2">
      <c r="A90" s="82"/>
      <c r="B90" s="83" t="s">
        <v>76</v>
      </c>
      <c r="C90" s="42"/>
      <c r="D90" s="30"/>
      <c r="E90" s="94"/>
      <c r="F90" s="85"/>
      <c r="G90" s="164">
        <f t="shared" si="4"/>
        <v>0</v>
      </c>
      <c r="H90" s="7"/>
    </row>
    <row r="91" spans="1:18" s="18" customFormat="1" ht="13.5" customHeight="1" x14ac:dyDescent="0.2">
      <c r="A91" s="82"/>
      <c r="B91" s="83"/>
      <c r="C91" s="42"/>
      <c r="D91" s="30"/>
      <c r="E91" s="94"/>
      <c r="F91" s="85"/>
      <c r="G91" s="164">
        <f t="shared" si="4"/>
        <v>0</v>
      </c>
      <c r="H91" s="7"/>
    </row>
    <row r="92" spans="1:18" s="8" customFormat="1" ht="24.75" customHeight="1" x14ac:dyDescent="0.2">
      <c r="A92" s="59" t="s">
        <v>48</v>
      </c>
      <c r="B92" s="62" t="s">
        <v>70</v>
      </c>
      <c r="C92" s="36"/>
      <c r="D92" s="60"/>
      <c r="E92" s="38"/>
      <c r="F92" s="61"/>
      <c r="G92" s="164">
        <f t="shared" si="4"/>
        <v>0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8" customFormat="1" ht="12.75" customHeight="1" x14ac:dyDescent="0.2">
      <c r="A93" s="60"/>
      <c r="B93" s="33"/>
      <c r="C93" s="36"/>
      <c r="D93" s="60"/>
      <c r="E93" s="38"/>
      <c r="F93" s="61"/>
      <c r="G93" s="164">
        <f t="shared" si="4"/>
        <v>0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s="8" customFormat="1" ht="12.75" customHeight="1" x14ac:dyDescent="0.2">
      <c r="A94" s="64">
        <v>2</v>
      </c>
      <c r="B94" s="62" t="s">
        <v>9</v>
      </c>
      <c r="C94" s="36"/>
      <c r="D94" s="60"/>
      <c r="E94" s="38"/>
      <c r="F94" s="61">
        <f>ROUND(C94*E94,2)</f>
        <v>0</v>
      </c>
      <c r="G94" s="164">
        <f t="shared" si="4"/>
        <v>0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s="166" customFormat="1" ht="12.75" customHeight="1" x14ac:dyDescent="0.2">
      <c r="A95" s="246">
        <v>2.1</v>
      </c>
      <c r="B95" s="247" t="s">
        <v>38</v>
      </c>
      <c r="C95" s="248">
        <v>-44.83</v>
      </c>
      <c r="D95" s="201" t="s">
        <v>10</v>
      </c>
      <c r="E95" s="248">
        <v>154.52000000000001</v>
      </c>
      <c r="F95" s="257">
        <f>ROUND(C95*E95,2)</f>
        <v>-6927.13</v>
      </c>
      <c r="G95" s="164">
        <f t="shared" si="4"/>
        <v>-6927.1316000000006</v>
      </c>
      <c r="H95" s="168"/>
      <c r="I95" s="165"/>
      <c r="J95" s="165"/>
      <c r="K95" s="165"/>
      <c r="L95" s="165"/>
      <c r="M95" s="165"/>
      <c r="N95" s="165"/>
      <c r="O95" s="165"/>
      <c r="P95" s="165"/>
      <c r="Q95" s="165"/>
      <c r="R95" s="165"/>
    </row>
    <row r="96" spans="1:18" s="8" customFormat="1" ht="9" customHeight="1" x14ac:dyDescent="0.2">
      <c r="A96" s="65"/>
      <c r="B96" s="33"/>
      <c r="C96" s="38"/>
      <c r="D96" s="60"/>
      <c r="E96" s="38"/>
      <c r="F96" s="258">
        <f t="shared" ref="F96:F99" si="5">ROUND(C96*E96,2)</f>
        <v>0</v>
      </c>
      <c r="G96" s="164">
        <f t="shared" si="4"/>
        <v>0</v>
      </c>
      <c r="H96" s="7"/>
      <c r="I96" s="7"/>
      <c r="J96" s="7"/>
      <c r="K96" s="41"/>
      <c r="L96" s="7"/>
      <c r="M96" s="7"/>
      <c r="N96" s="7"/>
      <c r="O96" s="7"/>
      <c r="P96" s="7"/>
      <c r="Q96" s="7"/>
      <c r="R96" s="7"/>
    </row>
    <row r="97" spans="1:18" s="8" customFormat="1" ht="9" customHeight="1" x14ac:dyDescent="0.2">
      <c r="A97" s="65"/>
      <c r="B97" s="34"/>
      <c r="C97" s="36"/>
      <c r="D97" s="60"/>
      <c r="E97" s="38"/>
      <c r="F97" s="259">
        <f t="shared" si="5"/>
        <v>0</v>
      </c>
      <c r="G97" s="164">
        <f t="shared" si="4"/>
        <v>0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s="8" customFormat="1" ht="25.5" x14ac:dyDescent="0.2">
      <c r="A98" s="72">
        <v>5</v>
      </c>
      <c r="B98" s="39" t="s">
        <v>44</v>
      </c>
      <c r="C98" s="32"/>
      <c r="D98" s="60"/>
      <c r="E98" s="68"/>
      <c r="F98" s="259">
        <f t="shared" si="5"/>
        <v>0</v>
      </c>
      <c r="G98" s="164">
        <f t="shared" si="4"/>
        <v>0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s="183" customFormat="1" ht="25.5" x14ac:dyDescent="0.2">
      <c r="A99" s="66">
        <v>5.0999999999999996</v>
      </c>
      <c r="B99" s="188" t="s">
        <v>65</v>
      </c>
      <c r="C99" s="73">
        <v>-1</v>
      </c>
      <c r="D99" s="60" t="s">
        <v>13</v>
      </c>
      <c r="E99" s="68">
        <v>8550.4700000000012</v>
      </c>
      <c r="F99" s="259">
        <f t="shared" si="5"/>
        <v>-8550.4699999999993</v>
      </c>
      <c r="G99" s="164">
        <f t="shared" si="4"/>
        <v>-8550.4700000000012</v>
      </c>
      <c r="H99" s="181"/>
      <c r="I99" s="182"/>
      <c r="J99" s="182"/>
      <c r="K99" s="182"/>
      <c r="L99" s="182"/>
      <c r="M99" s="182"/>
      <c r="N99" s="182"/>
      <c r="O99" s="182"/>
      <c r="P99" s="182"/>
      <c r="Q99" s="182"/>
      <c r="R99" s="182"/>
    </row>
    <row r="100" spans="1:18" s="183" customFormat="1" ht="25.5" x14ac:dyDescent="0.2">
      <c r="A100" s="66">
        <v>5.2</v>
      </c>
      <c r="B100" s="188" t="s">
        <v>53</v>
      </c>
      <c r="C100" s="73">
        <v>-1</v>
      </c>
      <c r="D100" s="60" t="s">
        <v>13</v>
      </c>
      <c r="E100" s="68">
        <v>8550.4700000000012</v>
      </c>
      <c r="F100" s="259">
        <f>ROUND(C100*E100,2)</f>
        <v>-8550.4699999999993</v>
      </c>
      <c r="G100" s="164">
        <f t="shared" si="4"/>
        <v>-8550.4700000000012</v>
      </c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</row>
    <row r="101" spans="1:18" s="183" customFormat="1" x14ac:dyDescent="0.2">
      <c r="A101" s="66">
        <v>5.3</v>
      </c>
      <c r="B101" s="188" t="s">
        <v>66</v>
      </c>
      <c r="C101" s="73">
        <v>-1</v>
      </c>
      <c r="D101" s="60" t="s">
        <v>13</v>
      </c>
      <c r="E101" s="68">
        <v>7429.53</v>
      </c>
      <c r="F101" s="259">
        <f>ROUND(C101*E101,2)</f>
        <v>-7429.53</v>
      </c>
      <c r="G101" s="164">
        <f t="shared" si="4"/>
        <v>-7429.53</v>
      </c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</row>
    <row r="102" spans="1:18" s="18" customFormat="1" ht="13.5" customHeight="1" x14ac:dyDescent="0.2">
      <c r="A102" s="82"/>
      <c r="B102" s="83"/>
      <c r="C102" s="42"/>
      <c r="D102" s="30"/>
      <c r="E102" s="94"/>
      <c r="F102" s="85"/>
      <c r="G102" s="164">
        <f t="shared" si="4"/>
        <v>0</v>
      </c>
      <c r="H102" s="7"/>
    </row>
    <row r="103" spans="1:18" s="14" customFormat="1" x14ac:dyDescent="0.2">
      <c r="A103" s="88"/>
      <c r="B103" s="81" t="s">
        <v>79</v>
      </c>
      <c r="C103" s="89"/>
      <c r="D103" s="90"/>
      <c r="E103" s="93"/>
      <c r="F103" s="92">
        <f>SUM(F95:F102)</f>
        <v>-31457.599999999999</v>
      </c>
      <c r="G103" s="164">
        <f t="shared" si="4"/>
        <v>0</v>
      </c>
      <c r="H103" s="20"/>
    </row>
    <row r="104" spans="1:18" s="18" customFormat="1" ht="13.5" customHeight="1" x14ac:dyDescent="0.2">
      <c r="A104" s="82"/>
      <c r="B104" s="83"/>
      <c r="C104" s="42"/>
      <c r="D104" s="30"/>
      <c r="E104" s="94"/>
      <c r="F104" s="85"/>
      <c r="G104" s="164">
        <f t="shared" si="4"/>
        <v>0</v>
      </c>
      <c r="H104" s="7"/>
    </row>
    <row r="105" spans="1:18" s="14" customFormat="1" x14ac:dyDescent="0.2">
      <c r="A105" s="88"/>
      <c r="B105" s="81" t="s">
        <v>80</v>
      </c>
      <c r="C105" s="89"/>
      <c r="D105" s="90"/>
      <c r="E105" s="93"/>
      <c r="F105" s="92">
        <f>+F103</f>
        <v>-31457.599999999999</v>
      </c>
      <c r="G105" s="164">
        <f t="shared" si="4"/>
        <v>0</v>
      </c>
      <c r="H105" s="20"/>
    </row>
    <row r="106" spans="1:18" s="18" customFormat="1" ht="13.5" customHeight="1" x14ac:dyDescent="0.2">
      <c r="A106" s="82"/>
      <c r="B106" s="83"/>
      <c r="C106" s="42"/>
      <c r="D106" s="30"/>
      <c r="E106" s="94"/>
      <c r="F106" s="85"/>
      <c r="G106" s="164">
        <f t="shared" si="4"/>
        <v>0</v>
      </c>
      <c r="H106" s="7"/>
    </row>
    <row r="107" spans="1:18" s="18" customFormat="1" ht="13.5" customHeight="1" x14ac:dyDescent="0.2">
      <c r="A107" s="82"/>
      <c r="B107" s="83" t="s">
        <v>81</v>
      </c>
      <c r="C107" s="42"/>
      <c r="D107" s="30"/>
      <c r="E107" s="94"/>
      <c r="F107" s="85"/>
      <c r="G107" s="164">
        <f t="shared" si="4"/>
        <v>0</v>
      </c>
      <c r="H107" s="7"/>
    </row>
    <row r="108" spans="1:18" s="18" customFormat="1" ht="13.5" customHeight="1" x14ac:dyDescent="0.2">
      <c r="A108" s="82"/>
      <c r="B108" s="83"/>
      <c r="C108" s="42"/>
      <c r="D108" s="30"/>
      <c r="E108" s="94"/>
      <c r="F108" s="85"/>
      <c r="G108" s="164">
        <f t="shared" si="4"/>
        <v>0</v>
      </c>
      <c r="H108" s="7"/>
    </row>
    <row r="109" spans="1:18" s="8" customFormat="1" ht="24.75" customHeight="1" x14ac:dyDescent="0.2">
      <c r="A109" s="59" t="s">
        <v>48</v>
      </c>
      <c r="B109" s="62" t="s">
        <v>70</v>
      </c>
      <c r="C109" s="36"/>
      <c r="D109" s="60"/>
      <c r="E109" s="38"/>
      <c r="F109" s="61"/>
      <c r="G109" s="164">
        <f t="shared" si="4"/>
        <v>0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18" s="8" customFormat="1" ht="12.75" customHeight="1" x14ac:dyDescent="0.2">
      <c r="A110" s="60"/>
      <c r="B110" s="33"/>
      <c r="C110" s="36"/>
      <c r="D110" s="60"/>
      <c r="E110" s="38"/>
      <c r="F110" s="61"/>
      <c r="G110" s="164">
        <f t="shared" si="4"/>
        <v>0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 s="8" customFormat="1" ht="12.75" customHeight="1" x14ac:dyDescent="0.2">
      <c r="A111" s="64">
        <v>2</v>
      </c>
      <c r="B111" s="62" t="s">
        <v>9</v>
      </c>
      <c r="C111" s="36"/>
      <c r="D111" s="60"/>
      <c r="E111" s="38"/>
      <c r="F111" s="61">
        <f>ROUND(C111*E111,2)</f>
        <v>0</v>
      </c>
      <c r="G111" s="164">
        <f t="shared" si="4"/>
        <v>0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s="166" customFormat="1" ht="12.75" customHeight="1" x14ac:dyDescent="0.2">
      <c r="A112" s="65">
        <v>2.2000000000000002</v>
      </c>
      <c r="B112" s="33" t="s">
        <v>37</v>
      </c>
      <c r="C112" s="38">
        <v>4.01</v>
      </c>
      <c r="D112" s="60" t="s">
        <v>10</v>
      </c>
      <c r="E112" s="38">
        <v>1110.3900000000001</v>
      </c>
      <c r="F112" s="262">
        <f t="shared" ref="F112" si="6">ROUND(C112*E112,2)</f>
        <v>4452.66</v>
      </c>
      <c r="G112" s="164">
        <f t="shared" si="4"/>
        <v>4452.6639000000005</v>
      </c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</row>
    <row r="113" spans="1:18" s="166" customFormat="1" ht="12.75" customHeight="1" x14ac:dyDescent="0.2">
      <c r="A113" s="88"/>
      <c r="B113" s="81" t="s">
        <v>79</v>
      </c>
      <c r="C113" s="89"/>
      <c r="D113" s="90"/>
      <c r="E113" s="93"/>
      <c r="F113" s="92">
        <f>+F112</f>
        <v>4452.66</v>
      </c>
      <c r="G113" s="164">
        <f t="shared" si="4"/>
        <v>0</v>
      </c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</row>
    <row r="114" spans="1:18" s="166" customFormat="1" ht="1.5" customHeight="1" x14ac:dyDescent="0.2">
      <c r="A114" s="223"/>
      <c r="B114" s="230"/>
      <c r="C114" s="225"/>
      <c r="D114" s="231"/>
      <c r="E114" s="232"/>
      <c r="F114" s="263"/>
      <c r="G114" s="164">
        <f t="shared" si="4"/>
        <v>0</v>
      </c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</row>
    <row r="115" spans="1:18" s="18" customFormat="1" ht="13.5" customHeight="1" x14ac:dyDescent="0.2">
      <c r="A115" s="82"/>
      <c r="B115" s="83"/>
      <c r="C115" s="42"/>
      <c r="D115" s="30"/>
      <c r="E115" s="94"/>
      <c r="F115" s="85"/>
      <c r="G115" s="164">
        <f t="shared" si="4"/>
        <v>0</v>
      </c>
      <c r="H115" s="7"/>
    </row>
    <row r="116" spans="1:18" s="14" customFormat="1" x14ac:dyDescent="0.2">
      <c r="A116" s="88"/>
      <c r="B116" s="81" t="s">
        <v>82</v>
      </c>
      <c r="C116" s="89"/>
      <c r="D116" s="90"/>
      <c r="E116" s="93"/>
      <c r="F116" s="92">
        <f>+F112</f>
        <v>4452.66</v>
      </c>
      <c r="G116" s="164">
        <f t="shared" si="4"/>
        <v>0</v>
      </c>
      <c r="H116" s="20"/>
    </row>
    <row r="117" spans="1:18" s="18" customFormat="1" ht="13.5" customHeight="1" x14ac:dyDescent="0.2">
      <c r="A117" s="82"/>
      <c r="B117" s="83"/>
      <c r="C117" s="42"/>
      <c r="D117" s="30"/>
      <c r="E117" s="94"/>
      <c r="F117" s="85"/>
      <c r="G117" s="164">
        <f t="shared" si="4"/>
        <v>0</v>
      </c>
      <c r="H117" s="7"/>
    </row>
    <row r="118" spans="1:18" s="18" customFormat="1" ht="13.5" customHeight="1" x14ac:dyDescent="0.2">
      <c r="A118" s="82"/>
      <c r="B118" s="83" t="s">
        <v>83</v>
      </c>
      <c r="C118" s="42"/>
      <c r="D118" s="30"/>
      <c r="E118" s="94"/>
      <c r="F118" s="85"/>
      <c r="G118" s="164">
        <f t="shared" si="4"/>
        <v>0</v>
      </c>
      <c r="H118" s="7"/>
    </row>
    <row r="119" spans="1:18" s="18" customFormat="1" ht="13.5" customHeight="1" x14ac:dyDescent="0.2">
      <c r="A119" s="82"/>
      <c r="B119" s="83"/>
      <c r="C119" s="42"/>
      <c r="D119" s="30"/>
      <c r="E119" s="94"/>
      <c r="F119" s="85"/>
      <c r="G119" s="164">
        <f t="shared" si="4"/>
        <v>0</v>
      </c>
      <c r="H119" s="7"/>
    </row>
    <row r="120" spans="1:18" s="8" customFormat="1" ht="24.75" customHeight="1" x14ac:dyDescent="0.2">
      <c r="A120" s="59" t="s">
        <v>48</v>
      </c>
      <c r="B120" s="62" t="s">
        <v>70</v>
      </c>
      <c r="C120" s="36"/>
      <c r="D120" s="60"/>
      <c r="E120" s="38"/>
      <c r="F120" s="61"/>
      <c r="G120" s="164">
        <f t="shared" si="4"/>
        <v>0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s="8" customFormat="1" x14ac:dyDescent="0.2">
      <c r="A121" s="59"/>
      <c r="B121" s="62"/>
      <c r="C121" s="36"/>
      <c r="D121" s="60"/>
      <c r="E121" s="38"/>
      <c r="F121" s="61"/>
      <c r="G121" s="164">
        <f t="shared" si="4"/>
        <v>0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s="8" customFormat="1" x14ac:dyDescent="0.2">
      <c r="A122" s="72">
        <v>11</v>
      </c>
      <c r="B122" s="170" t="s">
        <v>55</v>
      </c>
      <c r="C122" s="171"/>
      <c r="D122" s="172"/>
      <c r="E122" s="173"/>
      <c r="F122" s="174">
        <f>+ROUND(C122*E122,2)</f>
        <v>0</v>
      </c>
      <c r="G122" s="164">
        <f t="shared" si="4"/>
        <v>0</v>
      </c>
      <c r="H122" s="128"/>
      <c r="I122" s="128"/>
      <c r="J122" s="7"/>
      <c r="K122" s="7"/>
      <c r="L122" s="7"/>
      <c r="M122" s="7"/>
      <c r="N122" s="7"/>
      <c r="O122" s="7"/>
      <c r="P122" s="7"/>
      <c r="Q122" s="7"/>
      <c r="R122" s="7"/>
    </row>
    <row r="123" spans="1:18" s="8" customFormat="1" ht="12.75" customHeight="1" x14ac:dyDescent="0.2">
      <c r="A123" s="66">
        <v>11.1</v>
      </c>
      <c r="B123" s="175" t="s">
        <v>104</v>
      </c>
      <c r="C123" s="173">
        <v>1606</v>
      </c>
      <c r="D123" s="176" t="s">
        <v>12</v>
      </c>
      <c r="E123" s="173">
        <v>130.97999999999999</v>
      </c>
      <c r="F123" s="174">
        <f>+ROUND(C123*E123,2)</f>
        <v>210353.88</v>
      </c>
      <c r="G123" s="164">
        <f t="shared" si="4"/>
        <v>210353.87999999998</v>
      </c>
      <c r="H123" s="128"/>
      <c r="I123" s="180"/>
      <c r="J123" s="7"/>
      <c r="K123" s="7"/>
      <c r="L123" s="7"/>
      <c r="M123" s="7"/>
      <c r="N123" s="7"/>
      <c r="O123" s="7"/>
      <c r="P123" s="7"/>
      <c r="Q123" s="7"/>
      <c r="R123" s="7"/>
    </row>
    <row r="124" spans="1:18" s="8" customFormat="1" ht="24" customHeight="1" x14ac:dyDescent="0.2">
      <c r="A124" s="66">
        <v>11.2</v>
      </c>
      <c r="B124" s="175" t="s">
        <v>119</v>
      </c>
      <c r="C124" s="173">
        <v>283.05</v>
      </c>
      <c r="D124" s="176" t="s">
        <v>10</v>
      </c>
      <c r="E124" s="173">
        <v>172.26</v>
      </c>
      <c r="F124" s="174">
        <f>+ROUND(C124*E124,2)</f>
        <v>48758.19</v>
      </c>
      <c r="G124" s="164">
        <f t="shared" si="4"/>
        <v>48758.192999999999</v>
      </c>
      <c r="H124" s="128"/>
      <c r="I124" s="180"/>
      <c r="J124" s="7"/>
      <c r="K124" s="7"/>
      <c r="L124" s="7"/>
      <c r="M124" s="7"/>
      <c r="N124" s="7"/>
      <c r="O124" s="7"/>
      <c r="P124" s="7"/>
      <c r="Q124" s="7"/>
      <c r="R124" s="7"/>
    </row>
    <row r="125" spans="1:18" s="8" customFormat="1" ht="12.75" customHeight="1" x14ac:dyDescent="0.2">
      <c r="A125" s="66">
        <v>11.3</v>
      </c>
      <c r="B125" s="175" t="s">
        <v>120</v>
      </c>
      <c r="C125" s="171">
        <v>353.81</v>
      </c>
      <c r="D125" s="172" t="s">
        <v>10</v>
      </c>
      <c r="E125" s="171">
        <v>210</v>
      </c>
      <c r="F125" s="174">
        <f t="shared" ref="F125:F131" si="7">+ROUND(C125*E125,2)</f>
        <v>74300.100000000006</v>
      </c>
      <c r="G125" s="164">
        <f t="shared" si="4"/>
        <v>74300.100000000006</v>
      </c>
      <c r="H125" s="128"/>
      <c r="I125" s="180"/>
      <c r="J125" s="7"/>
      <c r="K125" s="7"/>
      <c r="L125" s="7"/>
      <c r="M125" s="7"/>
      <c r="N125" s="7"/>
      <c r="O125" s="7"/>
      <c r="P125" s="7"/>
      <c r="Q125" s="7"/>
      <c r="R125" s="7"/>
    </row>
    <row r="126" spans="1:18" s="8" customFormat="1" ht="12.75" customHeight="1" x14ac:dyDescent="0.2">
      <c r="A126" s="66">
        <v>11.4</v>
      </c>
      <c r="B126" s="175" t="s">
        <v>108</v>
      </c>
      <c r="C126" s="171">
        <v>808.7</v>
      </c>
      <c r="D126" s="172" t="s">
        <v>11</v>
      </c>
      <c r="E126" s="171">
        <v>197.1</v>
      </c>
      <c r="F126" s="174">
        <f t="shared" si="7"/>
        <v>159394.76999999999</v>
      </c>
      <c r="G126" s="164">
        <f t="shared" si="4"/>
        <v>159394.77000000002</v>
      </c>
      <c r="H126" s="128"/>
      <c r="I126" s="180"/>
      <c r="J126" s="7"/>
      <c r="K126" s="7"/>
      <c r="L126" s="7"/>
      <c r="M126" s="7"/>
      <c r="N126" s="7"/>
      <c r="O126" s="7"/>
      <c r="P126" s="7"/>
      <c r="Q126" s="7"/>
      <c r="R126" s="7"/>
    </row>
    <row r="127" spans="1:18" s="8" customFormat="1" ht="25.5" x14ac:dyDescent="0.2">
      <c r="A127" s="66">
        <v>11.5</v>
      </c>
      <c r="B127" s="217" t="s">
        <v>105</v>
      </c>
      <c r="C127" s="171">
        <v>202.18</v>
      </c>
      <c r="D127" s="172" t="s">
        <v>10</v>
      </c>
      <c r="E127" s="171">
        <v>1018.27</v>
      </c>
      <c r="F127" s="177">
        <f t="shared" si="7"/>
        <v>205873.83</v>
      </c>
      <c r="G127" s="164">
        <f t="shared" si="4"/>
        <v>205873.82860000001</v>
      </c>
      <c r="H127" s="128"/>
      <c r="I127" s="180"/>
      <c r="J127" s="7"/>
      <c r="K127" s="7"/>
      <c r="L127" s="7"/>
      <c r="M127" s="7"/>
      <c r="N127" s="7"/>
      <c r="O127" s="7"/>
      <c r="P127" s="7"/>
      <c r="Q127" s="7"/>
      <c r="R127" s="7"/>
    </row>
    <row r="128" spans="1:18" s="8" customFormat="1" ht="12.75" customHeight="1" x14ac:dyDescent="0.2">
      <c r="A128" s="66">
        <v>11.6</v>
      </c>
      <c r="B128" s="178" t="s">
        <v>106</v>
      </c>
      <c r="C128" s="171">
        <v>808.7</v>
      </c>
      <c r="D128" s="172" t="s">
        <v>11</v>
      </c>
      <c r="E128" s="173">
        <v>127.89</v>
      </c>
      <c r="F128" s="174">
        <f t="shared" si="7"/>
        <v>103424.64</v>
      </c>
      <c r="G128" s="164">
        <f t="shared" si="4"/>
        <v>103424.64300000001</v>
      </c>
      <c r="H128" s="128"/>
      <c r="I128" s="180"/>
      <c r="J128" s="7"/>
      <c r="K128" s="7"/>
      <c r="L128" s="7"/>
      <c r="M128" s="7"/>
      <c r="N128" s="7"/>
      <c r="O128" s="7"/>
      <c r="P128" s="7"/>
      <c r="Q128" s="7"/>
      <c r="R128" s="7"/>
    </row>
    <row r="129" spans="1:18" s="8" customFormat="1" ht="12.75" customHeight="1" x14ac:dyDescent="0.2">
      <c r="A129" s="66">
        <v>11.7</v>
      </c>
      <c r="B129" s="179" t="s">
        <v>107</v>
      </c>
      <c r="C129" s="171">
        <v>250</v>
      </c>
      <c r="D129" s="172" t="s">
        <v>11</v>
      </c>
      <c r="E129" s="171">
        <v>1271.0999999999999</v>
      </c>
      <c r="F129" s="174">
        <f t="shared" si="7"/>
        <v>317775</v>
      </c>
      <c r="G129" s="164">
        <f t="shared" si="4"/>
        <v>317775</v>
      </c>
      <c r="H129" s="128"/>
      <c r="I129" s="180"/>
      <c r="J129" s="7"/>
      <c r="K129" s="7"/>
      <c r="L129" s="7"/>
      <c r="M129" s="7"/>
      <c r="N129" s="7"/>
      <c r="O129" s="7"/>
      <c r="P129" s="7"/>
      <c r="Q129" s="7"/>
      <c r="R129" s="7"/>
    </row>
    <row r="130" spans="1:18" s="8" customFormat="1" ht="12.75" customHeight="1" x14ac:dyDescent="0.2">
      <c r="A130" s="66">
        <v>11.8</v>
      </c>
      <c r="B130" s="34" t="s">
        <v>64</v>
      </c>
      <c r="C130" s="171">
        <v>1267.5</v>
      </c>
      <c r="D130" s="172" t="s">
        <v>62</v>
      </c>
      <c r="E130" s="173">
        <v>27.49</v>
      </c>
      <c r="F130" s="174">
        <f t="shared" si="7"/>
        <v>34843.58</v>
      </c>
      <c r="G130" s="164">
        <f t="shared" si="4"/>
        <v>34843.574999999997</v>
      </c>
      <c r="H130" s="128"/>
      <c r="I130" s="180"/>
      <c r="J130" s="7"/>
      <c r="K130" s="7"/>
      <c r="L130" s="7"/>
      <c r="M130" s="7"/>
      <c r="N130" s="7"/>
      <c r="O130" s="7"/>
      <c r="P130" s="7"/>
      <c r="Q130" s="7"/>
      <c r="R130" s="7"/>
    </row>
    <row r="131" spans="1:18" s="18" customFormat="1" ht="13.5" customHeight="1" x14ac:dyDescent="0.2">
      <c r="A131" s="82">
        <v>11.9</v>
      </c>
      <c r="B131" s="218" t="s">
        <v>109</v>
      </c>
      <c r="C131" s="42">
        <v>802.6</v>
      </c>
      <c r="D131" s="30" t="s">
        <v>12</v>
      </c>
      <c r="E131" s="173">
        <v>18</v>
      </c>
      <c r="F131" s="173">
        <f t="shared" si="7"/>
        <v>14446.8</v>
      </c>
      <c r="G131" s="164">
        <f t="shared" si="4"/>
        <v>14446.800000000001</v>
      </c>
      <c r="H131" s="7"/>
    </row>
    <row r="132" spans="1:18" s="14" customFormat="1" x14ac:dyDescent="0.2">
      <c r="A132" s="88"/>
      <c r="B132" s="81" t="s">
        <v>79</v>
      </c>
      <c r="C132" s="89"/>
      <c r="D132" s="90"/>
      <c r="E132" s="93"/>
      <c r="F132" s="92">
        <f>SUM(F123:F131)</f>
        <v>1169170.7900000003</v>
      </c>
      <c r="G132" s="164">
        <f t="shared" si="4"/>
        <v>0</v>
      </c>
      <c r="H132" s="20"/>
    </row>
    <row r="133" spans="1:18" s="18" customFormat="1" ht="13.5" customHeight="1" x14ac:dyDescent="0.2">
      <c r="A133" s="82"/>
      <c r="B133" s="83"/>
      <c r="C133" s="42"/>
      <c r="D133" s="30"/>
      <c r="E133" s="94"/>
      <c r="F133" s="85"/>
      <c r="G133" s="164">
        <f t="shared" si="4"/>
        <v>0</v>
      </c>
      <c r="H133" s="7"/>
    </row>
    <row r="134" spans="1:18" s="8" customFormat="1" ht="24.75" customHeight="1" x14ac:dyDescent="0.2">
      <c r="A134" s="59" t="s">
        <v>85</v>
      </c>
      <c r="B134" s="62" t="s">
        <v>84</v>
      </c>
      <c r="C134" s="36"/>
      <c r="D134" s="60"/>
      <c r="E134" s="38"/>
      <c r="F134" s="61"/>
      <c r="G134" s="164">
        <f t="shared" si="4"/>
        <v>0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s="8" customFormat="1" ht="12.75" customHeight="1" x14ac:dyDescent="0.2">
      <c r="A135" s="60"/>
      <c r="B135" s="33"/>
      <c r="C135" s="36"/>
      <c r="D135" s="60"/>
      <c r="E135" s="38"/>
      <c r="F135" s="61"/>
      <c r="G135" s="164">
        <f t="shared" si="4"/>
        <v>0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 s="205" customFormat="1" ht="12.75" customHeight="1" x14ac:dyDescent="0.2">
      <c r="A136" s="206">
        <v>1</v>
      </c>
      <c r="B136" s="62" t="s">
        <v>86</v>
      </c>
      <c r="C136" s="187"/>
      <c r="D136" s="59"/>
      <c r="E136" s="187"/>
      <c r="F136" s="203">
        <f>ROUND(C136*E136,2)</f>
        <v>0</v>
      </c>
      <c r="G136" s="164">
        <f t="shared" si="4"/>
        <v>0</v>
      </c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</row>
    <row r="137" spans="1:18" s="166" customFormat="1" ht="12.75" customHeight="1" x14ac:dyDescent="0.2">
      <c r="A137" s="264">
        <v>1.1000000000000001</v>
      </c>
      <c r="B137" s="33" t="s">
        <v>87</v>
      </c>
      <c r="C137" s="38">
        <v>803</v>
      </c>
      <c r="D137" s="60" t="s">
        <v>11</v>
      </c>
      <c r="E137" s="38">
        <v>27.17</v>
      </c>
      <c r="F137" s="177">
        <f t="shared" ref="F137" si="8">ROUND(C137*E137,2)</f>
        <v>21817.51</v>
      </c>
      <c r="G137" s="164">
        <f t="shared" si="4"/>
        <v>21817.510000000002</v>
      </c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</row>
    <row r="138" spans="1:18" s="8" customFormat="1" ht="6.75" customHeight="1" x14ac:dyDescent="0.2">
      <c r="A138" s="32"/>
      <c r="B138" s="33"/>
      <c r="C138" s="36"/>
      <c r="D138" s="60"/>
      <c r="E138" s="38"/>
      <c r="F138" s="177">
        <f>ROUND(C138*E138,2)</f>
        <v>0</v>
      </c>
      <c r="G138" s="164">
        <f t="shared" si="4"/>
        <v>0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s="8" customFormat="1" ht="12.75" customHeight="1" x14ac:dyDescent="0.2">
      <c r="A139" s="206">
        <v>2</v>
      </c>
      <c r="B139" s="62" t="s">
        <v>9</v>
      </c>
      <c r="C139" s="36"/>
      <c r="D139" s="60"/>
      <c r="E139" s="38"/>
      <c r="F139" s="177">
        <f>ROUND(C139*E139,2)</f>
        <v>0</v>
      </c>
      <c r="G139" s="164">
        <f t="shared" si="4"/>
        <v>0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s="166" customFormat="1" x14ac:dyDescent="0.2">
      <c r="A140" s="267">
        <v>2.1</v>
      </c>
      <c r="B140" s="33" t="s">
        <v>131</v>
      </c>
      <c r="C140" s="77">
        <v>44.83</v>
      </c>
      <c r="D140" s="215" t="s">
        <v>10</v>
      </c>
      <c r="E140" s="77">
        <v>509.67</v>
      </c>
      <c r="F140" s="177">
        <f>ROUND(C140*E140,2)</f>
        <v>22848.51</v>
      </c>
      <c r="G140" s="164">
        <f t="shared" si="4"/>
        <v>22848.506099999999</v>
      </c>
      <c r="H140" s="168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</row>
    <row r="141" spans="1:18" s="166" customFormat="1" ht="38.25" x14ac:dyDescent="0.2">
      <c r="A141" s="267">
        <v>2.2000000000000002</v>
      </c>
      <c r="B141" s="33" t="s">
        <v>100</v>
      </c>
      <c r="C141" s="29">
        <v>195.5</v>
      </c>
      <c r="D141" s="60" t="s">
        <v>12</v>
      </c>
      <c r="E141" s="29">
        <v>211.64</v>
      </c>
      <c r="F141" s="177">
        <f t="shared" ref="F141:F149" si="9">ROUND(C141*E141,2)</f>
        <v>41375.620000000003</v>
      </c>
      <c r="G141" s="164">
        <f t="shared" si="4"/>
        <v>41375.619999999995</v>
      </c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</row>
    <row r="142" spans="1:18" s="166" customFormat="1" ht="25.5" x14ac:dyDescent="0.2">
      <c r="A142" s="268">
        <v>2.2999999999999998</v>
      </c>
      <c r="B142" s="249" t="s">
        <v>88</v>
      </c>
      <c r="C142" s="250">
        <v>13.54</v>
      </c>
      <c r="D142" s="251" t="s">
        <v>10</v>
      </c>
      <c r="E142" s="252">
        <v>210</v>
      </c>
      <c r="F142" s="253">
        <f t="shared" si="9"/>
        <v>2843.4</v>
      </c>
      <c r="G142" s="164">
        <f t="shared" si="4"/>
        <v>2843.3999999999996</v>
      </c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</row>
    <row r="143" spans="1:18" s="8" customFormat="1" ht="9" customHeight="1" x14ac:dyDescent="0.2">
      <c r="A143" s="65"/>
      <c r="B143" s="33"/>
      <c r="C143" s="38"/>
      <c r="D143" s="60"/>
      <c r="E143" s="38"/>
      <c r="F143" s="177">
        <f t="shared" si="9"/>
        <v>0</v>
      </c>
      <c r="G143" s="164">
        <f t="shared" si="4"/>
        <v>0</v>
      </c>
      <c r="H143" s="7"/>
      <c r="I143" s="7"/>
      <c r="J143" s="7"/>
      <c r="K143" s="41"/>
      <c r="L143" s="7"/>
      <c r="M143" s="7"/>
      <c r="N143" s="7"/>
      <c r="O143" s="7"/>
      <c r="P143" s="7"/>
      <c r="Q143" s="7"/>
      <c r="R143" s="7"/>
    </row>
    <row r="144" spans="1:18" s="8" customFormat="1" ht="9" customHeight="1" x14ac:dyDescent="0.2">
      <c r="A144" s="65"/>
      <c r="B144" s="33"/>
      <c r="C144" s="38"/>
      <c r="D144" s="60"/>
      <c r="E144" s="222"/>
      <c r="F144" s="177"/>
      <c r="G144" s="164">
        <f t="shared" si="4"/>
        <v>0</v>
      </c>
      <c r="H144" s="7"/>
      <c r="I144" s="7"/>
      <c r="J144" s="7"/>
      <c r="K144" s="41"/>
      <c r="L144" s="7"/>
      <c r="M144" s="7"/>
      <c r="N144" s="7"/>
      <c r="O144" s="7"/>
      <c r="P144" s="7"/>
      <c r="Q144" s="7"/>
      <c r="R144" s="7"/>
    </row>
    <row r="145" spans="1:18" s="18" customFormat="1" ht="13.5" customHeight="1" x14ac:dyDescent="0.2">
      <c r="A145" s="265">
        <v>3</v>
      </c>
      <c r="B145" s="34" t="s">
        <v>89</v>
      </c>
      <c r="C145" s="42">
        <v>237.8</v>
      </c>
      <c r="D145" s="30" t="s">
        <v>12</v>
      </c>
      <c r="E145" s="185">
        <v>239.87</v>
      </c>
      <c r="F145" s="177">
        <f t="shared" si="9"/>
        <v>57041.09</v>
      </c>
      <c r="G145" s="164">
        <f t="shared" si="4"/>
        <v>57041.086000000003</v>
      </c>
      <c r="H145" s="7"/>
    </row>
    <row r="146" spans="1:18" s="18" customFormat="1" ht="25.5" x14ac:dyDescent="0.2">
      <c r="A146" s="266">
        <v>4</v>
      </c>
      <c r="B146" s="224" t="s">
        <v>117</v>
      </c>
      <c r="C146" s="225">
        <v>9</v>
      </c>
      <c r="D146" s="226" t="s">
        <v>91</v>
      </c>
      <c r="E146" s="227">
        <v>1789.34</v>
      </c>
      <c r="F146" s="228">
        <f t="shared" si="9"/>
        <v>16104.06</v>
      </c>
      <c r="G146" s="164">
        <f t="shared" ref="G146:G177" si="10">+E146*C146</f>
        <v>16104.06</v>
      </c>
      <c r="H146" s="7"/>
    </row>
    <row r="147" spans="1:18" s="18" customFormat="1" x14ac:dyDescent="0.2">
      <c r="A147" s="266"/>
      <c r="B147" s="224"/>
      <c r="C147" s="225"/>
      <c r="D147" s="226"/>
      <c r="E147" s="227"/>
      <c r="F147" s="228"/>
      <c r="G147" s="164">
        <f t="shared" si="10"/>
        <v>0</v>
      </c>
      <c r="H147" s="7"/>
    </row>
    <row r="148" spans="1:18" s="18" customFormat="1" ht="13.5" customHeight="1" x14ac:dyDescent="0.2">
      <c r="A148" s="229">
        <v>5</v>
      </c>
      <c r="B148" s="230" t="s">
        <v>90</v>
      </c>
      <c r="C148" s="225"/>
      <c r="D148" s="231"/>
      <c r="E148" s="232"/>
      <c r="F148" s="228">
        <f t="shared" si="9"/>
        <v>0</v>
      </c>
      <c r="G148" s="164">
        <f t="shared" si="10"/>
        <v>0</v>
      </c>
      <c r="H148" s="7"/>
    </row>
    <row r="149" spans="1:18" s="18" customFormat="1" ht="24.75" customHeight="1" x14ac:dyDescent="0.2">
      <c r="A149" s="223">
        <v>5.0999999999999996</v>
      </c>
      <c r="B149" s="224" t="s">
        <v>103</v>
      </c>
      <c r="C149" s="225">
        <v>1</v>
      </c>
      <c r="D149" s="226" t="s">
        <v>13</v>
      </c>
      <c r="E149" s="227">
        <v>27765.609999999997</v>
      </c>
      <c r="F149" s="228">
        <f t="shared" si="9"/>
        <v>27765.61</v>
      </c>
      <c r="G149" s="164">
        <f t="shared" si="10"/>
        <v>27765.609999999997</v>
      </c>
      <c r="H149" s="7"/>
    </row>
    <row r="150" spans="1:18" s="18" customFormat="1" ht="13.5" customHeight="1" x14ac:dyDescent="0.2">
      <c r="A150" s="206"/>
      <c r="B150" s="83"/>
      <c r="C150" s="42"/>
      <c r="D150" s="30"/>
      <c r="E150" s="94"/>
      <c r="F150" s="174"/>
      <c r="G150" s="164">
        <f t="shared" si="10"/>
        <v>0</v>
      </c>
      <c r="H150" s="7"/>
    </row>
    <row r="151" spans="1:18" s="18" customFormat="1" ht="13.5" customHeight="1" x14ac:dyDescent="0.2">
      <c r="A151" s="206">
        <v>6</v>
      </c>
      <c r="B151" s="213" t="s">
        <v>96</v>
      </c>
      <c r="C151" s="42"/>
      <c r="D151" s="30"/>
      <c r="E151" s="94"/>
      <c r="F151" s="174"/>
      <c r="G151" s="164">
        <f t="shared" si="10"/>
        <v>0</v>
      </c>
      <c r="H151" s="7"/>
    </row>
    <row r="152" spans="1:18" s="8" customFormat="1" ht="79.5" customHeight="1" x14ac:dyDescent="0.2">
      <c r="A152" s="207">
        <v>6.1</v>
      </c>
      <c r="B152" s="212" t="s">
        <v>92</v>
      </c>
      <c r="C152" s="209">
        <v>1</v>
      </c>
      <c r="D152" s="210" t="s">
        <v>13</v>
      </c>
      <c r="E152" s="150">
        <v>63884.89</v>
      </c>
      <c r="F152" s="177">
        <f>ROUND(C152*E152,2)</f>
        <v>63884.89</v>
      </c>
      <c r="G152" s="164">
        <f t="shared" si="10"/>
        <v>63884.89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s="8" customFormat="1" ht="76.5" x14ac:dyDescent="0.2">
      <c r="A153" s="207">
        <v>6.2</v>
      </c>
      <c r="B153" s="208" t="s">
        <v>93</v>
      </c>
      <c r="C153" s="209">
        <v>1</v>
      </c>
      <c r="D153" s="210" t="s">
        <v>13</v>
      </c>
      <c r="E153" s="150">
        <v>77167.179999999993</v>
      </c>
      <c r="F153" s="177">
        <f>ROUND(C153*E153,2)</f>
        <v>77167.179999999993</v>
      </c>
      <c r="G153" s="164">
        <f t="shared" si="10"/>
        <v>77167.179999999993</v>
      </c>
      <c r="H153" s="211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s="13" customFormat="1" ht="51" customHeight="1" x14ac:dyDescent="0.2">
      <c r="A154" s="66">
        <v>6.3</v>
      </c>
      <c r="B154" s="34" t="s">
        <v>94</v>
      </c>
      <c r="C154" s="73">
        <v>1</v>
      </c>
      <c r="D154" s="60" t="s">
        <v>95</v>
      </c>
      <c r="E154" s="68">
        <v>37415.03</v>
      </c>
      <c r="F154" s="177">
        <f>+E154*C154</f>
        <v>37415.03</v>
      </c>
      <c r="G154" s="164">
        <f t="shared" si="10"/>
        <v>37415.03</v>
      </c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1:18" s="13" customFormat="1" ht="26.25" customHeight="1" x14ac:dyDescent="0.2">
      <c r="A155" s="66">
        <v>6.4</v>
      </c>
      <c r="B155" s="34" t="s">
        <v>112</v>
      </c>
      <c r="C155" s="73">
        <v>1</v>
      </c>
      <c r="D155" s="60" t="s">
        <v>95</v>
      </c>
      <c r="E155" s="68">
        <v>800</v>
      </c>
      <c r="F155" s="177">
        <f>+E155*C155</f>
        <v>800</v>
      </c>
      <c r="G155" s="164">
        <f t="shared" si="10"/>
        <v>800</v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1:18" s="14" customFormat="1" x14ac:dyDescent="0.2">
      <c r="A156" s="88"/>
      <c r="B156" s="81" t="s">
        <v>97</v>
      </c>
      <c r="C156" s="89"/>
      <c r="D156" s="90"/>
      <c r="E156" s="93"/>
      <c r="F156" s="92">
        <f>SUM(F136:F155)</f>
        <v>369062.9</v>
      </c>
      <c r="G156" s="164">
        <f t="shared" si="10"/>
        <v>0</v>
      </c>
      <c r="H156" s="20"/>
    </row>
    <row r="157" spans="1:18" s="8" customFormat="1" ht="9.75" customHeight="1" x14ac:dyDescent="0.2">
      <c r="A157" s="66"/>
      <c r="B157" s="34"/>
      <c r="C157" s="32"/>
      <c r="D157" s="60"/>
      <c r="E157" s="214"/>
      <c r="F157" s="61"/>
      <c r="G157" s="164">
        <f t="shared" si="10"/>
        <v>0</v>
      </c>
      <c r="H157" s="41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s="8" customFormat="1" ht="9.75" customHeight="1" x14ac:dyDescent="0.2">
      <c r="A158" s="66"/>
      <c r="B158" s="34"/>
      <c r="C158" s="32"/>
      <c r="D158" s="60"/>
      <c r="E158" s="214"/>
      <c r="F158" s="61"/>
      <c r="G158" s="164">
        <f t="shared" si="10"/>
        <v>0</v>
      </c>
      <c r="H158" s="41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s="14" customFormat="1" x14ac:dyDescent="0.2">
      <c r="A159" s="88"/>
      <c r="B159" s="81" t="s">
        <v>98</v>
      </c>
      <c r="C159" s="89"/>
      <c r="D159" s="90"/>
      <c r="E159" s="93"/>
      <c r="F159" s="92">
        <f>+F156+F132</f>
        <v>1538233.6900000004</v>
      </c>
      <c r="G159" s="164">
        <f t="shared" si="10"/>
        <v>0</v>
      </c>
      <c r="H159" s="20"/>
    </row>
    <row r="160" spans="1:18" s="8" customFormat="1" ht="9.75" customHeight="1" x14ac:dyDescent="0.2">
      <c r="A160" s="66"/>
      <c r="B160" s="34"/>
      <c r="C160" s="32"/>
      <c r="D160" s="60"/>
      <c r="E160" s="214"/>
      <c r="F160" s="61"/>
      <c r="G160" s="164">
        <f t="shared" si="10"/>
        <v>0</v>
      </c>
      <c r="H160" s="41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18" s="8" customFormat="1" ht="18.600000000000001" customHeight="1" x14ac:dyDescent="0.2">
      <c r="A161" s="66"/>
      <c r="B161" s="83" t="s">
        <v>99</v>
      </c>
      <c r="C161" s="32"/>
      <c r="D161" s="60"/>
      <c r="E161" s="68"/>
      <c r="F161" s="61"/>
      <c r="G161" s="164">
        <f t="shared" si="10"/>
        <v>0</v>
      </c>
      <c r="H161" s="41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 s="8" customFormat="1" ht="30.75" customHeight="1" x14ac:dyDescent="0.2">
      <c r="A162" s="59" t="s">
        <v>48</v>
      </c>
      <c r="B162" s="62" t="s">
        <v>70</v>
      </c>
      <c r="C162" s="36"/>
      <c r="D162" s="60"/>
      <c r="E162" s="38"/>
      <c r="F162" s="61"/>
      <c r="G162" s="164">
        <f t="shared" si="10"/>
        <v>0</v>
      </c>
      <c r="H162" s="41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s="8" customFormat="1" ht="15.75" customHeight="1" x14ac:dyDescent="0.2">
      <c r="A163" s="59"/>
      <c r="B163" s="62"/>
      <c r="C163" s="36"/>
      <c r="D163" s="60"/>
      <c r="E163" s="38"/>
      <c r="F163" s="61"/>
      <c r="G163" s="164">
        <f t="shared" si="10"/>
        <v>0</v>
      </c>
      <c r="H163" s="41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18" s="8" customFormat="1" ht="12.75" customHeight="1" x14ac:dyDescent="0.2">
      <c r="A164" s="64">
        <v>2</v>
      </c>
      <c r="B164" s="62" t="s">
        <v>9</v>
      </c>
      <c r="C164" s="36"/>
      <c r="D164" s="60"/>
      <c r="E164" s="38"/>
      <c r="F164" s="61">
        <f>ROUND(C164*E164,2)</f>
        <v>0</v>
      </c>
      <c r="G164" s="164">
        <f t="shared" si="10"/>
        <v>0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 s="166" customFormat="1" ht="12.75" customHeight="1" x14ac:dyDescent="0.2">
      <c r="A165" s="65">
        <v>2.1</v>
      </c>
      <c r="B165" s="33" t="s">
        <v>38</v>
      </c>
      <c r="C165" s="38">
        <v>910.74</v>
      </c>
      <c r="D165" s="60" t="s">
        <v>10</v>
      </c>
      <c r="E165" s="38">
        <v>33.659999999999997</v>
      </c>
      <c r="F165" s="262">
        <f>ROUND(C165*E165,2)</f>
        <v>30655.51</v>
      </c>
      <c r="G165" s="164">
        <f t="shared" si="10"/>
        <v>30655.508399999999</v>
      </c>
      <c r="H165" s="168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</row>
    <row r="166" spans="1:18" s="166" customFormat="1" ht="12.75" customHeight="1" x14ac:dyDescent="0.2">
      <c r="A166" s="65">
        <v>2.2000000000000002</v>
      </c>
      <c r="B166" s="33" t="s">
        <v>37</v>
      </c>
      <c r="C166" s="38">
        <v>72.27</v>
      </c>
      <c r="D166" s="60" t="s">
        <v>10</v>
      </c>
      <c r="E166" s="38">
        <v>258.27999999999997</v>
      </c>
      <c r="F166" s="262">
        <f t="shared" ref="F166" si="11">ROUND(C166*E166,2)</f>
        <v>18665.900000000001</v>
      </c>
      <c r="G166" s="164">
        <f t="shared" si="10"/>
        <v>18665.895599999996</v>
      </c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</row>
    <row r="167" spans="1:18" s="166" customFormat="1" ht="12.75" customHeight="1" x14ac:dyDescent="0.2">
      <c r="A167" s="65"/>
      <c r="B167" s="33"/>
      <c r="C167" s="38"/>
      <c r="D167" s="60"/>
      <c r="E167" s="38"/>
      <c r="F167" s="262"/>
      <c r="G167" s="164">
        <f t="shared" si="10"/>
        <v>0</v>
      </c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</row>
    <row r="168" spans="1:18" s="13" customFormat="1" ht="12.75" customHeight="1" x14ac:dyDescent="0.2">
      <c r="A168" s="72">
        <v>6</v>
      </c>
      <c r="B168" s="39" t="s">
        <v>34</v>
      </c>
      <c r="C168" s="32"/>
      <c r="D168" s="60"/>
      <c r="E168" s="68"/>
      <c r="F168" s="261">
        <f>ROUND(C168*E168,2)</f>
        <v>0</v>
      </c>
      <c r="G168" s="164">
        <f t="shared" si="10"/>
        <v>0</v>
      </c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s="13" customFormat="1" ht="15" customHeight="1" x14ac:dyDescent="0.2">
      <c r="A169" s="66">
        <v>6.4</v>
      </c>
      <c r="B169" s="34" t="s">
        <v>72</v>
      </c>
      <c r="C169" s="73">
        <v>1</v>
      </c>
      <c r="D169" s="60" t="s">
        <v>13</v>
      </c>
      <c r="E169" s="68">
        <v>456.56</v>
      </c>
      <c r="F169" s="259">
        <f>ROUND(C169*E169,2)</f>
        <v>456.56</v>
      </c>
      <c r="G169" s="164">
        <f t="shared" si="10"/>
        <v>456.56</v>
      </c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s="13" customFormat="1" ht="15" customHeight="1" x14ac:dyDescent="0.2">
      <c r="A170" s="66"/>
      <c r="B170" s="34"/>
      <c r="C170" s="73"/>
      <c r="D170" s="60"/>
      <c r="E170" s="68"/>
      <c r="F170" s="259"/>
      <c r="G170" s="164">
        <f t="shared" si="10"/>
        <v>0</v>
      </c>
      <c r="H170" s="12"/>
      <c r="I170" s="12"/>
      <c r="J170" s="275"/>
      <c r="K170" s="12"/>
      <c r="L170" s="12"/>
      <c r="M170" s="12"/>
      <c r="N170" s="12"/>
      <c r="O170" s="12"/>
      <c r="P170" s="12"/>
      <c r="Q170" s="12"/>
      <c r="R170" s="12"/>
    </row>
    <row r="171" spans="1:18" s="8" customFormat="1" ht="12.75" customHeight="1" x14ac:dyDescent="0.2">
      <c r="A171" s="72">
        <v>7</v>
      </c>
      <c r="B171" s="74" t="s">
        <v>33</v>
      </c>
      <c r="C171" s="31"/>
      <c r="D171" s="30"/>
      <c r="E171" s="75"/>
      <c r="F171" s="259">
        <f>ROUND(C171*E171,2)</f>
        <v>0</v>
      </c>
      <c r="G171" s="164">
        <f t="shared" si="10"/>
        <v>0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 s="8" customFormat="1" ht="12.75" customHeight="1" x14ac:dyDescent="0.2">
      <c r="A172" s="65">
        <v>7.1</v>
      </c>
      <c r="B172" s="34" t="s">
        <v>40</v>
      </c>
      <c r="C172" s="38">
        <v>803</v>
      </c>
      <c r="D172" s="76" t="s">
        <v>12</v>
      </c>
      <c r="E172" s="38">
        <v>36.730000000000004</v>
      </c>
      <c r="F172" s="259">
        <f>ROUND(C172*E172,2)</f>
        <v>29494.19</v>
      </c>
      <c r="G172" s="164">
        <f t="shared" si="10"/>
        <v>29494.190000000002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8" s="14" customFormat="1" x14ac:dyDescent="0.2">
      <c r="A173" s="88"/>
      <c r="B173" s="81" t="s">
        <v>101</v>
      </c>
      <c r="C173" s="89"/>
      <c r="D173" s="90"/>
      <c r="E173" s="93"/>
      <c r="F173" s="92">
        <f>SUM(F165:F172)</f>
        <v>79272.160000000003</v>
      </c>
      <c r="G173" s="164">
        <f t="shared" si="10"/>
        <v>0</v>
      </c>
      <c r="H173" s="20"/>
    </row>
    <row r="174" spans="1:18" s="18" customFormat="1" ht="13.5" customHeight="1" x14ac:dyDescent="0.2">
      <c r="A174" s="206"/>
      <c r="B174" s="83"/>
      <c r="C174" s="42"/>
      <c r="D174" s="30"/>
      <c r="E174" s="94"/>
      <c r="F174" s="85"/>
      <c r="G174" s="164">
        <f t="shared" si="10"/>
        <v>0</v>
      </c>
      <c r="H174" s="7"/>
    </row>
    <row r="175" spans="1:18" s="14" customFormat="1" x14ac:dyDescent="0.2">
      <c r="A175" s="88"/>
      <c r="B175" s="81" t="s">
        <v>102</v>
      </c>
      <c r="C175" s="89"/>
      <c r="D175" s="90"/>
      <c r="E175" s="93"/>
      <c r="F175" s="92">
        <f>+F173+F159+F116+F105+F88</f>
        <v>580661.44000000018</v>
      </c>
      <c r="G175" s="164">
        <f t="shared" si="10"/>
        <v>0</v>
      </c>
      <c r="H175" s="20"/>
    </row>
    <row r="176" spans="1:18" s="18" customFormat="1" ht="13.5" customHeight="1" x14ac:dyDescent="0.2">
      <c r="A176" s="206"/>
      <c r="B176" s="83"/>
      <c r="C176" s="42"/>
      <c r="D176" s="30"/>
      <c r="E176" s="94"/>
      <c r="F176" s="85"/>
      <c r="G176" s="164">
        <f t="shared" si="10"/>
        <v>0</v>
      </c>
      <c r="H176" s="7"/>
    </row>
    <row r="177" spans="1:18" s="18" customFormat="1" ht="25.5" customHeight="1" x14ac:dyDescent="0.2">
      <c r="A177" s="138"/>
      <c r="B177" s="255" t="s">
        <v>116</v>
      </c>
      <c r="C177" s="139"/>
      <c r="D177" s="140"/>
      <c r="E177" s="256"/>
      <c r="F177" s="142">
        <f>+F175+F66</f>
        <v>7482571.3800000008</v>
      </c>
      <c r="G177" s="164">
        <f t="shared" si="10"/>
        <v>0</v>
      </c>
      <c r="H177" s="7"/>
    </row>
    <row r="178" spans="1:18" s="14" customFormat="1" ht="25.5" x14ac:dyDescent="0.2">
      <c r="A178" s="88"/>
      <c r="B178" s="254" t="s">
        <v>116</v>
      </c>
      <c r="C178" s="89"/>
      <c r="D178" s="90"/>
      <c r="E178" s="93"/>
      <c r="F178" s="92">
        <f>+F177</f>
        <v>7482571.3800000008</v>
      </c>
      <c r="G178" s="143">
        <f>SUM(G17:G174)</f>
        <v>7482571.3760000002</v>
      </c>
      <c r="H178" s="20"/>
    </row>
    <row r="179" spans="1:18" s="14" customFormat="1" x14ac:dyDescent="0.2">
      <c r="A179" s="88"/>
      <c r="B179" s="81"/>
      <c r="C179" s="89"/>
      <c r="D179" s="90"/>
      <c r="E179" s="93"/>
      <c r="F179" s="92"/>
      <c r="G179" s="143"/>
      <c r="H179" s="20"/>
    </row>
    <row r="180" spans="1:18" s="8" customFormat="1" x14ac:dyDescent="0.2">
      <c r="A180" s="95"/>
      <c r="B180" s="96" t="s">
        <v>17</v>
      </c>
      <c r="C180" s="96"/>
      <c r="D180" s="96"/>
      <c r="E180" s="97"/>
      <c r="F180" s="32"/>
      <c r="G180" s="144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s="8" customFormat="1" x14ac:dyDescent="0.2">
      <c r="A181" s="98"/>
      <c r="B181" s="99" t="s">
        <v>19</v>
      </c>
      <c r="C181" s="98">
        <v>0.1</v>
      </c>
      <c r="D181" s="100"/>
      <c r="E181" s="101"/>
      <c r="F181" s="150">
        <f>C181*$F$178</f>
        <v>748257.13800000015</v>
      </c>
      <c r="G181" s="145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s="8" customFormat="1" x14ac:dyDescent="0.2">
      <c r="A182" s="98"/>
      <c r="B182" s="99" t="s">
        <v>18</v>
      </c>
      <c r="C182" s="98">
        <v>0.03</v>
      </c>
      <c r="D182" s="100"/>
      <c r="E182" s="101"/>
      <c r="F182" s="150">
        <f t="shared" ref="F182:F190" si="12">C182*$F$178</f>
        <v>224477.14140000002</v>
      </c>
      <c r="G182" s="145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s="8" customFormat="1" x14ac:dyDescent="0.2">
      <c r="A183" s="98"/>
      <c r="B183" s="99" t="s">
        <v>29</v>
      </c>
      <c r="C183" s="98">
        <v>0.04</v>
      </c>
      <c r="D183" s="100"/>
      <c r="E183" s="101"/>
      <c r="F183" s="150">
        <f t="shared" si="12"/>
        <v>299302.85520000005</v>
      </c>
      <c r="G183" s="145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s="8" customFormat="1" x14ac:dyDescent="0.2">
      <c r="A184" s="98"/>
      <c r="B184" s="99" t="s">
        <v>14</v>
      </c>
      <c r="C184" s="98">
        <v>0.03</v>
      </c>
      <c r="D184" s="100"/>
      <c r="E184" s="101"/>
      <c r="F184" s="150">
        <f t="shared" si="12"/>
        <v>224477.14140000002</v>
      </c>
      <c r="G184" s="145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s="8" customFormat="1" x14ac:dyDescent="0.2">
      <c r="A185" s="98"/>
      <c r="B185" s="99" t="s">
        <v>28</v>
      </c>
      <c r="C185" s="98">
        <v>0.05</v>
      </c>
      <c r="D185" s="100"/>
      <c r="E185" s="101"/>
      <c r="F185" s="150">
        <f t="shared" si="12"/>
        <v>374128.56900000008</v>
      </c>
      <c r="G185" s="145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s="8" customFormat="1" x14ac:dyDescent="0.2">
      <c r="A186" s="98"/>
      <c r="B186" s="99" t="s">
        <v>20</v>
      </c>
      <c r="C186" s="98">
        <v>0.01</v>
      </c>
      <c r="D186" s="100"/>
      <c r="E186" s="101"/>
      <c r="F186" s="150">
        <f t="shared" si="12"/>
        <v>74825.713800000012</v>
      </c>
      <c r="G186" s="145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s="8" customFormat="1" x14ac:dyDescent="0.2">
      <c r="A187" s="98"/>
      <c r="B187" s="99" t="s">
        <v>27</v>
      </c>
      <c r="C187" s="98">
        <v>0.18</v>
      </c>
      <c r="D187" s="100"/>
      <c r="E187" s="100"/>
      <c r="F187" s="150">
        <f>C187*F181</f>
        <v>134686.28484000004</v>
      </c>
      <c r="G187" s="145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s="8" customFormat="1" x14ac:dyDescent="0.2">
      <c r="A188" s="103"/>
      <c r="B188" s="107" t="s">
        <v>25</v>
      </c>
      <c r="C188" s="108">
        <v>1E-3</v>
      </c>
      <c r="D188" s="106"/>
      <c r="E188" s="100"/>
      <c r="F188" s="150">
        <f t="shared" si="12"/>
        <v>7482.5713800000012</v>
      </c>
      <c r="G188" s="145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s="8" customFormat="1" x14ac:dyDescent="0.2">
      <c r="A189" s="103"/>
      <c r="B189" s="104" t="s">
        <v>26</v>
      </c>
      <c r="C189" s="105">
        <v>0.1</v>
      </c>
      <c r="D189" s="106"/>
      <c r="E189" s="219"/>
      <c r="F189" s="150">
        <v>690190.99</v>
      </c>
      <c r="G189" s="145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x14ac:dyDescent="0.25">
      <c r="B190" s="158" t="s">
        <v>45</v>
      </c>
      <c r="C190" s="159">
        <v>1.4999999999999999E-2</v>
      </c>
      <c r="F190" s="150">
        <f t="shared" si="12"/>
        <v>112238.57070000001</v>
      </c>
      <c r="G190" s="196"/>
      <c r="H190" s="153"/>
      <c r="I190" s="153"/>
      <c r="J190" s="153"/>
      <c r="K190" s="2"/>
      <c r="L190" s="153"/>
      <c r="M190" s="235"/>
      <c r="N190" s="235"/>
      <c r="O190" s="235"/>
      <c r="P190" s="235"/>
      <c r="Q190" s="153"/>
      <c r="R190" s="153"/>
    </row>
    <row r="191" spans="1:18" s="8" customFormat="1" ht="25.5" x14ac:dyDescent="0.2">
      <c r="A191" s="103"/>
      <c r="B191" s="156" t="s">
        <v>42</v>
      </c>
      <c r="C191" s="157">
        <v>0.03</v>
      </c>
      <c r="D191" s="106"/>
      <c r="E191" s="100"/>
      <c r="F191" s="150">
        <f>+F178*C191</f>
        <v>224477.14140000002</v>
      </c>
      <c r="G191" s="145"/>
      <c r="H191" s="7"/>
      <c r="I191" s="7"/>
      <c r="J191" s="7"/>
      <c r="K191" s="7"/>
      <c r="L191" s="7"/>
      <c r="M191" s="236"/>
      <c r="N191" s="237"/>
      <c r="O191" s="238"/>
      <c r="P191" s="239"/>
      <c r="Q191" s="7"/>
      <c r="R191" s="7"/>
    </row>
    <row r="192" spans="1:18" s="11" customFormat="1" ht="12.75" customHeight="1" x14ac:dyDescent="0.2">
      <c r="A192" s="109"/>
      <c r="B192" s="102" t="s">
        <v>21</v>
      </c>
      <c r="C192" s="98">
        <v>0.05</v>
      </c>
      <c r="D192" s="43"/>
      <c r="E192" s="219"/>
      <c r="F192" s="276">
        <v>345095.49700000003</v>
      </c>
      <c r="G192" s="146"/>
      <c r="H192" s="21"/>
      <c r="I192" s="21"/>
      <c r="J192" s="21"/>
      <c r="K192" s="21"/>
      <c r="L192" s="21"/>
      <c r="M192" s="240"/>
      <c r="N192" s="237"/>
      <c r="O192" s="235"/>
      <c r="P192" s="240"/>
      <c r="Q192" s="21"/>
      <c r="R192" s="21"/>
    </row>
    <row r="193" spans="1:18" s="11" customFormat="1" ht="12.75" customHeight="1" x14ac:dyDescent="0.2">
      <c r="A193" s="109"/>
      <c r="B193" s="102" t="s">
        <v>121</v>
      </c>
      <c r="C193" s="98"/>
      <c r="D193" s="43"/>
      <c r="E193" s="77"/>
      <c r="F193" s="150">
        <v>-345095.5</v>
      </c>
      <c r="G193" s="146"/>
      <c r="H193" s="21"/>
      <c r="I193" s="21"/>
      <c r="J193" s="21"/>
      <c r="K193" s="21"/>
      <c r="L193" s="21"/>
      <c r="M193" s="240"/>
      <c r="N193" s="237"/>
      <c r="O193" s="235"/>
      <c r="P193" s="240"/>
      <c r="Q193" s="21"/>
      <c r="R193" s="21"/>
    </row>
    <row r="194" spans="1:18" s="22" customFormat="1" x14ac:dyDescent="0.2">
      <c r="A194" s="110"/>
      <c r="B194" s="111" t="s">
        <v>24</v>
      </c>
      <c r="C194" s="112"/>
      <c r="D194" s="113"/>
      <c r="E194" s="112"/>
      <c r="F194" s="131">
        <f>SUM(F181:F193)</f>
        <v>3114544.1141200005</v>
      </c>
      <c r="G194" s="147"/>
      <c r="H194" s="20"/>
      <c r="I194" s="20"/>
      <c r="J194" s="20"/>
      <c r="K194" s="20"/>
      <c r="L194" s="21"/>
      <c r="M194" s="241"/>
      <c r="N194" s="240"/>
      <c r="O194" s="242"/>
      <c r="P194" s="240"/>
      <c r="Q194" s="21"/>
      <c r="R194" s="21"/>
    </row>
    <row r="195" spans="1:18" s="8" customFormat="1" ht="13.5" customHeight="1" x14ac:dyDescent="0.2">
      <c r="A195" s="114"/>
      <c r="B195" s="114"/>
      <c r="C195" s="114"/>
      <c r="D195" s="114"/>
      <c r="E195" s="114"/>
      <c r="F195" s="115"/>
      <c r="G195" s="148"/>
      <c r="H195" s="7"/>
      <c r="I195" s="7"/>
      <c r="J195" s="7"/>
      <c r="K195" s="7"/>
      <c r="L195" s="20"/>
      <c r="M195" s="243"/>
      <c r="N195" s="243"/>
      <c r="O195" s="235"/>
      <c r="P195" s="244"/>
      <c r="Q195" s="20"/>
      <c r="R195" s="20"/>
    </row>
    <row r="196" spans="1:18" s="22" customFormat="1" ht="12.75" customHeight="1" x14ac:dyDescent="0.2">
      <c r="A196" s="116"/>
      <c r="B196" s="117" t="s">
        <v>23</v>
      </c>
      <c r="C196" s="116"/>
      <c r="D196" s="116"/>
      <c r="E196" s="116"/>
      <c r="F196" s="130">
        <f>+F178+F194</f>
        <v>10597115.494120002</v>
      </c>
      <c r="G196" s="149"/>
      <c r="H196" s="277"/>
      <c r="I196" s="20"/>
      <c r="J196" s="20"/>
      <c r="K196" s="20"/>
      <c r="L196" s="20"/>
      <c r="M196" s="20"/>
      <c r="N196" s="20"/>
      <c r="O196" s="20"/>
      <c r="P196" s="20"/>
      <c r="Q196" s="20"/>
      <c r="R196" s="20"/>
    </row>
    <row r="197" spans="1:18" s="27" customFormat="1" x14ac:dyDescent="0.25">
      <c r="A197" s="118"/>
      <c r="B197" s="119"/>
      <c r="C197" s="120"/>
      <c r="D197" s="120"/>
      <c r="E197" s="120"/>
      <c r="F197" s="121"/>
      <c r="G197" s="197"/>
      <c r="H197" s="23"/>
      <c r="I197" s="24"/>
      <c r="J197" s="25"/>
      <c r="K197" s="26"/>
      <c r="L197" s="26"/>
    </row>
    <row r="198" spans="1:18" s="27" customFormat="1" x14ac:dyDescent="0.2">
      <c r="A198" s="122"/>
      <c r="B198" s="123"/>
      <c r="C198" s="300"/>
      <c r="D198" s="300"/>
      <c r="E198" s="300"/>
      <c r="F198" s="300"/>
      <c r="G198" s="272"/>
      <c r="H198" s="26"/>
      <c r="I198" s="24"/>
      <c r="J198" s="25"/>
      <c r="K198" s="26"/>
      <c r="L198" s="26"/>
    </row>
    <row r="199" spans="1:18" s="27" customFormat="1" x14ac:dyDescent="0.2">
      <c r="A199" s="233" t="s">
        <v>110</v>
      </c>
      <c r="B199" s="119"/>
      <c r="C199" s="120"/>
      <c r="D199" s="120"/>
      <c r="E199" s="120"/>
      <c r="F199" s="234"/>
      <c r="G199" s="272"/>
      <c r="H199" s="26"/>
      <c r="I199" s="24"/>
      <c r="J199" s="25"/>
      <c r="K199" s="26"/>
      <c r="L199" s="26"/>
    </row>
    <row r="200" spans="1:18" s="27" customFormat="1" ht="30" customHeight="1" x14ac:dyDescent="0.2">
      <c r="A200" s="301" t="s">
        <v>111</v>
      </c>
      <c r="B200" s="301"/>
      <c r="C200" s="301"/>
      <c r="D200" s="301"/>
      <c r="E200" s="301"/>
      <c r="F200" s="301"/>
      <c r="G200" s="272"/>
      <c r="H200" s="26"/>
      <c r="I200" s="24"/>
      <c r="J200" s="25"/>
      <c r="K200" s="26"/>
      <c r="L200" s="26"/>
    </row>
    <row r="201" spans="1:18" s="27" customFormat="1" x14ac:dyDescent="0.2">
      <c r="A201" s="118"/>
      <c r="B201" s="119"/>
      <c r="C201" s="120"/>
      <c r="D201" s="120"/>
      <c r="E201" s="120"/>
      <c r="F201" s="234"/>
      <c r="G201" s="273"/>
      <c r="H201" s="26"/>
      <c r="I201" s="24"/>
      <c r="J201" s="25"/>
      <c r="K201" s="26"/>
      <c r="L201" s="26"/>
    </row>
    <row r="202" spans="1:18" s="27" customFormat="1" x14ac:dyDescent="0.25">
      <c r="A202" s="118"/>
      <c r="B202" s="119"/>
      <c r="C202" s="120"/>
      <c r="D202" s="120"/>
      <c r="E202" s="120"/>
      <c r="F202" s="234"/>
      <c r="G202" s="125"/>
      <c r="H202" s="26"/>
      <c r="I202" s="24"/>
      <c r="J202" s="25"/>
      <c r="K202" s="26"/>
      <c r="L202" s="26"/>
    </row>
    <row r="203" spans="1:18" s="27" customFormat="1" x14ac:dyDescent="0.25">
      <c r="A203" s="278"/>
      <c r="B203" s="278"/>
      <c r="C203" s="278"/>
      <c r="D203" s="278"/>
      <c r="E203" s="278"/>
      <c r="F203" s="278"/>
      <c r="G203" s="125"/>
      <c r="H203" s="26"/>
      <c r="I203" s="24"/>
      <c r="J203" s="25"/>
      <c r="K203" s="26"/>
      <c r="L203" s="26"/>
    </row>
    <row r="204" spans="1:18" s="27" customFormat="1" x14ac:dyDescent="0.2">
      <c r="A204" s="124"/>
      <c r="B204" s="279" t="s">
        <v>22</v>
      </c>
      <c r="C204" s="292" t="s">
        <v>122</v>
      </c>
      <c r="D204" s="292"/>
      <c r="E204" s="292"/>
      <c r="F204" s="292"/>
      <c r="G204" s="126"/>
      <c r="H204" s="26"/>
      <c r="I204" s="24"/>
      <c r="J204" s="25"/>
      <c r="K204" s="26"/>
      <c r="L204" s="26"/>
    </row>
    <row r="205" spans="1:18" s="27" customFormat="1" x14ac:dyDescent="0.25">
      <c r="A205" s="125"/>
      <c r="B205" s="125"/>
      <c r="C205" s="125"/>
      <c r="D205" s="125"/>
      <c r="E205" s="125"/>
      <c r="F205" s="125"/>
      <c r="G205" s="269"/>
      <c r="H205" s="26"/>
      <c r="I205" s="24"/>
      <c r="J205" s="25"/>
      <c r="K205" s="26"/>
      <c r="L205" s="26"/>
    </row>
    <row r="206" spans="1:18" s="27" customFormat="1" x14ac:dyDescent="0.25">
      <c r="A206" s="280"/>
      <c r="B206" s="280"/>
      <c r="C206" s="280"/>
      <c r="D206" s="280"/>
      <c r="E206" s="281"/>
      <c r="F206" s="281"/>
      <c r="G206" s="127"/>
      <c r="H206" s="26"/>
      <c r="I206" s="24"/>
      <c r="J206" s="25"/>
      <c r="K206" s="26"/>
      <c r="L206" s="26"/>
    </row>
    <row r="207" spans="1:18" s="27" customFormat="1" ht="3" customHeight="1" x14ac:dyDescent="0.25">
      <c r="A207" s="280"/>
      <c r="B207" s="280"/>
      <c r="C207" s="280"/>
      <c r="D207" s="280"/>
      <c r="E207" s="281"/>
      <c r="F207" s="281"/>
      <c r="G207" s="127"/>
      <c r="H207" s="26"/>
      <c r="I207" s="24"/>
      <c r="J207" s="25"/>
      <c r="K207" s="26"/>
      <c r="L207" s="26"/>
    </row>
    <row r="208" spans="1:18" s="27" customFormat="1" x14ac:dyDescent="0.2">
      <c r="A208" s="282"/>
      <c r="B208" s="283" t="s">
        <v>123</v>
      </c>
      <c r="C208" s="291" t="s">
        <v>124</v>
      </c>
      <c r="D208" s="291"/>
      <c r="E208" s="291"/>
      <c r="F208" s="291"/>
      <c r="G208" s="270"/>
      <c r="H208" s="26"/>
      <c r="I208" s="24"/>
      <c r="J208" s="25"/>
      <c r="K208" s="26"/>
      <c r="L208" s="26"/>
    </row>
    <row r="209" spans="1:12" s="27" customFormat="1" x14ac:dyDescent="0.2">
      <c r="A209" s="284"/>
      <c r="B209" s="279" t="s">
        <v>125</v>
      </c>
      <c r="C209" s="294" t="s">
        <v>126</v>
      </c>
      <c r="D209" s="294"/>
      <c r="E209" s="294"/>
      <c r="F209" s="294"/>
      <c r="G209" s="270"/>
      <c r="H209" s="26"/>
      <c r="I209" s="24"/>
      <c r="J209" s="25"/>
      <c r="K209" s="26"/>
      <c r="L209" s="26"/>
    </row>
    <row r="210" spans="1:12" s="27" customFormat="1" x14ac:dyDescent="0.2">
      <c r="A210" s="285"/>
      <c r="B210" s="286"/>
      <c r="C210" s="293"/>
      <c r="D210" s="293"/>
      <c r="E210" s="293"/>
      <c r="F210" s="293"/>
      <c r="G210" s="129"/>
      <c r="H210" s="26"/>
      <c r="I210" s="24"/>
      <c r="J210" s="25"/>
      <c r="K210" s="26"/>
      <c r="L210" s="26"/>
    </row>
    <row r="211" spans="1:12" s="27" customFormat="1" x14ac:dyDescent="0.2">
      <c r="A211" s="295"/>
      <c r="B211" s="287"/>
      <c r="C211" s="296"/>
      <c r="D211" s="296"/>
      <c r="E211" s="296"/>
      <c r="F211" s="296"/>
      <c r="G211" s="129"/>
      <c r="H211" s="26"/>
      <c r="I211" s="24"/>
      <c r="J211" s="25"/>
      <c r="K211" s="26"/>
      <c r="L211" s="26"/>
    </row>
    <row r="212" spans="1:12" s="27" customFormat="1" x14ac:dyDescent="0.2">
      <c r="A212" s="295"/>
      <c r="B212" s="284"/>
      <c r="C212" s="293"/>
      <c r="D212" s="293"/>
      <c r="E212" s="293"/>
      <c r="F212" s="282"/>
      <c r="G212" s="129"/>
      <c r="H212" s="26"/>
      <c r="I212" s="24"/>
      <c r="J212" s="25"/>
      <c r="K212" s="26"/>
      <c r="L212" s="26"/>
    </row>
    <row r="213" spans="1:12" x14ac:dyDescent="0.2">
      <c r="A213" s="288"/>
      <c r="B213" s="284"/>
      <c r="C213" s="289"/>
      <c r="D213" s="289"/>
      <c r="E213" s="289"/>
      <c r="F213" s="282"/>
      <c r="G213" s="195"/>
      <c r="H213" s="153"/>
      <c r="I213" s="153"/>
      <c r="J213" s="153"/>
      <c r="K213" s="2"/>
    </row>
    <row r="214" spans="1:12" x14ac:dyDescent="0.25">
      <c r="A214" s="297" t="s">
        <v>127</v>
      </c>
      <c r="B214" s="297"/>
      <c r="C214" s="297"/>
      <c r="D214" s="297"/>
      <c r="E214" s="297"/>
      <c r="F214" s="297"/>
      <c r="G214" s="195"/>
      <c r="H214" s="153"/>
      <c r="I214" s="153"/>
      <c r="J214" s="153"/>
      <c r="K214" s="2"/>
    </row>
    <row r="215" spans="1:12" x14ac:dyDescent="0.2">
      <c r="A215" s="288"/>
      <c r="B215" s="284"/>
      <c r="C215" s="289"/>
      <c r="D215" s="289"/>
      <c r="E215" s="289"/>
      <c r="F215" s="282"/>
      <c r="G215" s="195"/>
      <c r="H215" s="153"/>
      <c r="I215" s="153"/>
      <c r="J215" s="153"/>
      <c r="K215" s="2"/>
    </row>
    <row r="216" spans="1:12" x14ac:dyDescent="0.2">
      <c r="A216" s="282"/>
      <c r="B216" s="289"/>
      <c r="C216" s="282"/>
      <c r="D216" s="282"/>
      <c r="E216" s="282"/>
      <c r="F216" s="282"/>
      <c r="G216" s="195"/>
      <c r="H216" s="153"/>
      <c r="I216" s="153"/>
      <c r="J216" s="153"/>
      <c r="K216" s="2"/>
    </row>
    <row r="217" spans="1:12" ht="5.25" customHeight="1" x14ac:dyDescent="0.2">
      <c r="A217" s="282"/>
      <c r="B217" s="289"/>
      <c r="C217" s="282"/>
      <c r="D217" s="282"/>
      <c r="E217" s="282"/>
      <c r="F217" s="282"/>
      <c r="G217" s="195"/>
      <c r="H217" s="153"/>
      <c r="I217" s="153"/>
      <c r="J217" s="153"/>
      <c r="K217" s="2"/>
    </row>
    <row r="218" spans="1:12" x14ac:dyDescent="0.25">
      <c r="A218" s="290"/>
      <c r="B218" s="291" t="s">
        <v>128</v>
      </c>
      <c r="C218" s="291"/>
      <c r="D218" s="291"/>
      <c r="E218" s="291"/>
      <c r="F218" s="290"/>
      <c r="G218" s="195"/>
      <c r="H218" s="153"/>
      <c r="I218" s="153"/>
      <c r="J218" s="153"/>
      <c r="K218" s="2"/>
    </row>
    <row r="219" spans="1:12" x14ac:dyDescent="0.2">
      <c r="A219" s="282"/>
      <c r="B219" s="292" t="s">
        <v>129</v>
      </c>
      <c r="C219" s="292"/>
      <c r="D219" s="292"/>
      <c r="E219" s="292"/>
      <c r="F219" s="282"/>
      <c r="G219" s="195"/>
      <c r="H219" s="153"/>
      <c r="I219" s="153"/>
      <c r="J219" s="153"/>
      <c r="K219" s="2"/>
    </row>
    <row r="220" spans="1:12" ht="2.25" customHeight="1" x14ac:dyDescent="0.25">
      <c r="A220" s="293" t="s">
        <v>130</v>
      </c>
      <c r="B220" s="293"/>
      <c r="C220" s="293"/>
      <c r="D220" s="293"/>
      <c r="E220" s="293"/>
      <c r="F220" s="293"/>
      <c r="G220" s="195"/>
      <c r="H220" s="153"/>
      <c r="I220" s="153"/>
      <c r="J220" s="153"/>
      <c r="K220" s="2"/>
    </row>
    <row r="221" spans="1:12" x14ac:dyDescent="0.25">
      <c r="A221" s="293"/>
      <c r="B221" s="293"/>
      <c r="C221" s="293"/>
      <c r="D221" s="293"/>
      <c r="E221" s="293"/>
      <c r="F221" s="293"/>
      <c r="G221" s="195"/>
      <c r="H221" s="153"/>
      <c r="I221" s="153"/>
      <c r="J221" s="153"/>
      <c r="K221" s="2"/>
    </row>
    <row r="222" spans="1:12" x14ac:dyDescent="0.25">
      <c r="A222" s="153"/>
      <c r="B222" s="153"/>
      <c r="C222" s="193"/>
      <c r="D222" s="194"/>
      <c r="E222" s="195"/>
      <c r="F222" s="195"/>
      <c r="G222" s="195"/>
      <c r="H222" s="153"/>
      <c r="I222" s="153"/>
      <c r="J222" s="153"/>
      <c r="K222" s="2"/>
    </row>
    <row r="223" spans="1:12" x14ac:dyDescent="0.25">
      <c r="A223" s="153"/>
      <c r="B223" s="153"/>
      <c r="C223" s="193"/>
      <c r="D223" s="194"/>
      <c r="E223" s="195"/>
      <c r="F223" s="195"/>
      <c r="G223" s="195"/>
      <c r="H223" s="153"/>
      <c r="I223" s="153"/>
      <c r="J223" s="153"/>
      <c r="K223" s="2"/>
    </row>
    <row r="224" spans="1:12" x14ac:dyDescent="0.25">
      <c r="A224" s="153"/>
      <c r="B224" s="153"/>
      <c r="C224" s="193"/>
      <c r="D224" s="194"/>
      <c r="E224" s="195"/>
      <c r="F224" s="195"/>
      <c r="G224" s="195"/>
      <c r="H224" s="153"/>
      <c r="I224" s="153"/>
      <c r="J224" s="153"/>
      <c r="K224" s="2"/>
    </row>
    <row r="225" spans="1:11" x14ac:dyDescent="0.25">
      <c r="A225" s="153"/>
      <c r="B225" s="153"/>
      <c r="C225" s="193"/>
      <c r="D225" s="194"/>
      <c r="E225" s="195"/>
      <c r="F225" s="195"/>
      <c r="G225" s="195"/>
      <c r="H225" s="153"/>
      <c r="I225" s="153"/>
      <c r="J225" s="153"/>
      <c r="K225" s="2"/>
    </row>
    <row r="226" spans="1:11" x14ac:dyDescent="0.25">
      <c r="A226" s="153"/>
      <c r="B226" s="153"/>
      <c r="C226" s="193"/>
      <c r="D226" s="194"/>
      <c r="E226" s="195"/>
      <c r="F226" s="195"/>
      <c r="G226" s="195"/>
      <c r="H226" s="153"/>
      <c r="I226" s="153"/>
      <c r="J226" s="153"/>
      <c r="K226" s="2"/>
    </row>
    <row r="227" spans="1:11" x14ac:dyDescent="0.25">
      <c r="A227" s="153"/>
      <c r="B227" s="153"/>
      <c r="C227" s="193"/>
      <c r="D227" s="194"/>
      <c r="E227" s="195"/>
      <c r="F227" s="195"/>
      <c r="G227" s="195"/>
      <c r="H227" s="153"/>
      <c r="I227" s="153"/>
      <c r="J227" s="153"/>
      <c r="K227" s="2"/>
    </row>
    <row r="228" spans="1:11" x14ac:dyDescent="0.25">
      <c r="A228" s="153"/>
      <c r="B228" s="153"/>
      <c r="C228" s="193"/>
      <c r="D228" s="194"/>
      <c r="E228" s="195"/>
      <c r="F228" s="195"/>
      <c r="G228" s="195"/>
      <c r="H228" s="153"/>
      <c r="I228" s="153"/>
      <c r="J228" s="153"/>
      <c r="K228" s="2"/>
    </row>
    <row r="229" spans="1:11" x14ac:dyDescent="0.25">
      <c r="A229" s="153"/>
      <c r="B229" s="153"/>
      <c r="C229" s="193"/>
      <c r="D229" s="194"/>
      <c r="E229" s="195"/>
      <c r="F229" s="195"/>
      <c r="G229" s="195"/>
      <c r="H229" s="153"/>
      <c r="I229" s="153"/>
      <c r="J229" s="153"/>
      <c r="K229" s="2"/>
    </row>
    <row r="230" spans="1:11" x14ac:dyDescent="0.25">
      <c r="A230" s="153"/>
      <c r="B230" s="153"/>
      <c r="C230" s="193"/>
      <c r="D230" s="194"/>
      <c r="E230" s="195"/>
      <c r="F230" s="195"/>
      <c r="G230" s="195"/>
      <c r="H230" s="153"/>
      <c r="I230" s="153"/>
      <c r="J230" s="153"/>
      <c r="K230" s="2"/>
    </row>
    <row r="231" spans="1:11" x14ac:dyDescent="0.25">
      <c r="A231" s="153"/>
      <c r="B231" s="153"/>
      <c r="C231" s="193"/>
      <c r="D231" s="194"/>
      <c r="E231" s="195"/>
      <c r="F231" s="195"/>
      <c r="G231" s="195"/>
      <c r="H231" s="153"/>
      <c r="I231" s="153"/>
      <c r="J231" s="153"/>
      <c r="K231" s="2"/>
    </row>
    <row r="232" spans="1:11" x14ac:dyDescent="0.25">
      <c r="A232" s="153"/>
      <c r="B232" s="153"/>
      <c r="C232" s="193"/>
      <c r="D232" s="194"/>
      <c r="E232" s="195"/>
      <c r="F232" s="195"/>
      <c r="G232" s="195"/>
      <c r="H232" s="153"/>
      <c r="I232" s="153"/>
      <c r="J232" s="153"/>
      <c r="K232" s="2"/>
    </row>
    <row r="233" spans="1:11" x14ac:dyDescent="0.25">
      <c r="A233" s="153"/>
      <c r="B233" s="153"/>
      <c r="C233" s="193"/>
      <c r="D233" s="194"/>
      <c r="E233" s="195"/>
      <c r="F233" s="195"/>
      <c r="G233" s="195"/>
      <c r="H233" s="153"/>
      <c r="I233" s="153"/>
      <c r="J233" s="153"/>
      <c r="K233" s="2"/>
    </row>
    <row r="234" spans="1:11" x14ac:dyDescent="0.25">
      <c r="A234" s="153"/>
      <c r="B234" s="153"/>
      <c r="C234" s="193"/>
      <c r="D234" s="194"/>
      <c r="E234" s="195"/>
      <c r="F234" s="195"/>
      <c r="G234" s="195"/>
      <c r="H234" s="153"/>
      <c r="I234" s="153"/>
      <c r="J234" s="153"/>
      <c r="K234" s="2"/>
    </row>
    <row r="235" spans="1:11" x14ac:dyDescent="0.25">
      <c r="A235" s="153"/>
      <c r="B235" s="153"/>
      <c r="C235" s="193"/>
      <c r="D235" s="194"/>
      <c r="E235" s="195"/>
      <c r="F235" s="195"/>
      <c r="G235" s="195"/>
      <c r="H235" s="153"/>
      <c r="I235" s="153"/>
      <c r="J235" s="153"/>
      <c r="K235" s="2"/>
    </row>
    <row r="236" spans="1:11" x14ac:dyDescent="0.25">
      <c r="A236" s="153"/>
      <c r="B236" s="153"/>
      <c r="C236" s="193"/>
      <c r="D236" s="194"/>
      <c r="E236" s="195"/>
      <c r="F236" s="195"/>
      <c r="G236" s="195"/>
      <c r="H236" s="153"/>
      <c r="I236" s="153"/>
      <c r="J236" s="153"/>
      <c r="K236" s="2"/>
    </row>
    <row r="237" spans="1:11" x14ac:dyDescent="0.25">
      <c r="A237" s="153"/>
      <c r="B237" s="153"/>
      <c r="C237" s="193"/>
      <c r="D237" s="194"/>
      <c r="E237" s="195"/>
      <c r="F237" s="195"/>
      <c r="G237" s="195"/>
      <c r="H237" s="153"/>
      <c r="I237" s="153"/>
      <c r="J237" s="153"/>
      <c r="K237" s="2"/>
    </row>
    <row r="238" spans="1:11" x14ac:dyDescent="0.25">
      <c r="A238" s="153"/>
      <c r="B238" s="153"/>
      <c r="C238" s="193"/>
      <c r="D238" s="194"/>
      <c r="E238" s="195"/>
      <c r="F238" s="195"/>
      <c r="G238" s="195"/>
      <c r="H238" s="153"/>
      <c r="I238" s="153"/>
      <c r="J238" s="153"/>
      <c r="K238" s="2"/>
    </row>
    <row r="239" spans="1:11" x14ac:dyDescent="0.25">
      <c r="A239" s="153"/>
      <c r="B239" s="153"/>
      <c r="C239" s="193"/>
      <c r="D239" s="194"/>
      <c r="E239" s="195"/>
      <c r="F239" s="195"/>
      <c r="G239" s="195"/>
      <c r="H239" s="153"/>
      <c r="I239" s="153"/>
      <c r="J239" s="153"/>
      <c r="K239" s="2"/>
    </row>
    <row r="240" spans="1:11" x14ac:dyDescent="0.25">
      <c r="A240" s="153"/>
      <c r="B240" s="153"/>
      <c r="C240" s="193"/>
      <c r="D240" s="194"/>
      <c r="E240" s="195"/>
      <c r="F240" s="195"/>
      <c r="G240" s="195"/>
      <c r="H240" s="153"/>
      <c r="I240" s="153"/>
      <c r="J240" s="153"/>
      <c r="K240" s="2"/>
    </row>
    <row r="241" spans="1:11" x14ac:dyDescent="0.25">
      <c r="A241" s="153"/>
      <c r="B241" s="153"/>
      <c r="C241" s="193"/>
      <c r="D241" s="194"/>
      <c r="E241" s="195"/>
      <c r="F241" s="195"/>
      <c r="G241" s="195"/>
      <c r="H241" s="153"/>
      <c r="I241" s="153"/>
      <c r="J241" s="153"/>
      <c r="K241" s="2"/>
    </row>
    <row r="242" spans="1:11" x14ac:dyDescent="0.25">
      <c r="A242" s="153"/>
      <c r="B242" s="153"/>
      <c r="C242" s="193"/>
      <c r="D242" s="194"/>
      <c r="E242" s="195"/>
      <c r="F242" s="195"/>
      <c r="G242" s="195"/>
      <c r="H242" s="153"/>
      <c r="I242" s="153"/>
      <c r="J242" s="153"/>
      <c r="K242" s="2"/>
    </row>
    <row r="243" spans="1:11" x14ac:dyDescent="0.25">
      <c r="A243" s="153"/>
      <c r="B243" s="153"/>
      <c r="C243" s="193"/>
      <c r="D243" s="194"/>
      <c r="E243" s="195"/>
      <c r="F243" s="195"/>
      <c r="G243" s="195"/>
      <c r="H243" s="153"/>
      <c r="I243" s="153"/>
      <c r="J243" s="153"/>
      <c r="K243" s="2"/>
    </row>
    <row r="244" spans="1:11" x14ac:dyDescent="0.25">
      <c r="A244" s="153"/>
      <c r="B244" s="153"/>
      <c r="C244" s="193"/>
      <c r="D244" s="194"/>
      <c r="E244" s="195"/>
      <c r="F244" s="195"/>
      <c r="G244" s="195"/>
      <c r="H244" s="153"/>
      <c r="I244" s="153"/>
      <c r="J244" s="153"/>
      <c r="K244" s="2"/>
    </row>
    <row r="245" spans="1:11" x14ac:dyDescent="0.25">
      <c r="A245" s="153"/>
      <c r="B245" s="153"/>
      <c r="C245" s="193"/>
      <c r="D245" s="194"/>
      <c r="E245" s="195"/>
      <c r="F245" s="195"/>
      <c r="G245" s="195"/>
      <c r="H245" s="153"/>
      <c r="I245" s="153"/>
      <c r="J245" s="153"/>
      <c r="K245" s="2"/>
    </row>
  </sheetData>
  <mergeCells count="21">
    <mergeCell ref="C208:F208"/>
    <mergeCell ref="A1:F1"/>
    <mergeCell ref="A2:F2"/>
    <mergeCell ref="A3:F3"/>
    <mergeCell ref="A4:F4"/>
    <mergeCell ref="A5:F5"/>
    <mergeCell ref="B7:F7"/>
    <mergeCell ref="A10:F10"/>
    <mergeCell ref="A12:F12"/>
    <mergeCell ref="C198:F198"/>
    <mergeCell ref="A200:F200"/>
    <mergeCell ref="C204:F204"/>
    <mergeCell ref="B218:E218"/>
    <mergeCell ref="B219:E219"/>
    <mergeCell ref="A220:F221"/>
    <mergeCell ref="C209:F209"/>
    <mergeCell ref="C210:F210"/>
    <mergeCell ref="A211:A212"/>
    <mergeCell ref="C211:F211"/>
    <mergeCell ref="C212:E212"/>
    <mergeCell ref="A214:F214"/>
  </mergeCells>
  <printOptions horizontalCentered="1"/>
  <pageMargins left="0.23622047244094491" right="0.15748031496062992" top="0.11811023622047245" bottom="0.15748031496062992" header="3.937007874015748E-2" footer="0"/>
  <pageSetup scale="88" orientation="portrait" horizontalDpi="1200" verticalDpi="1200" r:id="rId1"/>
  <headerFooter alignWithMargins="0">
    <oddFooter>&amp;C&amp;6Página &amp;P de &amp;N</oddFooter>
  </headerFooter>
  <rowBreaks count="4" manualBreakCount="4">
    <brk id="48" max="5" man="1"/>
    <brk id="95" max="5" man="1"/>
    <brk id="142" max="5" man="1"/>
    <brk id="17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ACTUALIZADO No. 1 </vt:lpstr>
      <vt:lpstr>'ACTUALIZADO No. 1 '!Área_de_impresión</vt:lpstr>
      <vt:lpstr>'ACTUALIZADO No. 1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2022-10-06T16:28:02Z</cp:lastPrinted>
  <dcterms:created xsi:type="dcterms:W3CDTF">2018-05-23T14:28:08Z</dcterms:created>
  <dcterms:modified xsi:type="dcterms:W3CDTF">2022-12-29T18:34:04Z</dcterms:modified>
</cp:coreProperties>
</file>