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LOTE 19" sheetId="8" r:id="rId1"/>
  </sheets>
  <definedNames>
    <definedName name="_xlnm._FilterDatabase" localSheetId="0" hidden="1">'LOTE 19'!$A$11:$F$70</definedName>
    <definedName name="_xlnm.Print_Area" localSheetId="0">'LOTE 19'!$A$1:$F$111</definedName>
    <definedName name="_xlnm.Print_Titles" localSheetId="0">'LOTE 19'!$1:$11</definedName>
  </definedNames>
  <calcPr calcId="162913"/>
</workbook>
</file>

<file path=xl/calcChain.xml><?xml version="1.0" encoding="utf-8"?>
<calcChain xmlns="http://schemas.openxmlformats.org/spreadsheetml/2006/main">
  <c r="E71" i="8" l="1"/>
  <c r="F44" i="8" l="1"/>
  <c r="F67" i="8" l="1"/>
  <c r="F31" i="8" l="1"/>
  <c r="F32" i="8" l="1"/>
  <c r="F38" i="8" l="1"/>
  <c r="F43" i="8" l="1"/>
  <c r="F41" i="8"/>
  <c r="F37" i="8" l="1"/>
  <c r="F36" i="8"/>
  <c r="F30" i="8" l="1"/>
  <c r="F35" i="8" l="1"/>
  <c r="F63" i="8" l="1"/>
  <c r="F34" i="8"/>
  <c r="F27" i="8"/>
  <c r="F23" i="8"/>
  <c r="F22" i="8" l="1"/>
  <c r="F19" i="8"/>
  <c r="F17" i="8"/>
  <c r="F16" i="8"/>
  <c r="F13" i="8"/>
  <c r="F71" i="8"/>
  <c r="F65" i="8"/>
  <c r="F62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33" i="8"/>
  <c r="F26" i="8"/>
  <c r="A19" i="8"/>
  <c r="F18" i="8"/>
  <c r="A16" i="8"/>
  <c r="F73" i="8" l="1"/>
  <c r="F68" i="8"/>
  <c r="F75" i="8" l="1"/>
  <c r="F76" i="8" s="1"/>
  <c r="F88" i="8" s="1"/>
  <c r="F81" i="8"/>
  <c r="F82" i="8" l="1"/>
  <c r="F86" i="8"/>
  <c r="F90" i="8"/>
  <c r="F89" i="8"/>
  <c r="F79" i="8"/>
  <c r="F85" i="8" s="1"/>
  <c r="F83" i="8"/>
  <c r="F87" i="8"/>
  <c r="F80" i="8"/>
  <c r="F84" i="8"/>
  <c r="F91" i="8" l="1"/>
  <c r="F93" i="8" s="1"/>
</calcChain>
</file>

<file path=xl/sharedStrings.xml><?xml version="1.0" encoding="utf-8"?>
<sst xmlns="http://schemas.openxmlformats.org/spreadsheetml/2006/main" count="135" uniqueCount="98">
  <si>
    <t>INSTITUTO NACIONAL DE AGUAS POTABLES Y ALCANTARILLADOS</t>
  </si>
  <si>
    <t xml:space="preserve"> * * * INAPA * * *</t>
  </si>
  <si>
    <t>DIRECCION DE INGENIERIA</t>
  </si>
  <si>
    <t>DEPARTAMENTO DE  COSTOS Y PRESUPUESTOS</t>
  </si>
  <si>
    <t>PART.</t>
  </si>
  <si>
    <t>D E S C R I P C I O N</t>
  </si>
  <si>
    <t>CANTIDAD</t>
  </si>
  <si>
    <t>UD</t>
  </si>
  <si>
    <t>P.U. (RD$)</t>
  </si>
  <si>
    <t>VALOR (RD$)</t>
  </si>
  <si>
    <t>U</t>
  </si>
  <si>
    <t>M3</t>
  </si>
  <si>
    <t>M</t>
  </si>
  <si>
    <t>ASIENTO DE ARENA</t>
  </si>
  <si>
    <t>Z</t>
  </si>
  <si>
    <t xml:space="preserve">VARIOS </t>
  </si>
  <si>
    <t>SUB-TOTAL DE FASE Z</t>
  </si>
  <si>
    <t>MOVIMIENTO DE TIERRA:</t>
  </si>
  <si>
    <t>SUMINISTRO DE TUBERIA:</t>
  </si>
  <si>
    <t>COLOCACION DE TUBERIA:</t>
  </si>
  <si>
    <t xml:space="preserve">EXCAVACION MATERIAL COMPACTO C/EQUIPO </t>
  </si>
  <si>
    <t>P.A</t>
  </si>
  <si>
    <t>PRUEBA HIDROSTATICA</t>
  </si>
  <si>
    <t xml:space="preserve">REPLANTEO </t>
  </si>
  <si>
    <t>TUBERIA Ø3" PVC (SDR-26 C/J.G.) + 2% DE PERDIDA POR CAMPANA</t>
  </si>
  <si>
    <t>GASTOS INDIRECTOS</t>
  </si>
  <si>
    <t>HONORARIOS PROFESIONALES</t>
  </si>
  <si>
    <t>SUPERVISION DE INAPA</t>
  </si>
  <si>
    <t>GASTOS DE TRANSPORTE</t>
  </si>
  <si>
    <t>MEDIDA DE COMPENSACION AMBIENTAL</t>
  </si>
  <si>
    <t>TOTAL GASTOS INDIRECTOS</t>
  </si>
  <si>
    <t xml:space="preserve">            PREPARADO POR :</t>
  </si>
  <si>
    <t xml:space="preserve">                                                    REVISADO POR :</t>
  </si>
  <si>
    <t xml:space="preserve">                             </t>
  </si>
  <si>
    <t xml:space="preserve">                                                             ING. DEPTO.  DE COSTOS Y PRESUPUESTOS </t>
  </si>
  <si>
    <t xml:space="preserve">             SOMETIDO POR :</t>
  </si>
  <si>
    <t xml:space="preserve">                                                    VISTO BUENO :</t>
  </si>
  <si>
    <t xml:space="preserve">        ENC. DEPTO. DE COSTOS Y PRESUPUESTOS </t>
  </si>
  <si>
    <t xml:space="preserve">                     DIRECTOR DE INGENIERIA</t>
  </si>
  <si>
    <t xml:space="preserve">SUMINISTRO Y COLOCACION DE PIEZAS ESPECIALES </t>
  </si>
  <si>
    <t>RELLENO  COMPACTADO  C/COMPACTADOR MECANICO EN CAPAS 0.30</t>
  </si>
  <si>
    <t>BOTE DE MATERIAL C/CAMON D= 5 KM (SUJETO A CUANTIFICACION DEL SUPERVISOR)</t>
  </si>
  <si>
    <r>
      <t xml:space="preserve">COLLARIN EN POLIETILENO Ø3" </t>
    </r>
    <r>
      <rPr>
        <sz val="9"/>
        <rFont val="Arial"/>
        <family val="2"/>
      </rPr>
      <t>(ABRAZADERA)</t>
    </r>
  </si>
  <si>
    <t>TUBERIA DE POLIETILENO DE ALTA DENSIDAD Ø1/2" INTERNO L=12.00M (PROMEDIO)</t>
  </si>
  <si>
    <t>ADAPTADOR  MACHO Ø1/2" ROSCADO A MANGUERA</t>
  </si>
  <si>
    <t>CODO 1/2" X 90º HG</t>
  </si>
  <si>
    <t>TUBERIA DE HIERRO GALVANIZADO Ø1/2" (BASTONES)</t>
  </si>
  <si>
    <t>NIPLE Ø1/2" H.G.</t>
  </si>
  <si>
    <t>COUPLING 1/2 H.G</t>
  </si>
  <si>
    <t>LLAVE DE CHORRO Ø1/2" BRONCE</t>
  </si>
  <si>
    <t>CHECK 1/2" HG</t>
  </si>
  <si>
    <t>CEMENTO SOLVENTE Y TEFLON</t>
  </si>
  <si>
    <t>PEDESTAL H.S (0.80 X 0.15)</t>
  </si>
  <si>
    <t>EXCAVACION Y TAPADO</t>
  </si>
  <si>
    <t>MANO DE OBRA PLOMERO</t>
  </si>
  <si>
    <t>CAMPAMENTO (INC  ALQUILER DE CASA  O SOLAR, CON CASETA DE MATERIALES CON (U) BAÑO MOVIL)</t>
  </si>
  <si>
    <t xml:space="preserve">SEÑALIZACION, MANEJO DE TRANSITO Y SEGURIDAD VIAL (INC. OBREROS, MECHONES, CONOC, CINTA, AVISO DE PELIGRO Y LETREROS) </t>
  </si>
  <si>
    <t>SEGUROS,POLIZA Y FINANZA</t>
  </si>
  <si>
    <t>GASTOS  ADMINISTRATIVOS</t>
  </si>
  <si>
    <t>LEY 3-86</t>
  </si>
  <si>
    <t>ITBIS 07-2007</t>
  </si>
  <si>
    <t xml:space="preserve">CODIA </t>
  </si>
  <si>
    <t>IMPREVISTOS</t>
  </si>
  <si>
    <t xml:space="preserve">MANTENIMIENTO Y OPERACION SISTEMA </t>
  </si>
  <si>
    <t>ESTUDIOS ( SOCIALES, AMBIENTALES, GEOTECNICO, TOPOGRAFICO, DE CALIDAD)</t>
  </si>
  <si>
    <t xml:space="preserve">TOTAL A CONTRATAR  RD$ </t>
  </si>
  <si>
    <t xml:space="preserve">                      ARQ. AYSHA A. PIÑA</t>
  </si>
  <si>
    <t xml:space="preserve">          ARQ. DEPTO. COSTOSY PRESUPUESTOS  </t>
  </si>
  <si>
    <t xml:space="preserve">                ING. SONIA RODRIGUEZ</t>
  </si>
  <si>
    <t xml:space="preserve">                   ING. JOSE MANUEL AYBAR</t>
  </si>
  <si>
    <t>SUB-TOTAL GENERAL</t>
  </si>
  <si>
    <t xml:space="preserve">JUNTAS  MECANICAS TIPO DRESSER DE Ø3" </t>
  </si>
  <si>
    <t xml:space="preserve">TAPON Ø3" ACERO SCH-80 CON PROTECCION ANTICORROSIVA </t>
  </si>
  <si>
    <t xml:space="preserve">   ZONA : IV</t>
  </si>
  <si>
    <t>A</t>
  </si>
  <si>
    <t>SUB-TOTAL FASE A</t>
  </si>
  <si>
    <t>TUBERIA Ø4" PVC (SDR-26 C/J.G.) + 2% DE PERDIDA POR CAMPANA</t>
  </si>
  <si>
    <t>TEE DE Ø4" X Ø3" ACERO SCH-80 CON PROTECCION ANTICORROSIVA</t>
  </si>
  <si>
    <t>MES</t>
  </si>
  <si>
    <t>TEE DE Ø3" X Ø3" ACERO SCH-80 CON PROTECCION ANTICORROSIVA</t>
  </si>
  <si>
    <t xml:space="preserve">CODO Ø3"x45º ACERO SCH-80 CON PROTECCION ANTICORROSIVA </t>
  </si>
  <si>
    <t xml:space="preserve">JUNTAS  MECANICAS TIPO DRESSER DE Ø4" </t>
  </si>
  <si>
    <t>Ubicación: SANTO DOMINGO - PROVINCIA MONTE PLATA</t>
  </si>
  <si>
    <t>Presupuesto No. 221  D/F 27/10/2020</t>
  </si>
  <si>
    <t>RED DE DISTRIBICION COMUNIDAD LOS BOTADOS PRIMERA PARTE  ESTACION   ( 6 + 800  A 8 + 220)</t>
  </si>
  <si>
    <t>SUMINISTRO Y COLOCACION DE VALVULAS</t>
  </si>
  <si>
    <t>VALVULA DE COMPUERTA DE Ø3¨ PLATILLADA (INC. 2 JUNTAS DE GOMA, 2 NIPLE PLATILLADOS, 2 JUNTAS MECANICAS TIPO DRESSER Y 2 PARES DE TORNILLOS)</t>
  </si>
  <si>
    <t>VALVULA DE COMPUERTA DE Ø4¨ PLATILLADA (INC. 2 JUNTAS DE GOMA, 2 NIPLE PLATILLADOS, 2 JUNTAS MECANICAS TIPO DRESSER Y 2 PARES DE TORNILLOS)</t>
  </si>
  <si>
    <t>ACOMETIDAS RURALES (806 U)</t>
  </si>
  <si>
    <t>LIMPIEZA FINAL</t>
  </si>
  <si>
    <t>ANCLAJE PARA PIEZAS</t>
  </si>
  <si>
    <t xml:space="preserve">CODO Ø4"x45º ACERO SCH-80 CON PROTECCION ANTICORROSIVA </t>
  </si>
  <si>
    <t xml:space="preserve">CODO Ø4"x 90º ACERO SCH-80 CON PROTECCION ANTICORROSIVA </t>
  </si>
  <si>
    <t>CAJA TELESCOPICA P/VALVULAS (INCL. BASE Y TAPA DE H.S.)</t>
  </si>
  <si>
    <t xml:space="preserve">TUBERIA Ø3" PVC (SDR-26 C/J.G.) </t>
  </si>
  <si>
    <t xml:space="preserve">TUBERIA Ø4" PVC (SDR-26 C/J.G.) </t>
  </si>
  <si>
    <t xml:space="preserve">                   ING. AUX. RUTH E.CASTILLO</t>
  </si>
  <si>
    <t>Obra:   RED  LOS BOTADO 1RA.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</si>
</sst>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(* #,##0.00_);_(* \(#,##0.00\);_(* &quot;-&quot;??_);_(@_)"/>
    <numFmt numFmtId="164" formatCode="#,##0.00\ &quot;€&quot;;[Red]\-#,##0.00\ &quot;€&quot;"/>
    <numFmt numFmtId="165" formatCode="_-* #,##0.00\ _€_-;\-* #,##0.00\ _€_-;_-* &quot;-&quot;??\ _€_-;_-@_-"/>
    <numFmt numFmtId="166" formatCode="0.0%"/>
    <numFmt numFmtId="167" formatCode="0.000"/>
    <numFmt numFmtId="168" formatCode="General_)"/>
    <numFmt numFmtId="169" formatCode="_-* #,##0.00_-;\-* #,##0.00_-;_-* &quot;-&quot;??_-;_-@_-"/>
    <numFmt numFmtId="170" formatCode="_-* #,##0.00\ _R_D_$_-;\-* #,##0.00\ _R_D_$_-;_-* &quot;-&quot;??\ _R_D_$_-;_-@_-"/>
    <numFmt numFmtId="171" formatCode="_-* #,##0.0\ _€_-;\-* #,##0.0\ _€_-;_-* &quot;-&quot;??\ _€_-;_-@_-"/>
    <numFmt numFmtId="172" formatCode="_-* #,##0\ _€_-;\-* #,##0\ _€_-;_-* &quot;-&quot;??\ _€_-;_-@_-"/>
    <numFmt numFmtId="173" formatCode="#,##0.0_);\(#,##0.0\)"/>
    <numFmt numFmtId="174" formatCode="_(* #,##0.0_);_(* \(#,##0.0\);_(* &quot;-&quot;??_);_(@_)"/>
    <numFmt numFmtId="175" formatCode="0.00_)"/>
    <numFmt numFmtId="176" formatCode="0.0_)"/>
    <numFmt numFmtId="177" formatCode="_-* #,##0.0_-;\-* #,##0.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0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39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6" fontId="5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39" fontId="4" fillId="0" borderId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3" fillId="0" borderId="0"/>
    <xf numFmtId="16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9" fontId="4" fillId="0" borderId="0"/>
    <xf numFmtId="0" fontId="3" fillId="0" borderId="0"/>
    <xf numFmtId="0" fontId="9" fillId="0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" fillId="0" borderId="0"/>
    <xf numFmtId="175" fontId="5" fillId="0" borderId="0"/>
    <xf numFmtId="0" fontId="3" fillId="0" borderId="0"/>
    <xf numFmtId="164" fontId="3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1" fillId="0" borderId="0"/>
  </cellStyleXfs>
  <cellXfs count="205">
    <xf numFmtId="0" fontId="0" fillId="0" borderId="0" xfId="0"/>
    <xf numFmtId="165" fontId="3" fillId="2" borderId="3" xfId="1" applyFont="1" applyFill="1" applyBorder="1" applyAlignment="1">
      <alignment horizontal="right" vertical="center"/>
    </xf>
    <xf numFmtId="165" fontId="3" fillId="2" borderId="0" xfId="1" applyFont="1" applyFill="1" applyBorder="1" applyAlignment="1">
      <alignment vertical="center" wrapText="1"/>
    </xf>
    <xf numFmtId="0" fontId="3" fillId="2" borderId="0" xfId="0" applyFont="1" applyFill="1"/>
    <xf numFmtId="165" fontId="2" fillId="2" borderId="0" xfId="1" applyFont="1" applyFill="1" applyBorder="1" applyAlignment="1">
      <alignment horizontal="right" vertical="center" wrapText="1"/>
    </xf>
    <xf numFmtId="165" fontId="3" fillId="2" borderId="0" xfId="1" applyFont="1" applyFill="1" applyBorder="1" applyAlignment="1">
      <alignment horizontal="center" vertical="center" wrapText="1"/>
    </xf>
    <xf numFmtId="0" fontId="3" fillId="2" borderId="3" xfId="0" applyFont="1" applyFill="1" applyBorder="1"/>
    <xf numFmtId="0" fontId="11" fillId="0" borderId="0" xfId="0" applyFont="1" applyAlignment="1">
      <alignment vertical="center"/>
    </xf>
    <xf numFmtId="165" fontId="3" fillId="2" borderId="3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165" fontId="3" fillId="2" borderId="3" xfId="1" applyFont="1" applyFill="1" applyBorder="1" applyAlignment="1">
      <alignment vertical="center"/>
    </xf>
    <xf numFmtId="171" fontId="3" fillId="2" borderId="3" xfId="1" applyNumberFormat="1" applyFont="1" applyFill="1" applyBorder="1" applyAlignment="1">
      <alignment horizontal="center" vertical="center"/>
    </xf>
    <xf numFmtId="39" fontId="2" fillId="2" borderId="3" xfId="3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165" fontId="12" fillId="2" borderId="0" xfId="1" applyFont="1" applyFill="1" applyBorder="1" applyAlignment="1">
      <alignment horizontal="center" vertical="center"/>
    </xf>
    <xf numFmtId="165" fontId="12" fillId="2" borderId="0" xfId="1" applyFont="1" applyFill="1" applyBorder="1" applyAlignment="1">
      <alignment vertical="center"/>
    </xf>
    <xf numFmtId="0" fontId="3" fillId="2" borderId="3" xfId="9" applyFont="1" applyFill="1" applyBorder="1" applyAlignment="1">
      <alignment vertical="center" wrapText="1"/>
    </xf>
    <xf numFmtId="171" fontId="3" fillId="2" borderId="0" xfId="1" applyNumberFormat="1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vertical="center"/>
    </xf>
    <xf numFmtId="0" fontId="3" fillId="2" borderId="0" xfId="10" applyFont="1" applyFill="1" applyBorder="1" applyAlignment="1">
      <alignment vertical="center" wrapText="1"/>
    </xf>
    <xf numFmtId="168" fontId="3" fillId="2" borderId="0" xfId="0" applyNumberFormat="1" applyFont="1" applyFill="1" applyBorder="1" applyAlignment="1">
      <alignment horizontal="left" vertical="center"/>
    </xf>
    <xf numFmtId="165" fontId="11" fillId="0" borderId="0" xfId="0" applyNumberFormat="1" applyFont="1" applyAlignment="1">
      <alignment vertical="center"/>
    </xf>
    <xf numFmtId="0" fontId="3" fillId="3" borderId="0" xfId="6" applyFont="1" applyFill="1" applyAlignment="1">
      <alignment vertical="top"/>
    </xf>
    <xf numFmtId="0" fontId="10" fillId="2" borderId="0" xfId="41" applyFont="1" applyFill="1" applyAlignment="1">
      <alignment vertical="top"/>
    </xf>
    <xf numFmtId="0" fontId="8" fillId="0" borderId="0" xfId="0" applyFont="1" applyFill="1"/>
    <xf numFmtId="174" fontId="14" fillId="2" borderId="2" xfId="15" applyNumberFormat="1" applyFont="1" applyFill="1" applyBorder="1" applyAlignment="1" applyProtection="1">
      <alignment horizontal="right" vertical="center"/>
    </xf>
    <xf numFmtId="0" fontId="15" fillId="2" borderId="2" xfId="0" applyFont="1" applyFill="1" applyBorder="1" applyAlignment="1">
      <alignment horizontal="center" vertical="top" wrapText="1"/>
    </xf>
    <xf numFmtId="4" fontId="14" fillId="2" borderId="2" xfId="21" applyNumberFormat="1" applyFont="1" applyFill="1" applyBorder="1" applyAlignment="1">
      <alignment horizontal="center" vertical="center" wrapText="1"/>
    </xf>
    <xf numFmtId="4" fontId="14" fillId="2" borderId="2" xfId="21" applyNumberFormat="1" applyFont="1" applyFill="1" applyBorder="1" applyAlignment="1">
      <alignment horizontal="center" vertical="center"/>
    </xf>
    <xf numFmtId="4" fontId="15" fillId="2" borderId="2" xfId="21" applyNumberFormat="1" applyFont="1" applyFill="1" applyBorder="1" applyAlignment="1">
      <alignment horizontal="right" vertical="center" wrapText="1"/>
    </xf>
    <xf numFmtId="43" fontId="3" fillId="2" borderId="0" xfId="30" applyFont="1" applyFill="1"/>
    <xf numFmtId="43" fontId="3" fillId="0" borderId="0" xfId="30" applyFont="1" applyFill="1"/>
    <xf numFmtId="0" fontId="3" fillId="0" borderId="0" xfId="0" applyFont="1" applyFill="1" applyBorder="1"/>
    <xf numFmtId="0" fontId="3" fillId="0" borderId="0" xfId="0" applyFont="1" applyFill="1"/>
    <xf numFmtId="39" fontId="3" fillId="2" borderId="0" xfId="25" applyFont="1" applyFill="1" applyBorder="1" applyAlignment="1">
      <alignment horizontal="right" vertical="top"/>
    </xf>
    <xf numFmtId="39" fontId="3" fillId="2" borderId="0" xfId="25" applyFont="1" applyFill="1" applyBorder="1" applyAlignment="1">
      <alignment horizontal="right" vertical="top" wrapText="1"/>
    </xf>
    <xf numFmtId="0" fontId="16" fillId="0" borderId="0" xfId="0" applyFont="1" applyBorder="1" applyAlignment="1">
      <alignment vertical="center"/>
    </xf>
    <xf numFmtId="165" fontId="14" fillId="2" borderId="0" xfId="1" applyFont="1" applyFill="1" applyBorder="1" applyAlignment="1">
      <alignment horizontal="center" vertical="center"/>
    </xf>
    <xf numFmtId="165" fontId="14" fillId="2" borderId="0" xfId="1" applyFont="1" applyFill="1" applyBorder="1" applyAlignment="1">
      <alignment vertical="center" wrapText="1"/>
    </xf>
    <xf numFmtId="176" fontId="3" fillId="3" borderId="4" xfId="45" applyNumberFormat="1" applyFont="1" applyFill="1" applyBorder="1" applyAlignment="1">
      <alignment horizontal="right" vertical="top"/>
    </xf>
    <xf numFmtId="0" fontId="2" fillId="3" borderId="4" xfId="46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right" vertical="top" wrapText="1"/>
    </xf>
    <xf numFmtId="176" fontId="3" fillId="3" borderId="3" xfId="45" applyNumberFormat="1" applyFont="1" applyFill="1" applyBorder="1" applyAlignment="1">
      <alignment horizontal="right" vertical="top"/>
    </xf>
    <xf numFmtId="0" fontId="2" fillId="3" borderId="3" xfId="46" applyFont="1" applyFill="1" applyBorder="1" applyAlignment="1">
      <alignment horizontal="center"/>
    </xf>
    <xf numFmtId="4" fontId="8" fillId="3" borderId="3" xfId="0" applyNumberFormat="1" applyFont="1" applyFill="1" applyBorder="1" applyAlignment="1">
      <alignment horizontal="center" vertical="center"/>
    </xf>
    <xf numFmtId="0" fontId="12" fillId="3" borderId="0" xfId="6" applyFont="1" applyFill="1" applyAlignment="1">
      <alignment vertical="top"/>
    </xf>
    <xf numFmtId="165" fontId="12" fillId="0" borderId="0" xfId="0" applyNumberFormat="1" applyFont="1" applyAlignment="1">
      <alignment vertical="center"/>
    </xf>
    <xf numFmtId="43" fontId="11" fillId="0" borderId="0" xfId="0" applyNumberFormat="1" applyFont="1" applyAlignment="1">
      <alignment vertical="center"/>
    </xf>
    <xf numFmtId="169" fontId="3" fillId="0" borderId="0" xfId="0" applyNumberFormat="1" applyFont="1" applyFill="1" applyBorder="1"/>
    <xf numFmtId="169" fontId="3" fillId="0" borderId="0" xfId="0" applyNumberFormat="1" applyFont="1" applyFill="1"/>
    <xf numFmtId="43" fontId="2" fillId="0" borderId="0" xfId="0" applyNumberFormat="1" applyFont="1" applyFill="1"/>
    <xf numFmtId="43" fontId="12" fillId="0" borderId="0" xfId="0" applyNumberFormat="1" applyFont="1" applyAlignment="1">
      <alignment vertical="center"/>
    </xf>
    <xf numFmtId="0" fontId="17" fillId="2" borderId="0" xfId="41" applyFont="1" applyFill="1" applyAlignment="1">
      <alignment vertical="top"/>
    </xf>
    <xf numFmtId="0" fontId="2" fillId="2" borderId="0" xfId="0" applyFont="1" applyFill="1" applyBorder="1" applyAlignment="1">
      <alignment horizontal="center" vertical="center"/>
    </xf>
    <xf numFmtId="4" fontId="10" fillId="2" borderId="0" xfId="41" applyNumberFormat="1" applyFont="1" applyFill="1" applyAlignment="1">
      <alignment vertical="top"/>
    </xf>
    <xf numFmtId="4" fontId="3" fillId="2" borderId="3" xfId="0" applyNumberFormat="1" applyFont="1" applyFill="1" applyBorder="1" applyAlignment="1">
      <alignment wrapText="1"/>
    </xf>
    <xf numFmtId="4" fontId="3" fillId="0" borderId="3" xfId="3" applyNumberFormat="1" applyFont="1" applyFill="1" applyBorder="1" applyAlignment="1"/>
    <xf numFmtId="4" fontId="3" fillId="2" borderId="3" xfId="21" applyNumberFormat="1" applyFont="1" applyFill="1" applyBorder="1" applyAlignment="1" applyProtection="1">
      <alignment horizontal="right" wrapText="1"/>
    </xf>
    <xf numFmtId="0" fontId="3" fillId="4" borderId="0" xfId="6" applyFont="1" applyFill="1" applyAlignment="1">
      <alignment vertical="top"/>
    </xf>
    <xf numFmtId="165" fontId="11" fillId="4" borderId="0" xfId="0" applyNumberFormat="1" applyFont="1" applyFill="1" applyAlignment="1">
      <alignment vertical="center"/>
    </xf>
    <xf numFmtId="0" fontId="12" fillId="4" borderId="0" xfId="6" applyFont="1" applyFill="1" applyAlignment="1">
      <alignment vertical="top"/>
    </xf>
    <xf numFmtId="4" fontId="3" fillId="4" borderId="3" xfId="0" applyNumberFormat="1" applyFont="1" applyFill="1" applyBorder="1" applyAlignment="1">
      <alignment wrapText="1"/>
    </xf>
    <xf numFmtId="0" fontId="10" fillId="4" borderId="0" xfId="41" applyFont="1" applyFill="1" applyAlignment="1">
      <alignment vertical="top"/>
    </xf>
    <xf numFmtId="0" fontId="11" fillId="4" borderId="0" xfId="0" applyFont="1" applyFill="1" applyAlignment="1">
      <alignment vertical="center"/>
    </xf>
    <xf numFmtId="171" fontId="3" fillId="3" borderId="4" xfId="1" applyNumberFormat="1" applyFont="1" applyFill="1" applyBorder="1" applyAlignment="1">
      <alignment horizontal="center" vertical="center"/>
    </xf>
    <xf numFmtId="39" fontId="2" fillId="3" borderId="4" xfId="3" applyFont="1" applyFill="1" applyBorder="1" applyAlignment="1">
      <alignment horizontal="center" vertical="center"/>
    </xf>
    <xf numFmtId="165" fontId="3" fillId="3" borderId="4" xfId="1" applyFont="1" applyFill="1" applyBorder="1" applyAlignment="1">
      <alignment horizontal="center" vertical="center"/>
    </xf>
    <xf numFmtId="171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2" fillId="3" borderId="1" xfId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4" fontId="3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0" fontId="2" fillId="2" borderId="3" xfId="4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justify"/>
    </xf>
    <xf numFmtId="0" fontId="3" fillId="2" borderId="3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14" fillId="2" borderId="0" xfId="6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center" wrapText="1"/>
    </xf>
    <xf numFmtId="165" fontId="3" fillId="2" borderId="0" xfId="0" applyNumberFormat="1" applyFont="1" applyFill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11" applyFont="1" applyFill="1" applyBorder="1" applyAlignment="1">
      <alignment vertical="center"/>
    </xf>
    <xf numFmtId="0" fontId="3" fillId="2" borderId="3" xfId="10" applyFont="1" applyFill="1" applyBorder="1" applyAlignment="1">
      <alignment vertical="center" wrapText="1"/>
    </xf>
    <xf numFmtId="0" fontId="3" fillId="2" borderId="3" xfId="1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wrapText="1"/>
    </xf>
    <xf numFmtId="172" fontId="2" fillId="2" borderId="3" xfId="1" applyNumberFormat="1" applyFont="1" applyFill="1" applyBorder="1" applyAlignment="1">
      <alignment horizontal="center" vertical="top" wrapText="1"/>
    </xf>
    <xf numFmtId="171" fontId="2" fillId="2" borderId="3" xfId="1" applyNumberFormat="1" applyFont="1" applyFill="1" applyBorder="1" applyAlignment="1">
      <alignment horizontal="center" vertical="center"/>
    </xf>
    <xf numFmtId="165" fontId="12" fillId="2" borderId="3" xfId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vertical="top" wrapText="1"/>
    </xf>
    <xf numFmtId="172" fontId="3" fillId="2" borderId="3" xfId="1" applyNumberFormat="1" applyFont="1" applyFill="1" applyBorder="1" applyAlignment="1">
      <alignment horizontal="right" vertical="center"/>
    </xf>
    <xf numFmtId="165" fontId="15" fillId="2" borderId="0" xfId="1" applyFont="1" applyFill="1" applyBorder="1" applyAlignment="1">
      <alignment horizontal="right" vertical="center" wrapText="1"/>
    </xf>
    <xf numFmtId="165" fontId="3" fillId="2" borderId="3" xfId="1" applyFont="1" applyFill="1" applyBorder="1" applyAlignment="1">
      <alignment horizontal="center" vertical="top" wrapText="1"/>
    </xf>
    <xf numFmtId="165" fontId="3" fillId="2" borderId="3" xfId="1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horizontal="center"/>
    </xf>
    <xf numFmtId="165" fontId="3" fillId="2" borderId="3" xfId="1" applyFont="1" applyFill="1" applyBorder="1" applyAlignment="1">
      <alignment horizontal="center" vertical="top"/>
    </xf>
    <xf numFmtId="4" fontId="11" fillId="0" borderId="0" xfId="0" applyNumberFormat="1" applyFont="1" applyAlignment="1">
      <alignment vertical="center"/>
    </xf>
    <xf numFmtId="171" fontId="2" fillId="2" borderId="2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65" fontId="3" fillId="2" borderId="2" xfId="1" applyFont="1" applyFill="1" applyBorder="1" applyAlignment="1">
      <alignment vertical="center"/>
    </xf>
    <xf numFmtId="2" fontId="3" fillId="2" borderId="2" xfId="1" applyNumberFormat="1" applyFont="1" applyFill="1" applyBorder="1" applyAlignment="1">
      <alignment horizontal="center" vertical="center"/>
    </xf>
    <xf numFmtId="4" fontId="11" fillId="0" borderId="0" xfId="0" applyNumberFormat="1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  <xf numFmtId="165" fontId="3" fillId="2" borderId="8" xfId="1" applyFont="1" applyFill="1" applyBorder="1" applyAlignment="1" applyProtection="1">
      <alignment vertical="center"/>
      <protection locked="0"/>
    </xf>
    <xf numFmtId="165" fontId="2" fillId="2" borderId="5" xfId="1" applyFont="1" applyFill="1" applyBorder="1" applyAlignment="1">
      <alignment horizontal="right" vertical="center"/>
    </xf>
    <xf numFmtId="4" fontId="2" fillId="3" borderId="7" xfId="42" applyNumberFormat="1" applyFont="1" applyFill="1" applyBorder="1" applyAlignment="1">
      <alignment horizontal="right" wrapText="1"/>
    </xf>
    <xf numFmtId="4" fontId="2" fillId="3" borderId="5" xfId="42" applyNumberFormat="1" applyFont="1" applyFill="1" applyBorder="1" applyAlignment="1">
      <alignment horizontal="right" wrapText="1"/>
    </xf>
    <xf numFmtId="4" fontId="11" fillId="0" borderId="3" xfId="0" applyNumberFormat="1" applyFont="1" applyBorder="1" applyAlignment="1">
      <alignment vertical="center"/>
    </xf>
    <xf numFmtId="172" fontId="2" fillId="2" borderId="3" xfId="1" applyNumberFormat="1" applyFont="1" applyFill="1" applyBorder="1" applyAlignment="1">
      <alignment horizontal="right" vertical="center" wrapText="1"/>
    </xf>
    <xf numFmtId="172" fontId="3" fillId="2" borderId="3" xfId="1" applyNumberFormat="1" applyFont="1" applyFill="1" applyBorder="1" applyAlignment="1">
      <alignment vertical="center"/>
    </xf>
    <xf numFmtId="171" fontId="3" fillId="2" borderId="3" xfId="1" applyNumberFormat="1" applyFont="1" applyFill="1" applyBorder="1" applyAlignment="1">
      <alignment vertical="center"/>
    </xf>
    <xf numFmtId="172" fontId="2" fillId="2" borderId="3" xfId="1" applyNumberFormat="1" applyFont="1" applyFill="1" applyBorder="1" applyAlignment="1">
      <alignment vertical="center"/>
    </xf>
    <xf numFmtId="171" fontId="3" fillId="2" borderId="3" xfId="1" applyNumberFormat="1" applyFont="1" applyFill="1" applyBorder="1" applyAlignment="1">
      <alignment vertical="center" wrapText="1"/>
    </xf>
    <xf numFmtId="172" fontId="2" fillId="2" borderId="3" xfId="12" applyNumberFormat="1" applyFont="1" applyFill="1" applyBorder="1" applyAlignment="1">
      <alignment vertical="center"/>
    </xf>
    <xf numFmtId="171" fontId="3" fillId="2" borderId="3" xfId="12" applyNumberFormat="1" applyFont="1" applyFill="1" applyBorder="1" applyAlignment="1">
      <alignment vertical="center"/>
    </xf>
    <xf numFmtId="171" fontId="3" fillId="2" borderId="3" xfId="1" applyNumberFormat="1" applyFont="1" applyFill="1" applyBorder="1" applyAlignment="1">
      <alignment vertical="top"/>
    </xf>
    <xf numFmtId="37" fontId="2" fillId="2" borderId="3" xfId="0" applyNumberFormat="1" applyFont="1" applyFill="1" applyBorder="1" applyAlignment="1">
      <alignment vertical="center"/>
    </xf>
    <xf numFmtId="173" fontId="3" fillId="2" borderId="3" xfId="0" applyNumberFormat="1" applyFont="1" applyFill="1" applyBorder="1" applyAlignment="1">
      <alignment vertical="center"/>
    </xf>
    <xf numFmtId="39" fontId="3" fillId="2" borderId="3" xfId="0" applyNumberFormat="1" applyFont="1" applyFill="1" applyBorder="1" applyAlignment="1">
      <alignment vertical="center"/>
    </xf>
    <xf numFmtId="172" fontId="2" fillId="2" borderId="3" xfId="1" applyNumberFormat="1" applyFont="1" applyFill="1" applyBorder="1" applyAlignment="1">
      <alignment vertical="top" wrapText="1"/>
    </xf>
    <xf numFmtId="177" fontId="11" fillId="2" borderId="3" xfId="1" applyNumberFormat="1" applyFont="1" applyFill="1" applyBorder="1" applyAlignment="1">
      <alignment horizontal="right" vertical="center"/>
    </xf>
    <xf numFmtId="165" fontId="2" fillId="3" borderId="0" xfId="1" applyFont="1" applyFill="1" applyBorder="1" applyAlignment="1">
      <alignment horizontal="center" vertical="center"/>
    </xf>
    <xf numFmtId="165" fontId="3" fillId="2" borderId="0" xfId="1" applyFont="1" applyFill="1" applyBorder="1" applyAlignment="1" applyProtection="1">
      <alignment vertical="center"/>
      <protection locked="0"/>
    </xf>
    <xf numFmtId="165" fontId="2" fillId="3" borderId="0" xfId="1" applyFont="1" applyFill="1" applyBorder="1" applyAlignment="1">
      <alignment horizontal="right" vertical="center"/>
    </xf>
    <xf numFmtId="165" fontId="2" fillId="2" borderId="0" xfId="1" applyFont="1" applyFill="1" applyBorder="1" applyAlignment="1">
      <alignment horizontal="right" vertical="center"/>
    </xf>
    <xf numFmtId="4" fontId="2" fillId="3" borderId="0" xfId="42" applyNumberFormat="1" applyFont="1" applyFill="1" applyBorder="1" applyAlignment="1">
      <alignment horizontal="right" wrapText="1"/>
    </xf>
    <xf numFmtId="4" fontId="15" fillId="2" borderId="0" xfId="21" applyNumberFormat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right"/>
    </xf>
    <xf numFmtId="169" fontId="14" fillId="2" borderId="0" xfId="15" applyFont="1" applyFill="1" applyBorder="1" applyAlignment="1">
      <alignment horizontal="right"/>
    </xf>
    <xf numFmtId="43" fontId="14" fillId="2" borderId="0" xfId="12" applyFont="1" applyFill="1" applyBorder="1" applyAlignment="1">
      <alignment horizontal="right" wrapText="1"/>
    </xf>
    <xf numFmtId="4" fontId="14" fillId="2" borderId="0" xfId="0" applyNumberFormat="1" applyFont="1" applyFill="1" applyBorder="1" applyAlignment="1">
      <alignment horizontal="right" vertical="center" wrapText="1"/>
    </xf>
    <xf numFmtId="4" fontId="14" fillId="0" borderId="0" xfId="0" applyNumberFormat="1" applyFont="1" applyFill="1" applyBorder="1" applyAlignment="1">
      <alignment horizontal="right" vertical="center" wrapText="1"/>
    </xf>
    <xf numFmtId="4" fontId="15" fillId="3" borderId="0" xfId="21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/>
    </xf>
    <xf numFmtId="165" fontId="11" fillId="0" borderId="0" xfId="1" applyFont="1" applyBorder="1" applyAlignment="1">
      <alignment horizontal="right" vertical="center"/>
    </xf>
    <xf numFmtId="4" fontId="11" fillId="3" borderId="0" xfId="0" applyNumberFormat="1" applyFont="1" applyFill="1" applyAlignment="1">
      <alignment vertical="center"/>
    </xf>
    <xf numFmtId="4" fontId="11" fillId="3" borderId="6" xfId="0" applyNumberFormat="1" applyFont="1" applyFill="1" applyBorder="1" applyAlignment="1">
      <alignment vertical="center"/>
    </xf>
    <xf numFmtId="165" fontId="3" fillId="3" borderId="4" xfId="1" applyFont="1" applyFill="1" applyBorder="1" applyAlignment="1">
      <alignment horizontal="right" vertical="center"/>
    </xf>
    <xf numFmtId="174" fontId="3" fillId="2" borderId="3" xfId="15" applyNumberFormat="1" applyFont="1" applyFill="1" applyBorder="1" applyAlignment="1" applyProtection="1">
      <alignment horizontal="right" vertical="center"/>
    </xf>
    <xf numFmtId="0" fontId="2" fillId="2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/>
    </xf>
    <xf numFmtId="10" fontId="3" fillId="2" borderId="3" xfId="20" applyNumberFormat="1" applyFont="1" applyFill="1" applyBorder="1" applyAlignment="1">
      <alignment horizontal="right" vertical="center" wrapText="1"/>
    </xf>
    <xf numFmtId="169" fontId="3" fillId="2" borderId="3" xfId="15" applyFont="1" applyFill="1" applyBorder="1" applyAlignment="1">
      <alignment horizontal="right"/>
    </xf>
    <xf numFmtId="10" fontId="3" fillId="2" borderId="3" xfId="20" applyNumberFormat="1" applyFont="1" applyFill="1" applyBorder="1" applyAlignment="1">
      <alignment horizontal="right" wrapText="1"/>
    </xf>
    <xf numFmtId="43" fontId="3" fillId="2" borderId="3" xfId="12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10" fontId="3" fillId="2" borderId="3" xfId="2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169" fontId="3" fillId="2" borderId="3" xfId="18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right" wrapText="1"/>
    </xf>
    <xf numFmtId="10" fontId="3" fillId="0" borderId="4" xfId="2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169" fontId="3" fillId="0" borderId="4" xfId="18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174" fontId="3" fillId="3" borderId="1" xfId="15" applyNumberFormat="1" applyFont="1" applyFill="1" applyBorder="1" applyAlignment="1" applyProtection="1">
      <alignment horizontal="right" vertical="center"/>
    </xf>
    <xf numFmtId="0" fontId="2" fillId="3" borderId="1" xfId="0" applyFont="1" applyFill="1" applyBorder="1" applyAlignment="1">
      <alignment horizontal="right" vertical="top" wrapText="1"/>
    </xf>
    <xf numFmtId="4" fontId="3" fillId="3" borderId="1" xfId="21" applyNumberFormat="1" applyFont="1" applyFill="1" applyBorder="1" applyAlignment="1">
      <alignment horizontal="center" vertical="center" wrapText="1"/>
    </xf>
    <xf numFmtId="4" fontId="3" fillId="3" borderId="1" xfId="21" applyNumberFormat="1" applyFont="1" applyFill="1" applyBorder="1" applyAlignment="1">
      <alignment horizontal="center" vertical="center"/>
    </xf>
    <xf numFmtId="4" fontId="2" fillId="3" borderId="1" xfId="21" applyNumberFormat="1" applyFont="1" applyFill="1" applyBorder="1" applyAlignment="1">
      <alignment horizontal="right" vertical="center" wrapText="1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4" fontId="3" fillId="3" borderId="4" xfId="15" applyNumberFormat="1" applyFont="1" applyFill="1" applyBorder="1" applyAlignment="1" applyProtection="1">
      <alignment horizontal="right" vertical="center"/>
    </xf>
    <xf numFmtId="0" fontId="2" fillId="3" borderId="4" xfId="0" applyFont="1" applyFill="1" applyBorder="1" applyAlignment="1">
      <alignment horizontal="right" vertical="top" wrapText="1"/>
    </xf>
    <xf numFmtId="4" fontId="3" fillId="3" borderId="4" xfId="21" applyNumberFormat="1" applyFont="1" applyFill="1" applyBorder="1" applyAlignment="1">
      <alignment horizontal="center" vertical="center" wrapText="1"/>
    </xf>
    <xf numFmtId="4" fontId="3" fillId="3" borderId="4" xfId="21" applyNumberFormat="1" applyFont="1" applyFill="1" applyBorder="1" applyAlignment="1">
      <alignment horizontal="center" vertical="center"/>
    </xf>
    <xf numFmtId="4" fontId="2" fillId="3" borderId="4" xfId="21" applyNumberFormat="1" applyFont="1" applyFill="1" applyBorder="1" applyAlignment="1">
      <alignment horizontal="right" vertical="center" wrapText="1"/>
    </xf>
    <xf numFmtId="171" fontId="3" fillId="2" borderId="0" xfId="1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right" vertical="center" wrapText="1"/>
    </xf>
    <xf numFmtId="171" fontId="3" fillId="2" borderId="0" xfId="1" applyNumberFormat="1" applyFont="1" applyFill="1" applyBorder="1" applyAlignment="1">
      <alignment vertical="center"/>
    </xf>
    <xf numFmtId="168" fontId="6" fillId="2" borderId="0" xfId="0" applyNumberFormat="1" applyFont="1" applyFill="1" applyBorder="1" applyAlignment="1">
      <alignment vertical="center"/>
    </xf>
    <xf numFmtId="165" fontId="6" fillId="2" borderId="0" xfId="1" applyFont="1" applyFill="1" applyBorder="1" applyAlignment="1">
      <alignment horizontal="center" vertical="center"/>
    </xf>
    <xf numFmtId="168" fontId="3" fillId="2" borderId="0" xfId="0" applyNumberFormat="1" applyFont="1" applyFill="1" applyBorder="1" applyAlignment="1">
      <alignment horizontal="center" vertical="center"/>
    </xf>
    <xf numFmtId="168" fontId="3" fillId="2" borderId="0" xfId="0" applyNumberFormat="1" applyFont="1" applyFill="1" applyBorder="1" applyAlignment="1">
      <alignment vertical="center"/>
    </xf>
    <xf numFmtId="177" fontId="11" fillId="2" borderId="4" xfId="1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165" fontId="3" fillId="2" borderId="4" xfId="1" applyFont="1" applyFill="1" applyBorder="1" applyAlignment="1">
      <alignment horizontal="center" vertical="center"/>
    </xf>
    <xf numFmtId="171" fontId="3" fillId="3" borderId="4" xfId="1" applyNumberFormat="1" applyFont="1" applyFill="1" applyBorder="1" applyAlignment="1">
      <alignment horizontal="center" vertical="center" wrapText="1"/>
    </xf>
    <xf numFmtId="165" fontId="3" fillId="3" borderId="4" xfId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11" fillId="2" borderId="3" xfId="0" applyNumberFormat="1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vertical="center"/>
    </xf>
    <xf numFmtId="4" fontId="11" fillId="2" borderId="5" xfId="0" applyNumberFormat="1" applyFont="1" applyFill="1" applyBorder="1" applyAlignment="1">
      <alignment vertical="center"/>
    </xf>
    <xf numFmtId="4" fontId="11" fillId="2" borderId="6" xfId="0" applyNumberFormat="1" applyFont="1" applyFill="1" applyBorder="1" applyAlignment="1">
      <alignment vertical="center"/>
    </xf>
    <xf numFmtId="4" fontId="11" fillId="2" borderId="4" xfId="0" applyNumberFormat="1" applyFont="1" applyFill="1" applyBorder="1" applyAlignment="1">
      <alignment vertical="center"/>
    </xf>
    <xf numFmtId="4" fontId="11" fillId="2" borderId="7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6" applyFont="1" applyFill="1" applyBorder="1" applyAlignment="1">
      <alignment horizontal="left" vertical="top"/>
    </xf>
    <xf numFmtId="168" fontId="3" fillId="2" borderId="0" xfId="0" applyNumberFormat="1" applyFont="1" applyFill="1" applyBorder="1" applyAlignment="1">
      <alignment horizontal="left" vertical="center"/>
    </xf>
  </cellXfs>
  <cellStyles count="50">
    <cellStyle name="Comma_ANALISIS EL PUERTO" xfId="33"/>
    <cellStyle name="Millares" xfId="1" builtinId="3"/>
    <cellStyle name="Millares 10" xfId="12"/>
    <cellStyle name="Millares 10 2 3" xfId="43"/>
    <cellStyle name="Millares 10 4" xfId="31"/>
    <cellStyle name="Millares 11" xfId="18"/>
    <cellStyle name="Millares 13" xfId="32"/>
    <cellStyle name="Millares 14" xfId="4"/>
    <cellStyle name="Millares 15" xfId="23"/>
    <cellStyle name="Millares 16" xfId="38"/>
    <cellStyle name="Millares 19" xfId="48"/>
    <cellStyle name="Millares 2" xfId="14"/>
    <cellStyle name="Millares 2 11" xfId="24"/>
    <cellStyle name="Millares 2 2" xfId="8"/>
    <cellStyle name="Millares 2 2 2" xfId="5"/>
    <cellStyle name="Millares 2 2 2 4" xfId="27"/>
    <cellStyle name="Millares 3" xfId="34"/>
    <cellStyle name="Millares 3 3" xfId="16"/>
    <cellStyle name="Millares 3 3 2 3" xfId="47"/>
    <cellStyle name="Millares 4" xfId="15"/>
    <cellStyle name="Millares 5" xfId="17"/>
    <cellStyle name="Millares 5 2" xfId="30"/>
    <cellStyle name="Millares 5 3" xfId="21"/>
    <cellStyle name="Millares 5 3 2" xfId="19"/>
    <cellStyle name="Millares 7" xfId="37"/>
    <cellStyle name="Millares 7 2" xfId="28"/>
    <cellStyle name="Millares 9" xfId="13"/>
    <cellStyle name="Millares_NUEVO FORMATO DE PRESUPUESTOS" xfId="42"/>
    <cellStyle name="Normal" xfId="0" builtinId="0"/>
    <cellStyle name="Normal 10" xfId="6"/>
    <cellStyle name="Normal 10 2" xfId="22"/>
    <cellStyle name="Normal 13 2" xfId="10"/>
    <cellStyle name="Normal 14" xfId="44"/>
    <cellStyle name="Normal 2" xfId="39"/>
    <cellStyle name="Normal 2 2" xfId="2"/>
    <cellStyle name="Normal 2 2 2" xfId="29"/>
    <cellStyle name="Normal 2 3" xfId="11"/>
    <cellStyle name="Normal 2_ANALISIS REC 3" xfId="36"/>
    <cellStyle name="Normal 28" xfId="35"/>
    <cellStyle name="Normal 3" xfId="3"/>
    <cellStyle name="Normal 44" xfId="26"/>
    <cellStyle name="Normal 5" xfId="7"/>
    <cellStyle name="Normal 5 16" xfId="40"/>
    <cellStyle name="Normal 7" xfId="49"/>
    <cellStyle name="Normal_55-09 Equipamiento Pozos Ac. Rural El Llano" xfId="45"/>
    <cellStyle name="Normal_CARCAMO SAN PEDRO" xfId="41"/>
    <cellStyle name="Normal_PRES 059-09 REHABIL. PLANTA DE TRATAMIENTO DE 80 LPS RAPIDA, AC. HATO DEL YAQUE" xfId="46"/>
    <cellStyle name="Normal_Presupuesto" xfId="25"/>
    <cellStyle name="Normal_Presupuesto Terminaciones Edificio Mantenimiento Nave I " xfId="9"/>
    <cellStyle name="Porcentaje 2" xfId="2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3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3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3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3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3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4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4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4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4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5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5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5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6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6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6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6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7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7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7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7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8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8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8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8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8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9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9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9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9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9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0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0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0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0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1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1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1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1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1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2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2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2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2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8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8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9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9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9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9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9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0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0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0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0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0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1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1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1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1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1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2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2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2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2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2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8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8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9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9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9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9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9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0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0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0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1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1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1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1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1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2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2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2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2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2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4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4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4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5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5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5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5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5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6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6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6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6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6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7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7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7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7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7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8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8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4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4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4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4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4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5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5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5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5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5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6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6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6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6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6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7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7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7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7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7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8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8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4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4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4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4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4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5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5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5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5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5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6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6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6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6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6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7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7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7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7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7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8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8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8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8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8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9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9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9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0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0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0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0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0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1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1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1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1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2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2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2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2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2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3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3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3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3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3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4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4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4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4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4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5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5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5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5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5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6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6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6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2</xdr:col>
      <xdr:colOff>303828</xdr:colOff>
      <xdr:row>115</xdr:row>
      <xdr:rowOff>146434</xdr:rowOff>
    </xdr:to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2</xdr:col>
      <xdr:colOff>303828</xdr:colOff>
      <xdr:row>115</xdr:row>
      <xdr:rowOff>136909</xdr:rowOff>
    </xdr:to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2</xdr:col>
      <xdr:colOff>303828</xdr:colOff>
      <xdr:row>115</xdr:row>
      <xdr:rowOff>136909</xdr:rowOff>
    </xdr:to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2</xdr:col>
      <xdr:colOff>303828</xdr:colOff>
      <xdr:row>115</xdr:row>
      <xdr:rowOff>146434</xdr:rowOff>
    </xdr:to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2</xdr:col>
      <xdr:colOff>303828</xdr:colOff>
      <xdr:row>115</xdr:row>
      <xdr:rowOff>146434</xdr:rowOff>
    </xdr:to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2</xdr:col>
      <xdr:colOff>303828</xdr:colOff>
      <xdr:row>115</xdr:row>
      <xdr:rowOff>136909</xdr:rowOff>
    </xdr:to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2</xdr:col>
      <xdr:colOff>303828</xdr:colOff>
      <xdr:row>115</xdr:row>
      <xdr:rowOff>136909</xdr:rowOff>
    </xdr:to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2</xdr:col>
      <xdr:colOff>303828</xdr:colOff>
      <xdr:row>110</xdr:row>
      <xdr:rowOff>143072</xdr:rowOff>
    </xdr:to>
    <xdr:sp macro="" textlink="">
      <xdr:nvSpPr>
        <xdr:cNvPr id="774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2</xdr:col>
      <xdr:colOff>303828</xdr:colOff>
      <xdr:row>110</xdr:row>
      <xdr:rowOff>133547</xdr:rowOff>
    </xdr:to>
    <xdr:sp macro="" textlink="">
      <xdr:nvSpPr>
        <xdr:cNvPr id="775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2</xdr:col>
      <xdr:colOff>303828</xdr:colOff>
      <xdr:row>110</xdr:row>
      <xdr:rowOff>133547</xdr:rowOff>
    </xdr:to>
    <xdr:sp macro="" textlink="">
      <xdr:nvSpPr>
        <xdr:cNvPr id="776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2</xdr:col>
      <xdr:colOff>303828</xdr:colOff>
      <xdr:row>110</xdr:row>
      <xdr:rowOff>143072</xdr:rowOff>
    </xdr:to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2</xdr:col>
      <xdr:colOff>303828</xdr:colOff>
      <xdr:row>110</xdr:row>
      <xdr:rowOff>143072</xdr:rowOff>
    </xdr:to>
    <xdr:sp macro="" textlink="">
      <xdr:nvSpPr>
        <xdr:cNvPr id="778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2</xdr:col>
      <xdr:colOff>303828</xdr:colOff>
      <xdr:row>110</xdr:row>
      <xdr:rowOff>133547</xdr:rowOff>
    </xdr:to>
    <xdr:sp macro="" textlink="">
      <xdr:nvSpPr>
        <xdr:cNvPr id="779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2</xdr:col>
      <xdr:colOff>303828</xdr:colOff>
      <xdr:row>110</xdr:row>
      <xdr:rowOff>133547</xdr:rowOff>
    </xdr:to>
    <xdr:sp macro="" textlink="">
      <xdr:nvSpPr>
        <xdr:cNvPr id="780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266700</xdr:colOff>
      <xdr:row>107</xdr:row>
      <xdr:rowOff>85725</xdr:rowOff>
    </xdr:from>
    <xdr:to>
      <xdr:col>1</xdr:col>
      <xdr:colOff>2486025</xdr:colOff>
      <xdr:row>107</xdr:row>
      <xdr:rowOff>85725</xdr:rowOff>
    </xdr:to>
    <xdr:sp macro="" textlink="">
      <xdr:nvSpPr>
        <xdr:cNvPr id="781" name="Line 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266700" y="22688550"/>
          <a:ext cx="3000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314325</xdr:colOff>
      <xdr:row>98</xdr:row>
      <xdr:rowOff>57150</xdr:rowOff>
    </xdr:from>
    <xdr:to>
      <xdr:col>1</xdr:col>
      <xdr:colOff>2543175</xdr:colOff>
      <xdr:row>98</xdr:row>
      <xdr:rowOff>57150</xdr:rowOff>
    </xdr:to>
    <xdr:sp macro="" textlink="">
      <xdr:nvSpPr>
        <xdr:cNvPr id="782" name="Line 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314325" y="21031200"/>
          <a:ext cx="3009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3533775</xdr:colOff>
      <xdr:row>98</xdr:row>
      <xdr:rowOff>57150</xdr:rowOff>
    </xdr:from>
    <xdr:to>
      <xdr:col>5</xdr:col>
      <xdr:colOff>742950</xdr:colOff>
      <xdr:row>98</xdr:row>
      <xdr:rowOff>57150</xdr:rowOff>
    </xdr:to>
    <xdr:sp macro="" textlink="">
      <xdr:nvSpPr>
        <xdr:cNvPr id="783" name="Line 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4314825" y="21031200"/>
          <a:ext cx="335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3476625</xdr:colOff>
      <xdr:row>107</xdr:row>
      <xdr:rowOff>104775</xdr:rowOff>
    </xdr:from>
    <xdr:to>
      <xdr:col>5</xdr:col>
      <xdr:colOff>685800</xdr:colOff>
      <xdr:row>107</xdr:row>
      <xdr:rowOff>104775</xdr:rowOff>
    </xdr:to>
    <xdr:sp macro="" textlink="">
      <xdr:nvSpPr>
        <xdr:cNvPr id="784" name="Line 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4257675" y="22707600"/>
          <a:ext cx="335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2685636</xdr:colOff>
      <xdr:row>69</xdr:row>
      <xdr:rowOff>0</xdr:rowOff>
    </xdr:from>
    <xdr:ext cx="95250" cy="294447"/>
    <xdr:sp macro="" textlink="">
      <xdr:nvSpPr>
        <xdr:cNvPr id="785" name="Text Box 15"/>
        <xdr:cNvSpPr txBox="1">
          <a:spLocks noChangeArrowheads="1"/>
        </xdr:cNvSpPr>
      </xdr:nvSpPr>
      <xdr:spPr bwMode="auto">
        <a:xfrm>
          <a:off x="3466686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78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69</xdr:row>
      <xdr:rowOff>0</xdr:rowOff>
    </xdr:from>
    <xdr:ext cx="95250" cy="294447"/>
    <xdr:sp macro="" textlink="">
      <xdr:nvSpPr>
        <xdr:cNvPr id="787" name="Text Box 15"/>
        <xdr:cNvSpPr txBox="1">
          <a:spLocks noChangeArrowheads="1"/>
        </xdr:cNvSpPr>
      </xdr:nvSpPr>
      <xdr:spPr bwMode="auto">
        <a:xfrm>
          <a:off x="3466686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78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78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6"/>
    <xdr:sp macro="" textlink="">
      <xdr:nvSpPr>
        <xdr:cNvPr id="790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6"/>
    <xdr:sp macro="" textlink="">
      <xdr:nvSpPr>
        <xdr:cNvPr id="791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792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793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6"/>
    <xdr:sp macro="" textlink="">
      <xdr:nvSpPr>
        <xdr:cNvPr id="794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6"/>
    <xdr:sp macro="" textlink="">
      <xdr:nvSpPr>
        <xdr:cNvPr id="795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79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79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6"/>
    <xdr:sp macro="" textlink="">
      <xdr:nvSpPr>
        <xdr:cNvPr id="798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6"/>
    <xdr:sp macro="" textlink="">
      <xdr:nvSpPr>
        <xdr:cNvPr id="799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800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801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6"/>
    <xdr:sp macro="" textlink="">
      <xdr:nvSpPr>
        <xdr:cNvPr id="802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6"/>
    <xdr:sp macro="" textlink="">
      <xdr:nvSpPr>
        <xdr:cNvPr id="803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804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805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6"/>
    <xdr:sp macro="" textlink="">
      <xdr:nvSpPr>
        <xdr:cNvPr id="806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6"/>
    <xdr:sp macro="" textlink="">
      <xdr:nvSpPr>
        <xdr:cNvPr id="807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80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80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6"/>
    <xdr:sp macro="" textlink="">
      <xdr:nvSpPr>
        <xdr:cNvPr id="810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6"/>
    <xdr:sp macro="" textlink="">
      <xdr:nvSpPr>
        <xdr:cNvPr id="811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812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813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6"/>
    <xdr:sp macro="" textlink="">
      <xdr:nvSpPr>
        <xdr:cNvPr id="814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6"/>
    <xdr:sp macro="" textlink="">
      <xdr:nvSpPr>
        <xdr:cNvPr id="815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6"/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6"/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6"/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6"/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69</xdr:row>
      <xdr:rowOff>0</xdr:rowOff>
    </xdr:from>
    <xdr:ext cx="95250" cy="294447"/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2685636</xdr:colOff>
      <xdr:row>70</xdr:row>
      <xdr:rowOff>0</xdr:rowOff>
    </xdr:from>
    <xdr:to>
      <xdr:col>1</xdr:col>
      <xdr:colOff>2780886</xdr:colOff>
      <xdr:row>76</xdr:row>
      <xdr:rowOff>20293</xdr:rowOff>
    </xdr:to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3466686" y="14868525"/>
          <a:ext cx="95250" cy="1315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70</xdr:row>
      <xdr:rowOff>0</xdr:rowOff>
    </xdr:from>
    <xdr:to>
      <xdr:col>1</xdr:col>
      <xdr:colOff>1381125</xdr:colOff>
      <xdr:row>70</xdr:row>
      <xdr:rowOff>114300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69</xdr:row>
      <xdr:rowOff>152400</xdr:rowOff>
    </xdr:from>
    <xdr:to>
      <xdr:col>1</xdr:col>
      <xdr:colOff>1419225</xdr:colOff>
      <xdr:row>70</xdr:row>
      <xdr:rowOff>47625</xdr:rowOff>
    </xdr:to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2105025" y="147923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0</xdr:row>
      <xdr:rowOff>57149</xdr:rowOff>
    </xdr:from>
    <xdr:to>
      <xdr:col>1</xdr:col>
      <xdr:colOff>638174</xdr:colOff>
      <xdr:row>5</xdr:row>
      <xdr:rowOff>133350</xdr:rowOff>
    </xdr:to>
    <xdr:pic>
      <xdr:nvPicPr>
        <xdr:cNvPr id="863" name="Imagen 862" descr="Resultado de imagen para inapa logo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2" r="19297"/>
        <a:stretch/>
      </xdr:blipFill>
      <xdr:spPr bwMode="auto">
        <a:xfrm>
          <a:off x="266700" y="57149"/>
          <a:ext cx="885824" cy="8858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16"/>
  <sheetViews>
    <sheetView tabSelected="1" view="pageBreakPreview" zoomScaleNormal="100" zoomScaleSheetLayoutView="100" workbookViewId="0">
      <selection activeCell="A8" sqref="A8:F8"/>
    </sheetView>
  </sheetViews>
  <sheetFormatPr baseColWidth="10" defaultColWidth="9.140625" defaultRowHeight="12.75" x14ac:dyDescent="0.25"/>
  <cols>
    <col min="1" max="1" width="7.7109375" style="21" bestFit="1" customWidth="1"/>
    <col min="2" max="2" width="44.7109375" style="17" customWidth="1"/>
    <col min="3" max="3" width="12.7109375" style="22" customWidth="1"/>
    <col min="4" max="4" width="7.140625" style="18" customWidth="1"/>
    <col min="5" max="5" width="12.28515625" style="19" customWidth="1"/>
    <col min="6" max="6" width="15.42578125" style="23" bestFit="1" customWidth="1"/>
    <col min="7" max="7" width="15" style="23" customWidth="1"/>
    <col min="8" max="8" width="13.42578125" style="7" customWidth="1"/>
    <col min="9" max="9" width="15.140625" style="7" customWidth="1"/>
    <col min="10" max="10" width="15.42578125" style="7" bestFit="1" customWidth="1"/>
    <col min="11" max="11" width="11.85546875" style="7" bestFit="1" customWidth="1"/>
    <col min="12" max="13" width="9.140625" style="7"/>
    <col min="14" max="14" width="10.85546875" style="7" bestFit="1" customWidth="1"/>
    <col min="15" max="16384" width="9.140625" style="7"/>
  </cols>
  <sheetData>
    <row r="1" spans="1:10" x14ac:dyDescent="0.25">
      <c r="A1" s="201" t="s">
        <v>0</v>
      </c>
      <c r="B1" s="201"/>
      <c r="C1" s="201"/>
      <c r="D1" s="201"/>
      <c r="E1" s="201"/>
      <c r="F1" s="201"/>
      <c r="G1" s="84"/>
    </row>
    <row r="2" spans="1:10" x14ac:dyDescent="0.25">
      <c r="A2" s="201" t="s">
        <v>1</v>
      </c>
      <c r="B2" s="201"/>
      <c r="C2" s="201"/>
      <c r="D2" s="201"/>
      <c r="E2" s="201"/>
      <c r="F2" s="201"/>
      <c r="G2" s="84"/>
    </row>
    <row r="3" spans="1:10" x14ac:dyDescent="0.25">
      <c r="A3" s="201" t="s">
        <v>2</v>
      </c>
      <c r="B3" s="201"/>
      <c r="C3" s="201"/>
      <c r="D3" s="201"/>
      <c r="E3" s="201"/>
      <c r="F3" s="201"/>
      <c r="G3" s="84"/>
    </row>
    <row r="4" spans="1:10" x14ac:dyDescent="0.25">
      <c r="A4" s="201" t="s">
        <v>3</v>
      </c>
      <c r="B4" s="201"/>
      <c r="C4" s="201"/>
      <c r="D4" s="201"/>
      <c r="E4" s="201"/>
      <c r="F4" s="201"/>
      <c r="G4" s="84"/>
    </row>
    <row r="5" spans="1:10" x14ac:dyDescent="0.25">
      <c r="A5" s="59"/>
      <c r="B5" s="59"/>
      <c r="C5" s="59"/>
      <c r="D5" s="59"/>
      <c r="E5" s="59"/>
      <c r="F5" s="59"/>
      <c r="G5" s="84"/>
    </row>
    <row r="6" spans="1:10" x14ac:dyDescent="0.25">
      <c r="A6" s="59"/>
      <c r="B6" s="59"/>
      <c r="C6" s="59"/>
      <c r="D6" s="59"/>
      <c r="E6" s="59"/>
      <c r="F6" s="59"/>
      <c r="G6" s="84"/>
    </row>
    <row r="7" spans="1:10" x14ac:dyDescent="0.25">
      <c r="A7" s="200" t="s">
        <v>83</v>
      </c>
      <c r="B7" s="200"/>
      <c r="C7" s="200"/>
      <c r="D7" s="200"/>
      <c r="E7" s="200"/>
      <c r="F7" s="200"/>
      <c r="G7" s="83"/>
    </row>
    <row r="8" spans="1:10" ht="12.75" customHeight="1" x14ac:dyDescent="0.25">
      <c r="A8" s="200" t="s">
        <v>97</v>
      </c>
      <c r="B8" s="200"/>
      <c r="C8" s="200"/>
      <c r="D8" s="200"/>
      <c r="E8" s="200"/>
      <c r="F8" s="200"/>
      <c r="G8" s="83"/>
    </row>
    <row r="9" spans="1:10" ht="15" customHeight="1" x14ac:dyDescent="0.25">
      <c r="A9" s="200" t="s">
        <v>82</v>
      </c>
      <c r="B9" s="200"/>
      <c r="C9" s="76"/>
      <c r="D9" s="202" t="s">
        <v>73</v>
      </c>
      <c r="E9" s="202"/>
      <c r="F9" s="76"/>
      <c r="G9" s="76"/>
    </row>
    <row r="10" spans="1:10" x14ac:dyDescent="0.25">
      <c r="A10" s="201"/>
      <c r="B10" s="201"/>
      <c r="C10" s="201"/>
      <c r="D10" s="201"/>
      <c r="E10" s="201"/>
      <c r="F10" s="201"/>
      <c r="G10" s="84"/>
    </row>
    <row r="11" spans="1:10" x14ac:dyDescent="0.25">
      <c r="A11" s="73" t="s">
        <v>4</v>
      </c>
      <c r="B11" s="74" t="s">
        <v>5</v>
      </c>
      <c r="C11" s="75" t="s">
        <v>6</v>
      </c>
      <c r="D11" s="75" t="s">
        <v>7</v>
      </c>
      <c r="E11" s="75" t="s">
        <v>8</v>
      </c>
      <c r="F11" s="75" t="s">
        <v>9</v>
      </c>
      <c r="G11" s="130"/>
    </row>
    <row r="12" spans="1:10" ht="37.5" customHeight="1" x14ac:dyDescent="0.25">
      <c r="A12" s="106" t="s">
        <v>74</v>
      </c>
      <c r="B12" s="107" t="s">
        <v>84</v>
      </c>
      <c r="C12" s="108"/>
      <c r="D12" s="109"/>
      <c r="E12" s="108"/>
      <c r="F12" s="112"/>
      <c r="G12" s="131"/>
    </row>
    <row r="13" spans="1:10" x14ac:dyDescent="0.25">
      <c r="A13" s="118">
        <v>1</v>
      </c>
      <c r="B13" s="14" t="s">
        <v>23</v>
      </c>
      <c r="C13" s="195">
        <v>10782.16</v>
      </c>
      <c r="D13" s="8" t="s">
        <v>12</v>
      </c>
      <c r="E13" s="194">
        <v>14.63</v>
      </c>
      <c r="F13" s="196">
        <f>ROUND(C13*E13,2)</f>
        <v>157743</v>
      </c>
      <c r="G13" s="143"/>
      <c r="I13" s="26"/>
      <c r="J13" s="57"/>
    </row>
    <row r="14" spans="1:10" x14ac:dyDescent="0.25">
      <c r="A14" s="119"/>
      <c r="B14" s="88"/>
      <c r="C14" s="10"/>
      <c r="D14" s="8"/>
      <c r="E14" s="194"/>
      <c r="F14" s="196"/>
      <c r="G14" s="143"/>
      <c r="I14" s="26"/>
      <c r="J14" s="52"/>
    </row>
    <row r="15" spans="1:10" x14ac:dyDescent="0.25">
      <c r="A15" s="120">
        <v>2</v>
      </c>
      <c r="B15" s="89" t="s">
        <v>17</v>
      </c>
      <c r="C15" s="10"/>
      <c r="D15" s="8"/>
      <c r="E15" s="194"/>
      <c r="F15" s="196"/>
      <c r="G15" s="143"/>
      <c r="I15" s="26"/>
      <c r="J15" s="52"/>
    </row>
    <row r="16" spans="1:10" x14ac:dyDescent="0.25">
      <c r="A16" s="129">
        <f>+A15+0.1</f>
        <v>2.1</v>
      </c>
      <c r="B16" s="90" t="s">
        <v>20</v>
      </c>
      <c r="C16" s="195">
        <v>7019.36</v>
      </c>
      <c r="D16" s="8" t="s">
        <v>11</v>
      </c>
      <c r="E16" s="194">
        <v>154.52000000000001</v>
      </c>
      <c r="F16" s="196">
        <f>ROUND(C16*E16,2)</f>
        <v>1084631.51</v>
      </c>
      <c r="G16" s="143"/>
      <c r="I16" s="26"/>
      <c r="J16" s="52"/>
    </row>
    <row r="17" spans="1:15" x14ac:dyDescent="0.25">
      <c r="A17" s="129">
        <v>2.2000000000000002</v>
      </c>
      <c r="B17" s="90" t="s">
        <v>13</v>
      </c>
      <c r="C17" s="195">
        <v>646.92999999999995</v>
      </c>
      <c r="D17" s="8" t="s">
        <v>11</v>
      </c>
      <c r="E17" s="194">
        <v>1110.3900000000001</v>
      </c>
      <c r="F17" s="196">
        <f t="shared" ref="F17:F59" si="0">ROUND(C17*E17,2)</f>
        <v>718344.6</v>
      </c>
      <c r="G17" s="143"/>
      <c r="I17" s="26"/>
      <c r="J17" s="52"/>
    </row>
    <row r="18" spans="1:15" ht="25.5" x14ac:dyDescent="0.25">
      <c r="A18" s="129">
        <v>2.2999999999999998</v>
      </c>
      <c r="B18" s="90" t="s">
        <v>40</v>
      </c>
      <c r="C18" s="195">
        <v>5997.68</v>
      </c>
      <c r="D18" s="8" t="s">
        <v>11</v>
      </c>
      <c r="E18" s="194">
        <v>184.68</v>
      </c>
      <c r="F18" s="196">
        <f t="shared" si="0"/>
        <v>1107651.54</v>
      </c>
      <c r="G18" s="143"/>
      <c r="I18" s="26"/>
      <c r="J18" s="52"/>
    </row>
    <row r="19" spans="1:15" ht="25.5" x14ac:dyDescent="0.25">
      <c r="A19" s="129">
        <f t="shared" ref="A19" si="1">+A18+0.1</f>
        <v>2.4</v>
      </c>
      <c r="B19" s="91" t="s">
        <v>41</v>
      </c>
      <c r="C19" s="195">
        <v>1226.02</v>
      </c>
      <c r="D19" s="8" t="s">
        <v>11</v>
      </c>
      <c r="E19" s="194">
        <v>210</v>
      </c>
      <c r="F19" s="196">
        <f t="shared" si="0"/>
        <v>257464.2</v>
      </c>
      <c r="G19" s="143"/>
      <c r="I19" s="26"/>
      <c r="J19" s="52"/>
    </row>
    <row r="20" spans="1:15" x14ac:dyDescent="0.25">
      <c r="A20" s="121"/>
      <c r="B20" s="91"/>
      <c r="C20" s="195"/>
      <c r="D20" s="8"/>
      <c r="E20" s="194"/>
      <c r="F20" s="196"/>
      <c r="G20" s="143"/>
      <c r="I20" s="26"/>
      <c r="J20" s="52"/>
    </row>
    <row r="21" spans="1:15" x14ac:dyDescent="0.25">
      <c r="A21" s="120">
        <v>3</v>
      </c>
      <c r="B21" s="13" t="s">
        <v>18</v>
      </c>
      <c r="C21" s="195"/>
      <c r="D21" s="8"/>
      <c r="E21" s="194"/>
      <c r="F21" s="196"/>
      <c r="G21" s="143"/>
      <c r="I21" s="26"/>
      <c r="J21" s="52"/>
    </row>
    <row r="22" spans="1:15" ht="25.5" x14ac:dyDescent="0.25">
      <c r="A22" s="129">
        <v>3.1</v>
      </c>
      <c r="B22" s="14" t="s">
        <v>24</v>
      </c>
      <c r="C22" s="195">
        <v>8233.6</v>
      </c>
      <c r="D22" s="8" t="s">
        <v>12</v>
      </c>
      <c r="E22" s="194">
        <v>469.53</v>
      </c>
      <c r="F22" s="196">
        <f t="shared" si="0"/>
        <v>3865922.21</v>
      </c>
      <c r="G22" s="143"/>
      <c r="I22" s="26"/>
      <c r="J22" s="52"/>
    </row>
    <row r="23" spans="1:15" ht="25.5" x14ac:dyDescent="0.25">
      <c r="A23" s="129">
        <v>3.2</v>
      </c>
      <c r="B23" s="14" t="s">
        <v>76</v>
      </c>
      <c r="C23" s="195">
        <v>2764.2</v>
      </c>
      <c r="D23" s="8" t="s">
        <v>12</v>
      </c>
      <c r="E23" s="194">
        <v>790.67</v>
      </c>
      <c r="F23" s="196">
        <f t="shared" si="0"/>
        <v>2185570.0099999998</v>
      </c>
      <c r="G23" s="143"/>
      <c r="I23" s="26"/>
      <c r="J23" s="52"/>
    </row>
    <row r="24" spans="1:15" x14ac:dyDescent="0.25">
      <c r="A24" s="120"/>
      <c r="B24" s="14"/>
      <c r="C24" s="195"/>
      <c r="D24" s="8"/>
      <c r="E24" s="194"/>
      <c r="F24" s="196"/>
      <c r="G24" s="143"/>
      <c r="I24" s="26"/>
      <c r="J24" s="52"/>
    </row>
    <row r="25" spans="1:15" x14ac:dyDescent="0.25">
      <c r="A25" s="120">
        <v>4</v>
      </c>
      <c r="B25" s="13" t="s">
        <v>19</v>
      </c>
      <c r="C25" s="195"/>
      <c r="D25" s="8"/>
      <c r="E25" s="194"/>
      <c r="F25" s="196"/>
      <c r="G25" s="143"/>
      <c r="I25" s="26"/>
      <c r="J25" s="52"/>
    </row>
    <row r="26" spans="1:15" ht="25.5" x14ac:dyDescent="0.25">
      <c r="A26" s="129">
        <v>4.0999999999999996</v>
      </c>
      <c r="B26" s="14" t="s">
        <v>24</v>
      </c>
      <c r="C26" s="195">
        <v>8233.6</v>
      </c>
      <c r="D26" s="8" t="s">
        <v>12</v>
      </c>
      <c r="E26" s="194">
        <v>27.98</v>
      </c>
      <c r="F26" s="196">
        <f t="shared" si="0"/>
        <v>230376.13</v>
      </c>
      <c r="G26" s="143"/>
      <c r="I26" s="26"/>
      <c r="J26" s="52"/>
    </row>
    <row r="27" spans="1:15" ht="25.5" x14ac:dyDescent="0.25">
      <c r="A27" s="129">
        <v>4.2</v>
      </c>
      <c r="B27" s="14" t="s">
        <v>76</v>
      </c>
      <c r="C27" s="195">
        <v>2764.2</v>
      </c>
      <c r="D27" s="8" t="s">
        <v>12</v>
      </c>
      <c r="E27" s="194">
        <v>32.270000000000003</v>
      </c>
      <c r="F27" s="196">
        <f t="shared" ref="F27" si="2">ROUND(C27*E27,2)</f>
        <v>89200.73</v>
      </c>
      <c r="G27" s="143"/>
      <c r="I27" s="26"/>
      <c r="J27" s="52"/>
    </row>
    <row r="28" spans="1:15" x14ac:dyDescent="0.25">
      <c r="A28" s="119"/>
      <c r="B28" s="14"/>
      <c r="C28" s="195"/>
      <c r="D28" s="8"/>
      <c r="E28" s="194"/>
      <c r="F28" s="196"/>
      <c r="G28" s="143"/>
      <c r="I28" s="26"/>
      <c r="J28" s="52"/>
    </row>
    <row r="29" spans="1:15" s="28" customFormat="1" ht="25.5" x14ac:dyDescent="0.25">
      <c r="A29" s="122">
        <v>5</v>
      </c>
      <c r="B29" s="13" t="s">
        <v>39</v>
      </c>
      <c r="C29" s="195"/>
      <c r="D29" s="8"/>
      <c r="E29" s="194"/>
      <c r="F29" s="196"/>
      <c r="G29" s="143"/>
      <c r="I29" s="26"/>
      <c r="J29" s="52"/>
    </row>
    <row r="30" spans="1:15" s="28" customFormat="1" ht="25.5" x14ac:dyDescent="0.25">
      <c r="A30" s="129">
        <v>5.0999999999999996</v>
      </c>
      <c r="B30" s="14" t="s">
        <v>80</v>
      </c>
      <c r="C30" s="195">
        <v>7</v>
      </c>
      <c r="D30" s="8" t="s">
        <v>10</v>
      </c>
      <c r="E30" s="194">
        <v>2750.04</v>
      </c>
      <c r="F30" s="196">
        <f t="shared" ref="F30" si="3">ROUND(C30*E30,2)</f>
        <v>19250.28</v>
      </c>
      <c r="G30" s="143"/>
      <c r="I30" s="26"/>
      <c r="J30" s="58"/>
      <c r="N30" s="60"/>
    </row>
    <row r="31" spans="1:15" s="28" customFormat="1" ht="25.5" x14ac:dyDescent="0.25">
      <c r="A31" s="129">
        <v>5.2</v>
      </c>
      <c r="B31" s="14" t="s">
        <v>92</v>
      </c>
      <c r="C31" s="195">
        <v>1</v>
      </c>
      <c r="D31" s="8" t="s">
        <v>10</v>
      </c>
      <c r="E31" s="194">
        <v>2443.85</v>
      </c>
      <c r="F31" s="196">
        <f t="shared" ref="F31" si="4">ROUND(C31*E31,2)</f>
        <v>2443.85</v>
      </c>
      <c r="G31" s="143"/>
      <c r="I31" s="26"/>
      <c r="J31" s="58"/>
      <c r="N31" s="60"/>
    </row>
    <row r="32" spans="1:15" s="28" customFormat="1" ht="25.5" x14ac:dyDescent="0.25">
      <c r="A32" s="129">
        <v>5.3</v>
      </c>
      <c r="B32" s="14" t="s">
        <v>91</v>
      </c>
      <c r="C32" s="195">
        <v>11</v>
      </c>
      <c r="D32" s="8" t="s">
        <v>10</v>
      </c>
      <c r="E32" s="194">
        <v>2119.35</v>
      </c>
      <c r="F32" s="196">
        <f t="shared" ref="F32" si="5">ROUND(C32*E32,2)</f>
        <v>23312.85</v>
      </c>
      <c r="G32" s="143"/>
      <c r="I32" s="87"/>
      <c r="N32" s="60"/>
      <c r="O32" s="60"/>
    </row>
    <row r="33" spans="1:257" s="28" customFormat="1" ht="25.5" x14ac:dyDescent="0.25">
      <c r="A33" s="129">
        <v>5.4</v>
      </c>
      <c r="B33" s="14" t="s">
        <v>72</v>
      </c>
      <c r="C33" s="195">
        <v>49</v>
      </c>
      <c r="D33" s="8" t="s">
        <v>10</v>
      </c>
      <c r="E33" s="194">
        <v>1449.38</v>
      </c>
      <c r="F33" s="196">
        <f t="shared" si="0"/>
        <v>71019.62</v>
      </c>
      <c r="G33" s="143"/>
      <c r="I33" s="26"/>
      <c r="J33" s="58"/>
      <c r="N33" s="60"/>
    </row>
    <row r="34" spans="1:257" s="28" customFormat="1" ht="25.5" x14ac:dyDescent="0.25">
      <c r="A34" s="129">
        <v>5.5</v>
      </c>
      <c r="B34" s="14" t="s">
        <v>79</v>
      </c>
      <c r="C34" s="195">
        <v>31</v>
      </c>
      <c r="D34" s="8" t="s">
        <v>10</v>
      </c>
      <c r="E34" s="194">
        <v>1514.74</v>
      </c>
      <c r="F34" s="196">
        <f t="shared" si="0"/>
        <v>46956.94</v>
      </c>
      <c r="G34" s="143"/>
      <c r="I34" s="26"/>
      <c r="J34" s="58"/>
      <c r="N34" s="60"/>
    </row>
    <row r="35" spans="1:257" s="28" customFormat="1" ht="25.5" x14ac:dyDescent="0.25">
      <c r="A35" s="129">
        <v>5.6</v>
      </c>
      <c r="B35" s="14" t="s">
        <v>77</v>
      </c>
      <c r="C35" s="195">
        <v>18</v>
      </c>
      <c r="D35" s="8" t="s">
        <v>10</v>
      </c>
      <c r="E35" s="194">
        <v>2054.4499999999998</v>
      </c>
      <c r="F35" s="196">
        <f t="shared" ref="F35:F38" si="6">ROUND(C35*E35,2)</f>
        <v>36980.1</v>
      </c>
      <c r="G35" s="143"/>
      <c r="I35" s="26"/>
      <c r="J35" s="58"/>
      <c r="N35" s="60"/>
    </row>
    <row r="36" spans="1:257" s="28" customFormat="1" x14ac:dyDescent="0.25">
      <c r="A36" s="129">
        <v>5.7</v>
      </c>
      <c r="B36" s="14" t="s">
        <v>81</v>
      </c>
      <c r="C36" s="195">
        <v>17</v>
      </c>
      <c r="D36" s="8" t="s">
        <v>10</v>
      </c>
      <c r="E36" s="194">
        <v>1566.25</v>
      </c>
      <c r="F36" s="196">
        <f t="shared" si="6"/>
        <v>26626.25</v>
      </c>
      <c r="G36" s="143"/>
      <c r="I36" s="26"/>
      <c r="J36" s="58"/>
      <c r="N36" s="60"/>
      <c r="P36" s="60"/>
    </row>
    <row r="37" spans="1:257" s="28" customFormat="1" x14ac:dyDescent="0.25">
      <c r="A37" s="129">
        <v>5.8</v>
      </c>
      <c r="B37" s="14" t="s">
        <v>71</v>
      </c>
      <c r="C37" s="195">
        <v>42</v>
      </c>
      <c r="D37" s="8" t="s">
        <v>10</v>
      </c>
      <c r="E37" s="194">
        <v>1384.48</v>
      </c>
      <c r="F37" s="196">
        <f t="shared" si="6"/>
        <v>58148.160000000003</v>
      </c>
      <c r="G37" s="143"/>
      <c r="I37" s="26"/>
      <c r="J37" s="58"/>
      <c r="N37" s="60"/>
    </row>
    <row r="38" spans="1:257" s="28" customFormat="1" x14ac:dyDescent="0.25">
      <c r="A38" s="129">
        <v>5.9</v>
      </c>
      <c r="B38" s="14" t="s">
        <v>90</v>
      </c>
      <c r="C38" s="195">
        <v>117</v>
      </c>
      <c r="D38" s="8" t="s">
        <v>10</v>
      </c>
      <c r="E38" s="194">
        <v>250</v>
      </c>
      <c r="F38" s="196">
        <f t="shared" si="6"/>
        <v>29250</v>
      </c>
      <c r="G38" s="143"/>
      <c r="I38" s="26"/>
      <c r="J38" s="58"/>
      <c r="N38" s="60"/>
    </row>
    <row r="39" spans="1:257" s="28" customFormat="1" x14ac:dyDescent="0.25">
      <c r="A39" s="123"/>
      <c r="B39" s="14"/>
      <c r="C39" s="195"/>
      <c r="D39" s="8"/>
      <c r="E39" s="194"/>
      <c r="F39" s="196"/>
      <c r="G39" s="143"/>
      <c r="I39" s="26"/>
      <c r="J39" s="58"/>
      <c r="N39" s="60"/>
    </row>
    <row r="40" spans="1:257" x14ac:dyDescent="0.25">
      <c r="A40" s="120">
        <v>6</v>
      </c>
      <c r="B40" s="13" t="s">
        <v>85</v>
      </c>
      <c r="C40" s="195"/>
      <c r="D40" s="8"/>
      <c r="E40" s="194"/>
      <c r="F40" s="196"/>
      <c r="G40" s="143"/>
      <c r="I40" s="26"/>
    </row>
    <row r="41" spans="1:257" ht="51" x14ac:dyDescent="0.25">
      <c r="A41" s="188">
        <v>6.1</v>
      </c>
      <c r="B41" s="189" t="s">
        <v>87</v>
      </c>
      <c r="C41" s="197">
        <v>2</v>
      </c>
      <c r="D41" s="190" t="s">
        <v>10</v>
      </c>
      <c r="E41" s="198">
        <v>34691.19</v>
      </c>
      <c r="F41" s="199">
        <f t="shared" ref="F41" si="7">ROUND(C41*E41,2)</f>
        <v>69382.38</v>
      </c>
      <c r="G41" s="143"/>
      <c r="I41" s="26"/>
      <c r="N41" s="77"/>
    </row>
    <row r="42" spans="1:257" x14ac:dyDescent="0.25">
      <c r="A42" s="124"/>
      <c r="B42" s="9"/>
      <c r="C42" s="195"/>
      <c r="D42" s="8"/>
      <c r="E42" s="194"/>
      <c r="F42" s="196"/>
      <c r="G42" s="143"/>
      <c r="I42" s="26"/>
    </row>
    <row r="43" spans="1:257" ht="51" x14ac:dyDescent="0.25">
      <c r="A43" s="129">
        <v>6.2</v>
      </c>
      <c r="B43" s="9" t="s">
        <v>86</v>
      </c>
      <c r="C43" s="195">
        <v>5</v>
      </c>
      <c r="D43" s="8" t="s">
        <v>10</v>
      </c>
      <c r="E43" s="194">
        <v>28067.62</v>
      </c>
      <c r="F43" s="196">
        <f t="shared" ref="F43:F44" si="8">ROUND(C43*E43,2)</f>
        <v>140338.1</v>
      </c>
      <c r="G43" s="143"/>
      <c r="I43" s="26"/>
      <c r="K43" s="26"/>
      <c r="N43" s="78"/>
    </row>
    <row r="44" spans="1:257" s="28" customFormat="1" ht="25.5" x14ac:dyDescent="0.25">
      <c r="A44" s="129">
        <v>6.3</v>
      </c>
      <c r="B44" s="98" t="s">
        <v>93</v>
      </c>
      <c r="C44" s="195">
        <v>7</v>
      </c>
      <c r="D44" s="8" t="s">
        <v>10</v>
      </c>
      <c r="E44" s="194">
        <v>3500</v>
      </c>
      <c r="F44" s="196">
        <f t="shared" si="8"/>
        <v>24500</v>
      </c>
      <c r="G44" s="143"/>
      <c r="I44" s="26"/>
      <c r="J44" s="58"/>
      <c r="N44" s="60"/>
    </row>
    <row r="45" spans="1:257" x14ac:dyDescent="0.25">
      <c r="A45" s="124"/>
      <c r="B45" s="9"/>
      <c r="C45" s="195"/>
      <c r="D45" s="8"/>
      <c r="E45" s="194"/>
      <c r="F45" s="196"/>
      <c r="G45" s="143"/>
      <c r="I45" s="26"/>
    </row>
    <row r="46" spans="1:257" s="28" customFormat="1" x14ac:dyDescent="0.25">
      <c r="A46" s="125">
        <v>7</v>
      </c>
      <c r="B46" s="79" t="s">
        <v>88</v>
      </c>
      <c r="C46" s="195"/>
      <c r="D46" s="8"/>
      <c r="E46" s="194"/>
      <c r="F46" s="196"/>
      <c r="G46" s="143"/>
      <c r="H46" s="27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  <c r="IP46" s="27"/>
      <c r="IQ46" s="27"/>
      <c r="IR46" s="27"/>
      <c r="IS46" s="27"/>
      <c r="IT46" s="27"/>
      <c r="IU46" s="27"/>
      <c r="IV46" s="27"/>
      <c r="IW46" s="27"/>
    </row>
    <row r="47" spans="1:257" s="28" customFormat="1" x14ac:dyDescent="0.2">
      <c r="A47" s="126">
        <v>7.1</v>
      </c>
      <c r="B47" s="80" t="s">
        <v>42</v>
      </c>
      <c r="C47" s="195">
        <v>806</v>
      </c>
      <c r="D47" s="101" t="s">
        <v>10</v>
      </c>
      <c r="E47" s="194">
        <v>230.1</v>
      </c>
      <c r="F47" s="196">
        <f t="shared" si="0"/>
        <v>185460.6</v>
      </c>
      <c r="G47" s="143"/>
      <c r="H47" s="27"/>
      <c r="I47" s="26"/>
      <c r="J47" s="51"/>
      <c r="K47" s="27"/>
      <c r="L47" s="61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</row>
    <row r="48" spans="1:257" s="28" customFormat="1" ht="25.5" x14ac:dyDescent="0.2">
      <c r="A48" s="126">
        <v>7.2</v>
      </c>
      <c r="B48" s="81" t="s">
        <v>43</v>
      </c>
      <c r="C48" s="195">
        <v>9672</v>
      </c>
      <c r="D48" s="102" t="s">
        <v>12</v>
      </c>
      <c r="E48" s="194">
        <v>32.1</v>
      </c>
      <c r="F48" s="196">
        <f t="shared" si="0"/>
        <v>310471.2</v>
      </c>
      <c r="G48" s="143"/>
      <c r="H48" s="27"/>
      <c r="I48" s="26"/>
      <c r="J48" s="51"/>
      <c r="K48" s="27"/>
      <c r="L48" s="62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  <c r="IP48" s="27"/>
      <c r="IQ48" s="27"/>
      <c r="IR48" s="27"/>
      <c r="IS48" s="27"/>
      <c r="IT48" s="27"/>
      <c r="IU48" s="27"/>
      <c r="IV48" s="27"/>
      <c r="IW48" s="27"/>
    </row>
    <row r="49" spans="1:257" s="28" customFormat="1" ht="25.5" x14ac:dyDescent="0.2">
      <c r="A49" s="126">
        <v>7.3</v>
      </c>
      <c r="B49" s="82" t="s">
        <v>44</v>
      </c>
      <c r="C49" s="195">
        <v>806</v>
      </c>
      <c r="D49" s="101" t="s">
        <v>10</v>
      </c>
      <c r="E49" s="194">
        <v>53.1</v>
      </c>
      <c r="F49" s="196">
        <f t="shared" si="0"/>
        <v>42798.6</v>
      </c>
      <c r="G49" s="143"/>
      <c r="H49" s="27"/>
      <c r="I49" s="26"/>
      <c r="J49" s="51"/>
      <c r="K49" s="27"/>
      <c r="L49" s="61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  <c r="IP49" s="27"/>
      <c r="IQ49" s="27"/>
      <c r="IR49" s="27"/>
      <c r="IS49" s="27"/>
      <c r="IT49" s="27"/>
      <c r="IU49" s="27"/>
      <c r="IV49" s="27"/>
      <c r="IW49" s="27"/>
    </row>
    <row r="50" spans="1:257" s="68" customFormat="1" x14ac:dyDescent="0.2">
      <c r="A50" s="126">
        <v>7.4</v>
      </c>
      <c r="B50" s="80" t="s">
        <v>45</v>
      </c>
      <c r="C50" s="195">
        <v>1209</v>
      </c>
      <c r="D50" s="101" t="s">
        <v>10</v>
      </c>
      <c r="E50" s="194">
        <v>26.5</v>
      </c>
      <c r="F50" s="196">
        <f t="shared" si="0"/>
        <v>32038.5</v>
      </c>
      <c r="G50" s="143"/>
      <c r="H50" s="64"/>
      <c r="I50" s="65"/>
      <c r="J50" s="66"/>
      <c r="K50" s="64"/>
      <c r="L50" s="67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64"/>
      <c r="HV50" s="64"/>
      <c r="HW50" s="64"/>
      <c r="HX50" s="64"/>
      <c r="HY50" s="64"/>
      <c r="HZ50" s="64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  <c r="IP50" s="64"/>
      <c r="IQ50" s="64"/>
      <c r="IR50" s="64"/>
      <c r="IS50" s="64"/>
      <c r="IT50" s="64"/>
      <c r="IU50" s="64"/>
      <c r="IV50" s="64"/>
      <c r="IW50" s="64"/>
    </row>
    <row r="51" spans="1:257" s="28" customFormat="1" ht="25.5" x14ac:dyDescent="0.2">
      <c r="A51" s="126">
        <v>7.5</v>
      </c>
      <c r="B51" s="82" t="s">
        <v>46</v>
      </c>
      <c r="C51" s="195">
        <v>806</v>
      </c>
      <c r="D51" s="101" t="s">
        <v>12</v>
      </c>
      <c r="E51" s="194">
        <v>292.05</v>
      </c>
      <c r="F51" s="196">
        <f t="shared" si="0"/>
        <v>235392.3</v>
      </c>
      <c r="G51" s="143"/>
      <c r="H51" s="27"/>
      <c r="I51" s="26"/>
      <c r="J51" s="51"/>
      <c r="K51" s="27"/>
      <c r="L51" s="61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27"/>
      <c r="IS51" s="27"/>
      <c r="IT51" s="27"/>
      <c r="IU51" s="27"/>
      <c r="IV51" s="27"/>
      <c r="IW51" s="27"/>
    </row>
    <row r="52" spans="1:257" s="28" customFormat="1" x14ac:dyDescent="0.2">
      <c r="A52" s="126">
        <v>7.6</v>
      </c>
      <c r="B52" s="80" t="s">
        <v>47</v>
      </c>
      <c r="C52" s="195">
        <v>806</v>
      </c>
      <c r="D52" s="101" t="s">
        <v>10</v>
      </c>
      <c r="E52" s="194">
        <v>35.4</v>
      </c>
      <c r="F52" s="196">
        <f t="shared" si="0"/>
        <v>28532.400000000001</v>
      </c>
      <c r="G52" s="143"/>
      <c r="H52" s="27"/>
      <c r="I52" s="26"/>
      <c r="J52" s="51"/>
      <c r="K52" s="27"/>
      <c r="L52" s="61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  <c r="IV52" s="27"/>
      <c r="IW52" s="27"/>
    </row>
    <row r="53" spans="1:257" s="28" customFormat="1" x14ac:dyDescent="0.2">
      <c r="A53" s="126">
        <v>7.7</v>
      </c>
      <c r="B53" s="80" t="s">
        <v>48</v>
      </c>
      <c r="C53" s="195">
        <v>806</v>
      </c>
      <c r="D53" s="101" t="s">
        <v>10</v>
      </c>
      <c r="E53" s="194">
        <v>28.32</v>
      </c>
      <c r="F53" s="196">
        <f t="shared" si="0"/>
        <v>22825.919999999998</v>
      </c>
      <c r="G53" s="143"/>
      <c r="H53" s="27"/>
      <c r="I53" s="26"/>
      <c r="J53" s="51"/>
      <c r="K53" s="27"/>
      <c r="L53" s="61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</row>
    <row r="54" spans="1:257" s="28" customFormat="1" x14ac:dyDescent="0.2">
      <c r="A54" s="126">
        <v>7.8</v>
      </c>
      <c r="B54" s="80" t="s">
        <v>49</v>
      </c>
      <c r="C54" s="195">
        <v>806</v>
      </c>
      <c r="D54" s="101" t="s">
        <v>10</v>
      </c>
      <c r="E54" s="194">
        <v>286.36</v>
      </c>
      <c r="F54" s="196">
        <f t="shared" si="0"/>
        <v>230806.16</v>
      </c>
      <c r="G54" s="143"/>
      <c r="H54" s="27"/>
      <c r="I54" s="26"/>
      <c r="J54" s="51"/>
      <c r="K54" s="27"/>
      <c r="L54" s="61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  <c r="IP54" s="27"/>
      <c r="IQ54" s="27"/>
      <c r="IR54" s="27"/>
      <c r="IS54" s="27"/>
      <c r="IT54" s="27"/>
      <c r="IU54" s="27"/>
      <c r="IV54" s="27"/>
      <c r="IW54" s="27"/>
    </row>
    <row r="55" spans="1:257" s="28" customFormat="1" x14ac:dyDescent="0.2">
      <c r="A55" s="126">
        <v>7.9</v>
      </c>
      <c r="B55" s="80" t="s">
        <v>50</v>
      </c>
      <c r="C55" s="195">
        <v>806</v>
      </c>
      <c r="D55" s="101" t="s">
        <v>10</v>
      </c>
      <c r="E55" s="194">
        <v>380</v>
      </c>
      <c r="F55" s="196">
        <f t="shared" si="0"/>
        <v>306280</v>
      </c>
      <c r="G55" s="143"/>
      <c r="H55" s="27"/>
      <c r="I55" s="26"/>
      <c r="J55" s="51"/>
      <c r="K55" s="27"/>
      <c r="L55" s="61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</row>
    <row r="56" spans="1:257" s="28" customFormat="1" x14ac:dyDescent="0.2">
      <c r="A56" s="127">
        <v>7.1</v>
      </c>
      <c r="B56" s="6" t="s">
        <v>51</v>
      </c>
      <c r="C56" s="195">
        <v>806</v>
      </c>
      <c r="D56" s="103" t="s">
        <v>21</v>
      </c>
      <c r="E56" s="194">
        <v>12.89</v>
      </c>
      <c r="F56" s="196">
        <f t="shared" si="0"/>
        <v>10389.34</v>
      </c>
      <c r="G56" s="143"/>
      <c r="H56" s="27"/>
      <c r="I56" s="26"/>
      <c r="J56" s="51"/>
      <c r="K56" s="27"/>
      <c r="L56" s="61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  <c r="IP56" s="27"/>
      <c r="IQ56" s="27"/>
      <c r="IR56" s="27"/>
      <c r="IS56" s="27"/>
      <c r="IT56" s="27"/>
      <c r="IU56" s="27"/>
      <c r="IV56" s="27"/>
      <c r="IW56" s="27"/>
    </row>
    <row r="57" spans="1:257" s="28" customFormat="1" x14ac:dyDescent="0.2">
      <c r="A57" s="127">
        <v>7.11</v>
      </c>
      <c r="B57" s="80" t="s">
        <v>52</v>
      </c>
      <c r="C57" s="195">
        <v>806</v>
      </c>
      <c r="D57" s="101" t="s">
        <v>10</v>
      </c>
      <c r="E57" s="194">
        <v>200</v>
      </c>
      <c r="F57" s="196">
        <f t="shared" si="0"/>
        <v>161200</v>
      </c>
      <c r="G57" s="143"/>
      <c r="H57" s="27"/>
      <c r="I57" s="26"/>
      <c r="J57" s="51"/>
      <c r="K57" s="27"/>
      <c r="L57" s="61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  <c r="IP57" s="27"/>
      <c r="IQ57" s="27"/>
      <c r="IR57" s="27"/>
      <c r="IS57" s="27"/>
      <c r="IT57" s="27"/>
      <c r="IU57" s="27"/>
      <c r="IV57" s="27"/>
      <c r="IW57" s="27"/>
    </row>
    <row r="58" spans="1:257" s="28" customFormat="1" x14ac:dyDescent="0.2">
      <c r="A58" s="127">
        <v>7.12</v>
      </c>
      <c r="B58" s="80" t="s">
        <v>53</v>
      </c>
      <c r="C58" s="195">
        <v>1595.88</v>
      </c>
      <c r="D58" s="101" t="s">
        <v>11</v>
      </c>
      <c r="E58" s="194">
        <v>409.39</v>
      </c>
      <c r="F58" s="196">
        <f t="shared" si="0"/>
        <v>653337.31000000006</v>
      </c>
      <c r="G58" s="143"/>
      <c r="H58" s="27"/>
      <c r="I58" s="26"/>
      <c r="J58" s="51"/>
      <c r="K58" s="27"/>
      <c r="L58" s="63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  <c r="IP58" s="27"/>
      <c r="IQ58" s="27"/>
      <c r="IR58" s="27"/>
      <c r="IS58" s="27"/>
      <c r="IT58" s="27"/>
      <c r="IU58" s="27"/>
      <c r="IV58" s="27"/>
      <c r="IW58" s="27"/>
    </row>
    <row r="59" spans="1:257" s="28" customFormat="1" x14ac:dyDescent="0.2">
      <c r="A59" s="127">
        <v>7.13</v>
      </c>
      <c r="B59" s="80" t="s">
        <v>54</v>
      </c>
      <c r="C59" s="195">
        <v>806</v>
      </c>
      <c r="D59" s="101" t="s">
        <v>10</v>
      </c>
      <c r="E59" s="194">
        <v>300</v>
      </c>
      <c r="F59" s="196">
        <f t="shared" si="0"/>
        <v>241800</v>
      </c>
      <c r="G59" s="143"/>
      <c r="H59" s="27"/>
      <c r="I59" s="26"/>
      <c r="J59" s="51"/>
      <c r="K59" s="27"/>
      <c r="L59" s="61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  <c r="IP59" s="27"/>
      <c r="IQ59" s="27"/>
      <c r="IR59" s="27"/>
      <c r="IS59" s="27"/>
      <c r="IT59" s="27"/>
      <c r="IU59" s="27"/>
      <c r="IV59" s="27"/>
      <c r="IW59" s="27"/>
    </row>
    <row r="60" spans="1:257" s="16" customFormat="1" x14ac:dyDescent="0.25">
      <c r="A60" s="120"/>
      <c r="B60" s="9"/>
      <c r="C60" s="195"/>
      <c r="D60" s="8"/>
      <c r="E60" s="194"/>
      <c r="F60" s="196"/>
      <c r="G60" s="143"/>
      <c r="I60" s="26"/>
    </row>
    <row r="61" spans="1:257" x14ac:dyDescent="0.25">
      <c r="A61" s="120">
        <v>8</v>
      </c>
      <c r="B61" s="92" t="s">
        <v>22</v>
      </c>
      <c r="C61" s="195"/>
      <c r="D61" s="8"/>
      <c r="E61" s="194"/>
      <c r="F61" s="196"/>
      <c r="G61" s="143"/>
      <c r="I61" s="26"/>
    </row>
    <row r="62" spans="1:257" x14ac:dyDescent="0.25">
      <c r="A62" s="129">
        <v>8.1</v>
      </c>
      <c r="B62" s="14" t="s">
        <v>94</v>
      </c>
      <c r="C62" s="195">
        <v>8072.16</v>
      </c>
      <c r="D62" s="8" t="s">
        <v>12</v>
      </c>
      <c r="E62" s="194">
        <v>7.68</v>
      </c>
      <c r="F62" s="196">
        <f t="shared" ref="F62:F65" si="9">ROUND(C62*E62,2)</f>
        <v>61994.19</v>
      </c>
      <c r="G62" s="143"/>
      <c r="I62" s="26"/>
      <c r="K62" s="26"/>
      <c r="L62" s="57"/>
    </row>
    <row r="63" spans="1:257" x14ac:dyDescent="0.25">
      <c r="A63" s="129">
        <v>8.1999999999999993</v>
      </c>
      <c r="B63" s="14" t="s">
        <v>95</v>
      </c>
      <c r="C63" s="195">
        <v>2710</v>
      </c>
      <c r="D63" s="8" t="s">
        <v>12</v>
      </c>
      <c r="E63" s="194">
        <v>10.050000000000001</v>
      </c>
      <c r="F63" s="196">
        <f t="shared" ref="F63" si="10">ROUND(E63*C63,2)</f>
        <v>27235.5</v>
      </c>
      <c r="G63" s="143"/>
      <c r="I63" s="26"/>
      <c r="K63" s="26"/>
      <c r="L63" s="57"/>
    </row>
    <row r="64" spans="1:257" s="29" customFormat="1" ht="15" customHeight="1" x14ac:dyDescent="0.2">
      <c r="A64" s="93"/>
      <c r="B64" s="94"/>
      <c r="C64" s="195"/>
      <c r="D64" s="104"/>
      <c r="E64" s="194"/>
      <c r="F64" s="196"/>
      <c r="G64" s="143"/>
      <c r="I64" s="26"/>
    </row>
    <row r="65" spans="1:14" s="69" customFormat="1" ht="51" x14ac:dyDescent="0.25">
      <c r="A65" s="128">
        <v>9</v>
      </c>
      <c r="B65" s="15" t="s">
        <v>56</v>
      </c>
      <c r="C65" s="195">
        <v>10782.16</v>
      </c>
      <c r="D65" s="102" t="s">
        <v>12</v>
      </c>
      <c r="E65" s="194">
        <v>23.8</v>
      </c>
      <c r="F65" s="196">
        <f t="shared" si="9"/>
        <v>256615.41</v>
      </c>
      <c r="G65" s="143"/>
      <c r="I65" s="65"/>
      <c r="N65" s="65"/>
    </row>
    <row r="66" spans="1:14" s="69" customFormat="1" x14ac:dyDescent="0.25">
      <c r="A66" s="95"/>
      <c r="B66" s="15"/>
      <c r="C66" s="195"/>
      <c r="D66" s="102"/>
      <c r="E66" s="194"/>
      <c r="F66" s="196"/>
      <c r="G66" s="143"/>
      <c r="I66" s="65"/>
      <c r="N66" s="65"/>
    </row>
    <row r="67" spans="1:14" x14ac:dyDescent="0.25">
      <c r="A67" s="117">
        <v>10</v>
      </c>
      <c r="B67" s="15" t="s">
        <v>89</v>
      </c>
      <c r="C67" s="110">
        <v>1</v>
      </c>
      <c r="D67" s="102" t="s">
        <v>10</v>
      </c>
      <c r="E67" s="116">
        <v>12000</v>
      </c>
      <c r="F67" s="111">
        <f t="shared" ref="F67" si="11">ROUND(C67*E67,2)</f>
        <v>12000</v>
      </c>
      <c r="G67" s="143"/>
      <c r="I67" s="26"/>
    </row>
    <row r="68" spans="1:14" x14ac:dyDescent="0.2">
      <c r="A68" s="191"/>
      <c r="B68" s="71" t="s">
        <v>75</v>
      </c>
      <c r="C68" s="145"/>
      <c r="D68" s="192"/>
      <c r="E68" s="146"/>
      <c r="F68" s="114">
        <f>SUM(F13:F67)</f>
        <v>13064289.889999999</v>
      </c>
      <c r="G68" s="143"/>
      <c r="I68" s="52"/>
    </row>
    <row r="69" spans="1:14" x14ac:dyDescent="0.25">
      <c r="A69" s="11"/>
      <c r="B69" s="9"/>
      <c r="C69" s="110"/>
      <c r="D69" s="8"/>
      <c r="E69" s="194"/>
      <c r="F69" s="196"/>
      <c r="G69" s="143"/>
      <c r="I69" s="26"/>
      <c r="K69" s="26"/>
    </row>
    <row r="70" spans="1:14" ht="18" customHeight="1" x14ac:dyDescent="0.25">
      <c r="A70" s="96" t="s">
        <v>14</v>
      </c>
      <c r="B70" s="13" t="s">
        <v>15</v>
      </c>
      <c r="C70" s="195"/>
      <c r="D70" s="97"/>
      <c r="E70" s="194"/>
      <c r="F70" s="196"/>
      <c r="G70" s="143"/>
      <c r="I70" s="26"/>
    </row>
    <row r="71" spans="1:14" ht="38.25" x14ac:dyDescent="0.25">
      <c r="A71" s="99">
        <v>1</v>
      </c>
      <c r="B71" s="20" t="s">
        <v>55</v>
      </c>
      <c r="C71" s="195">
        <v>6</v>
      </c>
      <c r="D71" s="1" t="s">
        <v>78</v>
      </c>
      <c r="E71" s="194">
        <f>35000+2083.334</f>
        <v>37083.334000000003</v>
      </c>
      <c r="F71" s="196">
        <f>ROUND(C71*E71,2)</f>
        <v>222500</v>
      </c>
      <c r="G71" s="143"/>
      <c r="I71" s="53"/>
    </row>
    <row r="72" spans="1:14" x14ac:dyDescent="0.25">
      <c r="A72" s="11"/>
      <c r="B72" s="20"/>
      <c r="C72" s="110"/>
      <c r="D72" s="8"/>
      <c r="E72" s="194"/>
      <c r="F72" s="111"/>
      <c r="G72" s="143"/>
    </row>
    <row r="73" spans="1:14" x14ac:dyDescent="0.2">
      <c r="A73" s="70"/>
      <c r="B73" s="71" t="s">
        <v>16</v>
      </c>
      <c r="C73" s="145"/>
      <c r="D73" s="72"/>
      <c r="E73" s="72"/>
      <c r="F73" s="114">
        <f>SUM(F71:F72)</f>
        <v>222500</v>
      </c>
      <c r="G73" s="132"/>
      <c r="H73" s="193"/>
    </row>
    <row r="74" spans="1:14" x14ac:dyDescent="0.25">
      <c r="A74" s="11"/>
      <c r="B74" s="12"/>
      <c r="C74" s="105"/>
      <c r="D74" s="8"/>
      <c r="E74" s="8"/>
      <c r="F74" s="113"/>
      <c r="G74" s="133"/>
      <c r="H74" s="111"/>
    </row>
    <row r="75" spans="1:14" s="28" customFormat="1" x14ac:dyDescent="0.2">
      <c r="A75" s="44"/>
      <c r="B75" s="45" t="s">
        <v>70</v>
      </c>
      <c r="C75" s="145"/>
      <c r="D75" s="46"/>
      <c r="E75" s="47"/>
      <c r="F75" s="114">
        <f>+F68+F73</f>
        <v>13286789.889999999</v>
      </c>
      <c r="G75" s="134"/>
      <c r="H75" s="60"/>
    </row>
    <row r="76" spans="1:14" s="28" customFormat="1" x14ac:dyDescent="0.2">
      <c r="A76" s="48"/>
      <c r="B76" s="49" t="s">
        <v>70</v>
      </c>
      <c r="C76" s="144"/>
      <c r="D76" s="50"/>
      <c r="E76" s="47"/>
      <c r="F76" s="115">
        <f>F75</f>
        <v>13286789.889999999</v>
      </c>
      <c r="G76" s="134"/>
    </row>
    <row r="77" spans="1:14" s="3" customFormat="1" ht="10.5" customHeight="1" x14ac:dyDescent="0.2">
      <c r="A77" s="30"/>
      <c r="B77" s="31"/>
      <c r="C77" s="32"/>
      <c r="D77" s="33"/>
      <c r="E77" s="32"/>
      <c r="F77" s="34"/>
      <c r="G77" s="135"/>
      <c r="H77" s="35"/>
    </row>
    <row r="78" spans="1:14" s="38" customFormat="1" ht="14.25" x14ac:dyDescent="0.2">
      <c r="A78" s="147"/>
      <c r="B78" s="148" t="s">
        <v>25</v>
      </c>
      <c r="C78" s="149"/>
      <c r="D78" s="6"/>
      <c r="E78" s="150"/>
      <c r="F78" s="151"/>
      <c r="G78" s="136"/>
      <c r="H78" s="36"/>
      <c r="I78" s="37"/>
      <c r="J78" s="37"/>
      <c r="K78" s="37"/>
    </row>
    <row r="79" spans="1:14" s="38" customFormat="1" ht="14.25" x14ac:dyDescent="0.2">
      <c r="A79" s="147"/>
      <c r="B79" s="151" t="s">
        <v>26</v>
      </c>
      <c r="C79" s="152">
        <v>0.1</v>
      </c>
      <c r="D79" s="6"/>
      <c r="E79" s="150"/>
      <c r="F79" s="153">
        <f>+ROUND(F76*C79,2)</f>
        <v>1328678.99</v>
      </c>
      <c r="G79" s="137"/>
      <c r="H79" s="36"/>
      <c r="I79" s="54"/>
      <c r="J79" s="37"/>
      <c r="K79" s="39"/>
    </row>
    <row r="80" spans="1:14" s="38" customFormat="1" ht="14.25" x14ac:dyDescent="0.2">
      <c r="A80" s="147"/>
      <c r="B80" s="151" t="s">
        <v>28</v>
      </c>
      <c r="C80" s="152">
        <v>0.03</v>
      </c>
      <c r="D80" s="6"/>
      <c r="E80" s="150"/>
      <c r="F80" s="153">
        <f>+ROUND(F76*C80,2)</f>
        <v>398603.7</v>
      </c>
      <c r="G80" s="137"/>
      <c r="H80" s="36"/>
      <c r="I80" s="54"/>
      <c r="J80" s="37"/>
      <c r="K80" s="39"/>
    </row>
    <row r="81" spans="1:11" s="38" customFormat="1" ht="14.25" x14ac:dyDescent="0.2">
      <c r="A81" s="147"/>
      <c r="B81" s="151" t="s">
        <v>57</v>
      </c>
      <c r="C81" s="152">
        <v>0.04</v>
      </c>
      <c r="D81" s="6"/>
      <c r="E81" s="150"/>
      <c r="F81" s="153">
        <f>+ROUND(F76*C81,2)</f>
        <v>531471.6</v>
      </c>
      <c r="G81" s="137"/>
      <c r="H81" s="36"/>
      <c r="I81" s="54"/>
      <c r="J81" s="37"/>
      <c r="K81" s="39"/>
    </row>
    <row r="82" spans="1:11" s="38" customFormat="1" ht="14.25" x14ac:dyDescent="0.2">
      <c r="A82" s="147"/>
      <c r="B82" s="151" t="s">
        <v>58</v>
      </c>
      <c r="C82" s="152">
        <v>0.03</v>
      </c>
      <c r="D82" s="6"/>
      <c r="E82" s="150"/>
      <c r="F82" s="153">
        <f>+ROUND(F76*C82,2)</f>
        <v>398603.7</v>
      </c>
      <c r="G82" s="137"/>
      <c r="H82" s="36"/>
      <c r="I82" s="54"/>
      <c r="J82" s="37"/>
      <c r="K82" s="39"/>
    </row>
    <row r="83" spans="1:11" s="38" customFormat="1" ht="14.25" x14ac:dyDescent="0.2">
      <c r="A83" s="147"/>
      <c r="B83" s="151" t="s">
        <v>27</v>
      </c>
      <c r="C83" s="152">
        <v>0.05</v>
      </c>
      <c r="D83" s="6"/>
      <c r="E83" s="150"/>
      <c r="F83" s="153">
        <f>+ROUND(F76*C83,)</f>
        <v>664339</v>
      </c>
      <c r="G83" s="137"/>
      <c r="H83" s="36"/>
      <c r="I83" s="54"/>
      <c r="J83" s="37"/>
      <c r="K83" s="39"/>
    </row>
    <row r="84" spans="1:11" s="38" customFormat="1" ht="14.25" x14ac:dyDescent="0.2">
      <c r="A84" s="6"/>
      <c r="B84" s="151" t="s">
        <v>59</v>
      </c>
      <c r="C84" s="152">
        <v>0.01</v>
      </c>
      <c r="D84" s="6"/>
      <c r="E84" s="150"/>
      <c r="F84" s="153">
        <f>+ROUND(F76*C84,2)</f>
        <v>132867.9</v>
      </c>
      <c r="G84" s="137"/>
      <c r="H84" s="36"/>
      <c r="I84" s="54"/>
      <c r="J84" s="37"/>
      <c r="K84" s="39"/>
    </row>
    <row r="85" spans="1:11" s="38" customFormat="1" ht="14.25" x14ac:dyDescent="0.2">
      <c r="A85" s="6"/>
      <c r="B85" s="151" t="s">
        <v>60</v>
      </c>
      <c r="C85" s="152">
        <v>0.18</v>
      </c>
      <c r="D85" s="6"/>
      <c r="E85" s="150"/>
      <c r="F85" s="153">
        <f>+ROUND(F79*C85,2)</f>
        <v>239162.22</v>
      </c>
      <c r="G85" s="137"/>
      <c r="H85" s="36"/>
      <c r="I85" s="54"/>
      <c r="J85" s="37"/>
      <c r="K85" s="39"/>
    </row>
    <row r="86" spans="1:11" s="38" customFormat="1" ht="14.25" x14ac:dyDescent="0.2">
      <c r="A86" s="6"/>
      <c r="B86" s="151" t="s">
        <v>61</v>
      </c>
      <c r="C86" s="154">
        <v>1E-3</v>
      </c>
      <c r="D86" s="6"/>
      <c r="E86" s="6"/>
      <c r="F86" s="155">
        <f>+ROUND(F76*C86,2)</f>
        <v>13286.79</v>
      </c>
      <c r="G86" s="138"/>
      <c r="H86" s="36"/>
      <c r="I86" s="54"/>
      <c r="J86" s="37"/>
      <c r="K86" s="39"/>
    </row>
    <row r="87" spans="1:11" s="38" customFormat="1" ht="14.25" x14ac:dyDescent="0.2">
      <c r="A87" s="6"/>
      <c r="B87" s="151" t="s">
        <v>62</v>
      </c>
      <c r="C87" s="152">
        <v>0.05</v>
      </c>
      <c r="D87" s="6"/>
      <c r="E87" s="150"/>
      <c r="F87" s="153">
        <f>+ROUND(F76*C87,2)</f>
        <v>664339.49</v>
      </c>
      <c r="G87" s="137"/>
      <c r="H87" s="36"/>
      <c r="I87" s="54"/>
      <c r="J87" s="37"/>
      <c r="K87" s="39"/>
    </row>
    <row r="88" spans="1:11" s="38" customFormat="1" ht="15" customHeight="1" x14ac:dyDescent="0.2">
      <c r="A88" s="6"/>
      <c r="B88" s="151" t="s">
        <v>63</v>
      </c>
      <c r="C88" s="152">
        <v>0.1</v>
      </c>
      <c r="D88" s="6"/>
      <c r="E88" s="150"/>
      <c r="F88" s="153">
        <f>+ROUND(F76*C88,2)</f>
        <v>1328678.99</v>
      </c>
      <c r="G88" s="137"/>
      <c r="H88" s="36"/>
      <c r="I88" s="54"/>
      <c r="J88" s="37"/>
      <c r="K88" s="40"/>
    </row>
    <row r="89" spans="1:11" s="38" customFormat="1" ht="25.5" x14ac:dyDescent="0.2">
      <c r="A89" s="6"/>
      <c r="B89" s="156" t="s">
        <v>64</v>
      </c>
      <c r="C89" s="157">
        <v>0.03</v>
      </c>
      <c r="D89" s="158"/>
      <c r="E89" s="159"/>
      <c r="F89" s="160">
        <f>+ROUND(F76*C89,2)</f>
        <v>398603.7</v>
      </c>
      <c r="G89" s="139"/>
      <c r="H89" s="36"/>
      <c r="I89" s="54"/>
      <c r="J89" s="37"/>
      <c r="K89" s="39"/>
    </row>
    <row r="90" spans="1:11" s="38" customFormat="1" ht="14.25" x14ac:dyDescent="0.2">
      <c r="A90" s="161"/>
      <c r="B90" s="162" t="s">
        <v>29</v>
      </c>
      <c r="C90" s="163">
        <v>1.4999999999999999E-2</v>
      </c>
      <c r="D90" s="164"/>
      <c r="E90" s="165"/>
      <c r="F90" s="166">
        <f>+F76*C90</f>
        <v>199301.84834999999</v>
      </c>
      <c r="G90" s="140"/>
      <c r="H90" s="36"/>
      <c r="I90" s="54"/>
      <c r="J90" s="37"/>
      <c r="K90" s="39"/>
    </row>
    <row r="91" spans="1:11" s="38" customFormat="1" ht="15" x14ac:dyDescent="0.2">
      <c r="A91" s="167"/>
      <c r="B91" s="168" t="s">
        <v>30</v>
      </c>
      <c r="C91" s="169"/>
      <c r="D91" s="170"/>
      <c r="E91" s="169"/>
      <c r="F91" s="171">
        <f>SUM(F79:F90)</f>
        <v>6297937.9283500006</v>
      </c>
      <c r="G91" s="141"/>
      <c r="H91" s="36"/>
      <c r="I91" s="55"/>
    </row>
    <row r="92" spans="1:11" s="38" customFormat="1" ht="14.25" x14ac:dyDescent="0.2">
      <c r="A92" s="172"/>
      <c r="B92" s="173"/>
      <c r="C92" s="174"/>
      <c r="D92" s="172"/>
      <c r="E92" s="175"/>
      <c r="F92" s="173"/>
      <c r="G92" s="142"/>
      <c r="H92" s="36"/>
    </row>
    <row r="93" spans="1:11" s="38" customFormat="1" ht="15" x14ac:dyDescent="0.2">
      <c r="A93" s="176"/>
      <c r="B93" s="177" t="s">
        <v>65</v>
      </c>
      <c r="C93" s="178"/>
      <c r="D93" s="179"/>
      <c r="E93" s="178"/>
      <c r="F93" s="180">
        <f>+F76+F91</f>
        <v>19584727.818349998</v>
      </c>
      <c r="G93" s="141"/>
      <c r="H93" s="36"/>
      <c r="I93" s="56"/>
    </row>
    <row r="94" spans="1:11" s="41" customFormat="1" ht="15" x14ac:dyDescent="0.25">
      <c r="A94" s="181"/>
      <c r="B94" s="182"/>
      <c r="C94" s="5"/>
      <c r="D94" s="5"/>
      <c r="E94" s="5"/>
      <c r="F94" s="4"/>
      <c r="G94" s="100"/>
    </row>
    <row r="95" spans="1:11" s="41" customFormat="1" ht="14.25" x14ac:dyDescent="0.25">
      <c r="A95" s="200"/>
      <c r="B95" s="200"/>
      <c r="C95" s="200"/>
      <c r="D95" s="200"/>
      <c r="E95" s="200"/>
      <c r="F95" s="200"/>
      <c r="G95" s="86"/>
    </row>
    <row r="96" spans="1:11" s="41" customFormat="1" ht="14.25" x14ac:dyDescent="0.25">
      <c r="A96" s="183"/>
      <c r="B96" s="17" t="s">
        <v>31</v>
      </c>
      <c r="C96" s="22" t="s">
        <v>32</v>
      </c>
      <c r="D96" s="22"/>
      <c r="E96" s="22"/>
      <c r="F96" s="22"/>
      <c r="G96" s="42"/>
    </row>
    <row r="97" spans="1:7" s="41" customFormat="1" ht="14.25" x14ac:dyDescent="0.25">
      <c r="A97" s="183"/>
      <c r="B97" s="17"/>
      <c r="C97" s="22"/>
      <c r="D97" s="22" t="s">
        <v>33</v>
      </c>
      <c r="E97" s="22"/>
      <c r="F97" s="22"/>
      <c r="G97" s="42"/>
    </row>
    <row r="98" spans="1:7" s="41" customFormat="1" ht="14.25" x14ac:dyDescent="0.25">
      <c r="A98" s="183"/>
      <c r="B98" s="17"/>
      <c r="C98" s="22"/>
      <c r="D98" s="22"/>
      <c r="E98" s="22"/>
      <c r="F98" s="22"/>
      <c r="G98" s="42"/>
    </row>
    <row r="99" spans="1:7" s="41" customFormat="1" ht="14.25" x14ac:dyDescent="0.25">
      <c r="A99" s="183"/>
      <c r="B99" s="17"/>
      <c r="C99" s="22"/>
      <c r="D99" s="22"/>
      <c r="E99" s="22"/>
      <c r="F99" s="22"/>
      <c r="G99" s="42"/>
    </row>
    <row r="100" spans="1:7" s="41" customFormat="1" ht="14.25" x14ac:dyDescent="0.25">
      <c r="A100" s="204" t="s">
        <v>66</v>
      </c>
      <c r="B100" s="204"/>
      <c r="C100" s="187" t="s">
        <v>96</v>
      </c>
      <c r="D100" s="184"/>
      <c r="E100" s="185"/>
      <c r="F100" s="22"/>
      <c r="G100" s="42"/>
    </row>
    <row r="101" spans="1:7" s="41" customFormat="1" ht="14.25" x14ac:dyDescent="0.25">
      <c r="A101" s="204" t="s">
        <v>67</v>
      </c>
      <c r="B101" s="204"/>
      <c r="C101" s="22" t="s">
        <v>34</v>
      </c>
      <c r="D101" s="22"/>
      <c r="E101" s="22"/>
      <c r="F101" s="22"/>
      <c r="G101" s="42"/>
    </row>
    <row r="102" spans="1:7" s="41" customFormat="1" ht="14.25" x14ac:dyDescent="0.25">
      <c r="A102" s="183"/>
      <c r="B102" s="186"/>
      <c r="C102" s="22"/>
      <c r="D102" s="22"/>
      <c r="E102" s="22"/>
      <c r="F102" s="22"/>
      <c r="G102" s="42"/>
    </row>
    <row r="103" spans="1:7" s="41" customFormat="1" ht="14.25" x14ac:dyDescent="0.25">
      <c r="A103" s="183"/>
      <c r="B103" s="186"/>
      <c r="C103" s="22"/>
      <c r="D103" s="22"/>
      <c r="E103" s="22"/>
      <c r="F103" s="22"/>
      <c r="G103" s="42"/>
    </row>
    <row r="104" spans="1:7" s="41" customFormat="1" ht="14.25" x14ac:dyDescent="0.25">
      <c r="A104" s="183"/>
      <c r="B104" s="186"/>
      <c r="C104" s="22"/>
      <c r="D104" s="22"/>
      <c r="E104" s="22"/>
      <c r="F104" s="22"/>
      <c r="G104" s="42"/>
    </row>
    <row r="105" spans="1:7" s="41" customFormat="1" ht="14.25" x14ac:dyDescent="0.25">
      <c r="A105" s="183"/>
      <c r="B105" s="17" t="s">
        <v>35</v>
      </c>
      <c r="C105" s="22" t="s">
        <v>36</v>
      </c>
      <c r="D105" s="22"/>
      <c r="E105" s="22"/>
      <c r="F105" s="22"/>
      <c r="G105" s="42"/>
    </row>
    <row r="106" spans="1:7" s="41" customFormat="1" ht="14.25" x14ac:dyDescent="0.25">
      <c r="A106" s="183"/>
      <c r="B106" s="17"/>
      <c r="C106" s="22"/>
      <c r="D106" s="22"/>
      <c r="E106" s="22"/>
      <c r="F106" s="22"/>
      <c r="G106" s="42"/>
    </row>
    <row r="107" spans="1:7" s="41" customFormat="1" ht="14.25" x14ac:dyDescent="0.25">
      <c r="A107" s="183"/>
      <c r="B107" s="17"/>
      <c r="C107" s="22"/>
      <c r="D107" s="22"/>
      <c r="E107" s="22"/>
      <c r="F107" s="22"/>
      <c r="G107" s="42"/>
    </row>
    <row r="108" spans="1:7" s="41" customFormat="1" ht="14.25" x14ac:dyDescent="0.25">
      <c r="A108" s="183"/>
      <c r="B108" s="17"/>
      <c r="C108" s="22"/>
      <c r="D108" s="22"/>
      <c r="E108" s="22"/>
      <c r="F108" s="22"/>
      <c r="G108" s="42"/>
    </row>
    <row r="109" spans="1:7" s="41" customFormat="1" ht="14.25" x14ac:dyDescent="0.25">
      <c r="A109" s="202" t="s">
        <v>68</v>
      </c>
      <c r="B109" s="202"/>
      <c r="C109" s="203" t="s">
        <v>69</v>
      </c>
      <c r="D109" s="203"/>
      <c r="E109" s="203"/>
      <c r="F109" s="203"/>
      <c r="G109" s="85"/>
    </row>
    <row r="110" spans="1:7" s="41" customFormat="1" ht="14.25" x14ac:dyDescent="0.25">
      <c r="A110" s="204" t="s">
        <v>37</v>
      </c>
      <c r="B110" s="204"/>
      <c r="C110" s="22"/>
      <c r="D110" s="22" t="s">
        <v>38</v>
      </c>
      <c r="E110" s="22"/>
      <c r="F110" s="22"/>
      <c r="G110" s="42"/>
    </row>
    <row r="111" spans="1:7" s="41" customFormat="1" ht="14.25" x14ac:dyDescent="0.25">
      <c r="A111" s="181"/>
      <c r="B111" s="24"/>
      <c r="C111" s="5"/>
      <c r="D111" s="5"/>
      <c r="E111" s="5"/>
      <c r="F111" s="2"/>
      <c r="G111" s="43"/>
    </row>
    <row r="115" spans="2:2" x14ac:dyDescent="0.25">
      <c r="B115" s="25"/>
    </row>
    <row r="116" spans="2:2" x14ac:dyDescent="0.25">
      <c r="B116" s="24"/>
    </row>
  </sheetData>
  <mergeCells count="15">
    <mergeCell ref="A109:B109"/>
    <mergeCell ref="C109:F109"/>
    <mergeCell ref="A110:B110"/>
    <mergeCell ref="A9:B9"/>
    <mergeCell ref="D9:E9"/>
    <mergeCell ref="A10:F10"/>
    <mergeCell ref="A95:F95"/>
    <mergeCell ref="A100:B100"/>
    <mergeCell ref="A101:B101"/>
    <mergeCell ref="A8:F8"/>
    <mergeCell ref="A1:F1"/>
    <mergeCell ref="A2:F2"/>
    <mergeCell ref="A3:F3"/>
    <mergeCell ref="A4:F4"/>
    <mergeCell ref="A7:F7"/>
  </mergeCells>
  <printOptions horizontalCentered="1"/>
  <pageMargins left="0.19685039370078741" right="0.19685039370078741" top="0.19685039370078741" bottom="0.19685039370078741" header="0.19685039370078741" footer="0.19685039370078741"/>
  <pageSetup fitToHeight="0" orientation="portrait" horizontalDpi="4294967295" verticalDpi="4294967295" r:id="rId1"/>
  <headerFooter>
    <oddFooter>Página &amp;P</oddFooter>
  </headerFooter>
  <rowBreaks count="2" manualBreakCount="2">
    <brk id="41" max="5" man="1"/>
    <brk id="75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D360BB-9AEC-460A-99FC-E0D189F28659}"/>
</file>

<file path=customXml/itemProps2.xml><?xml version="1.0" encoding="utf-8"?>
<ds:datastoreItem xmlns:ds="http://schemas.openxmlformats.org/officeDocument/2006/customXml" ds:itemID="{2FF704B1-D40C-4994-B69E-63E8843661B7}"/>
</file>

<file path=customXml/itemProps3.xml><?xml version="1.0" encoding="utf-8"?>
<ds:datastoreItem xmlns:ds="http://schemas.openxmlformats.org/officeDocument/2006/customXml" ds:itemID="{03316266-8EB6-4ED5-97F2-C18E74E7E6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19</vt:lpstr>
      <vt:lpstr>'LOTE 19'!Área_de_impresión</vt:lpstr>
      <vt:lpstr>'LOTE 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2021-01-14T16:39:07Z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