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ilee.minier\Desktop\PRESUPUESTOS SORTEO 2020\"/>
    </mc:Choice>
  </mc:AlternateContent>
  <bookViews>
    <workbookView xWindow="0" yWindow="0" windowWidth="28800" windowHeight="11730"/>
  </bookViews>
  <sheets>
    <sheet name="LOTE 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2'!$A$1:$F$139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2'!$1:$10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1" l="1"/>
  <c r="F14" i="1" l="1"/>
  <c r="F100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3" i="1"/>
  <c r="F52" i="1"/>
  <c r="F51" i="1"/>
  <c r="F50" i="1"/>
  <c r="F49" i="1"/>
  <c r="F48" i="1"/>
  <c r="F47" i="1"/>
  <c r="F46" i="1"/>
  <c r="F45" i="1"/>
  <c r="F44" i="1"/>
  <c r="F43" i="1"/>
  <c r="F41" i="1"/>
  <c r="F40" i="1"/>
  <c r="F38" i="1"/>
  <c r="F37" i="1"/>
  <c r="F35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55" i="1" l="1"/>
  <c r="F97" i="1"/>
  <c r="F101" i="1"/>
  <c r="F103" i="1" l="1"/>
  <c r="F104" i="1" s="1"/>
  <c r="F113" i="1" l="1"/>
  <c r="F117" i="1"/>
  <c r="F112" i="1"/>
  <c r="F118" i="1"/>
  <c r="F115" i="1"/>
  <c r="F110" i="1"/>
  <c r="F114" i="1"/>
  <c r="F108" i="1"/>
  <c r="F111" i="1"/>
  <c r="F109" i="1"/>
  <c r="F116" i="1"/>
  <c r="F119" i="1" l="1"/>
  <c r="F121" i="1" s="1"/>
</calcChain>
</file>

<file path=xl/sharedStrings.xml><?xml version="1.0" encoding="utf-8"?>
<sst xmlns="http://schemas.openxmlformats.org/spreadsheetml/2006/main" count="168" uniqueCount="106">
  <si>
    <t>INSTITUTO NACIONAL DE AGUAS POTABLES Y ALCANTARILLADOS</t>
  </si>
  <si>
    <t>***INAPA***</t>
  </si>
  <si>
    <t>DIRECCIÓN DE INGENIERIA</t>
  </si>
  <si>
    <t>DEPARTAMENTO DE COSTOS Y PRESUPUESTOS</t>
  </si>
  <si>
    <t>Presupuesto No.: 159   d/f 20/10/2020</t>
  </si>
  <si>
    <t xml:space="preserve">Obra: </t>
  </si>
  <si>
    <t>Provincias: SANTO DOMINGO - MONTE PLATA</t>
  </si>
  <si>
    <t>Zona : IV</t>
  </si>
  <si>
    <t>Partida</t>
  </si>
  <si>
    <t>Descripción</t>
  </si>
  <si>
    <t>Cant.</t>
  </si>
  <si>
    <t>Unidad</t>
  </si>
  <si>
    <t>P.U. (RD$)</t>
  </si>
  <si>
    <t>Valor (RD$)</t>
  </si>
  <si>
    <t>A</t>
  </si>
  <si>
    <t xml:space="preserve">REPLANTEO </t>
  </si>
  <si>
    <t>M</t>
  </si>
  <si>
    <t xml:space="preserve">EXCAVACION MATERIAL COMPACTO C/EQUIPO </t>
  </si>
  <si>
    <t>M3</t>
  </si>
  <si>
    <t>ASIENTO DE ARENA (SUMINISTRO Y COLOCACION)</t>
  </si>
  <si>
    <t>RELLENO  COMPACTADO C/COMPACTADOR MECANICO EN CAPAS DE 0.20M</t>
  </si>
  <si>
    <t>BOTE DE MATERIAL CON CAMION, INCLUYE CARGIO Y ESPARCIMIENTO EN BOTADERO (DIST.=5.0 KM)</t>
  </si>
  <si>
    <t>SUMINISTRO DE TUBERIAS</t>
  </si>
  <si>
    <t>Ø12" PVC (SDR-26) C/JUNTA DE GOMA  + 4 %  PERD. P/CAMPANA (HACIA GUANUMA )</t>
  </si>
  <si>
    <t>Ø12" PVC (SDR-26) C/JUNTA DE GOMA  + 4 %  PERD. P/CAMPANA (HACIA LOS BOTADOS)</t>
  </si>
  <si>
    <t>COLOCACION DE TUBERIAS</t>
  </si>
  <si>
    <t>U</t>
  </si>
  <si>
    <t xml:space="preserve">JUNTA MECANICA  TIPO DRESSER  12 HF </t>
  </si>
  <si>
    <t>ANCLAJE P/PIEZAS ESPECIALES 12" (SEGUN DISEÑO)</t>
  </si>
  <si>
    <t>PRUEBA HIDROSTATICA</t>
  </si>
  <si>
    <t>Ø12"  PVC  ( AMBAS TUBERIAS)</t>
  </si>
  <si>
    <t>SEÑALIZACION,  MANEJO DE TRANSITO Y SEGURIDAD VIAL (INCL OBREROS,MECHONES, CONOS,CINTA, AVISO DE PELIGRO, LETREROS)</t>
  </si>
  <si>
    <t>LIMPIEZA  CONTINUA</t>
  </si>
  <si>
    <t>ASFALTO</t>
  </si>
  <si>
    <t>CORTE DE ASFALTO</t>
  </si>
  <si>
    <t>EXTRACCION DE ASFALTO</t>
  </si>
  <si>
    <t>M2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</si>
  <si>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</si>
  <si>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</si>
  <si>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</si>
  <si>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</si>
  <si>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TRANSPORTE DE ASFALTO CALIENTE ( 50.00 KM)</t>
  </si>
  <si>
    <t>M3/KM</t>
  </si>
  <si>
    <t>SUB-TOTAL FASE A</t>
  </si>
  <si>
    <t>B</t>
  </si>
  <si>
    <t>MOVIMIENTO DE TIERRA</t>
  </si>
  <si>
    <t>EXCAVACION MATERIAL COMPACTO C/EQUIPO</t>
  </si>
  <si>
    <t>ASIENTO DE ARENA</t>
  </si>
  <si>
    <t xml:space="preserve">Ø12" PVC (SDR-26) C/JUNTA DE GOMA  + 4 %  PERD. P/CAMPANA </t>
  </si>
  <si>
    <t>SUMINISTRO  Y COLOCACION DE VALVULAS</t>
  </si>
  <si>
    <t>VALVULA DE AIRE COMBINADA Ø2" H.F. 150 PSI, PLATILLADA (INC.  2 JUNTAS DE GOMA, 2 NIPLE PLATILLADOS, 2 JUNTAS MECANICAS TIPO DRESSER Y 2 PARES DE TORNILLOS)</t>
  </si>
  <si>
    <t xml:space="preserve">Ø12"  PVC  </t>
  </si>
  <si>
    <t>SUB-TOTAL FASE  B</t>
  </si>
  <si>
    <t>Z</t>
  </si>
  <si>
    <t>VARIOS</t>
  </si>
  <si>
    <t>CAMPAMENTO (INCLUYE ALQUILER DE CASA  O SOLAR CON CASETA DE MATERIALES CON (IU) BAÑO MOVIL)</t>
  </si>
  <si>
    <t>MES</t>
  </si>
  <si>
    <t>SUB-TOTAL FASE Z</t>
  </si>
  <si>
    <t>SUB-TOTAL GENERAL</t>
  </si>
  <si>
    <t>GASTOS INDIRECTOS</t>
  </si>
  <si>
    <t>HONORARIOS PROFESIONALES</t>
  </si>
  <si>
    <t>GASTOS ADMINISTRATIVOS</t>
  </si>
  <si>
    <t>SEGUROS, PÓLIZAS Y FIANZAS</t>
  </si>
  <si>
    <t>TRANSPORTE</t>
  </si>
  <si>
    <t>DISEÑO Y SUPERVISIÓN DE INAPA</t>
  </si>
  <si>
    <t>LEY 6-86</t>
  </si>
  <si>
    <t>CODIA (SEGUN MEMO No. 0972/2018 DJ)</t>
  </si>
  <si>
    <t>MANTENIMIENTO Y OPERACION SISTEMAS INAPA</t>
  </si>
  <si>
    <t>MEDIDAS DE COMPENSACION AMBIENTAL</t>
  </si>
  <si>
    <t xml:space="preserve">ESTUDIOS(SOCIALES, AMBIENTALES, GEOTECNICOS, TOPOGRAFICOS, DE CALIDAD) </t>
  </si>
  <si>
    <t>IMPREVISTOS</t>
  </si>
  <si>
    <t>TOTAL DE COSTOS INDIRECTOS</t>
  </si>
  <si>
    <t>TOTAL A CONTRATAR  (RD$)</t>
  </si>
  <si>
    <t xml:space="preserve">                 PREPARADO POR:</t>
  </si>
  <si>
    <t>REVISADO POR</t>
  </si>
  <si>
    <t xml:space="preserve">                ARQ. IRMA ESPINOSA</t>
  </si>
  <si>
    <t>ING. RAMONA MONTAS</t>
  </si>
  <si>
    <t>ANALISTA DE PRESUPUESTOS DE OBRAS</t>
  </si>
  <si>
    <t xml:space="preserve">                   SOMETIDO POR:</t>
  </si>
  <si>
    <t>VISTO BUENO:</t>
  </si>
  <si>
    <t xml:space="preserve">ING. SONIA ESTHER RODRIGUEZ </t>
  </si>
  <si>
    <t>ING. JOSE MANUEL AYBAR OVALLES</t>
  </si>
  <si>
    <t>ENC .DEPTO. DE COSTOS Y PRESUPUESTOS</t>
  </si>
  <si>
    <t>DIRECTOR DE INGENIERIA</t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</si>
  <si>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</si>
  <si>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2</t>
    </r>
  </si>
  <si>
    <t>LÍNEA MATRIZ DE GUANUMA Y LOS BOTADOS (DESDE E 0+00 HASTA E 0+325)</t>
  </si>
  <si>
    <t>MOVIMIENTO DE TIERRA (AMBAS TUBERIAS EN LA MISMA ZANJA  A=1.45, H=1.32 M)</t>
  </si>
  <si>
    <t>RELLENO  COMPACTADO C/COMPACTADOR MECÁNICO EN CAPAS DE 0.20 M</t>
  </si>
  <si>
    <t>BOTE DE MATERIAL CON CAMION, INCLUYE CARGUÍO Y ESPARCIMIENTO EN BOTADERO (DISTANCIA.=5.0 KM)</t>
  </si>
  <si>
    <t>SUMINISTRO DE TUBERÍAS</t>
  </si>
  <si>
    <t>COLOCACIÓN DE TUBERIAS</t>
  </si>
  <si>
    <t xml:space="preserve">CODO 12X45"  ACERO (SCH-30)  </t>
  </si>
  <si>
    <t>CODO 12X35"  ACERO (SCH-30)</t>
  </si>
  <si>
    <t xml:space="preserve">CODO 12X30"  ACERO (SCH-30)  </t>
  </si>
  <si>
    <t xml:space="preserve">CODO 12X25"  ACERO (SCH-30)  </t>
  </si>
  <si>
    <t xml:space="preserve">NIPLE 12" X 1.00 M ACERO (SCH-30) </t>
  </si>
  <si>
    <t xml:space="preserve">CODO 12X20"  ACERO (SCH-30) </t>
  </si>
  <si>
    <t>SEÑALIZACION,  MANEJO DE TRÁNSITO Y SEGURIDAD VIAL (INCL OBREROS,MECHONES, CONOS,CINTA, AVISO DE PELIGRO, LETREROS)</t>
  </si>
  <si>
    <t>HONORARIOS PROFESIONALES ITBIS (LEY 07-2007)</t>
  </si>
  <si>
    <t>LÍNEA DE CONDUCCIÓN GUANUMA (DESDE EST. 0+325 HASTA EST. 0+753)</t>
  </si>
  <si>
    <t>REGISTRO PARA VALVULA  EN TUBO DE Ø48" H.A. (INC. BASE Y TAPA DE H.S.)</t>
  </si>
  <si>
    <t xml:space="preserve">SUMINISTRO  Y COLOCACION DE PIEZAS C/PROTECCIÓN ANTICORROSIVA </t>
  </si>
  <si>
    <t xml:space="preserve">CODO 12X15"  ACERO (SCH-30) </t>
  </si>
  <si>
    <t>SUMINISTRO  Y COLOCACION DE PIEZAS C/PROTECCION ANTICORROSIVA</t>
  </si>
  <si>
    <t xml:space="preserve"> LÍNEA MATRIZ Y TRAMO  LÍNEA DE CONDUCCIÓN EST. 0+325 H/EST. 0+753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</si>
</sst>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#,##0.0_);\(#,##0.0\)"/>
    <numFmt numFmtId="166" formatCode="0.00_)"/>
    <numFmt numFmtId="167" formatCode="0.0_)"/>
    <numFmt numFmtId="168" formatCode="0.0%"/>
    <numFmt numFmtId="169" formatCode="#,##0.0_);[Red]\(#,##0.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sz val="10"/>
      <color rgb="FFFF0000"/>
      <name val="Arial"/>
      <family val="2"/>
    </font>
    <font>
      <b/>
      <sz val="10"/>
      <name val="Tahoma"/>
      <family val="2"/>
    </font>
    <font>
      <sz val="12"/>
      <name val="Courier"/>
      <family val="3"/>
    </font>
    <font>
      <sz val="10"/>
      <color rgb="FFFF0000"/>
      <name val="Tahoma"/>
      <family val="2"/>
    </font>
    <font>
      <sz val="8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9" fontId="7" fillId="0" borderId="0"/>
    <xf numFmtId="0" fontId="2" fillId="0" borderId="0"/>
    <xf numFmtId="0" fontId="2" fillId="0" borderId="0"/>
    <xf numFmtId="166" fontId="1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39" fontId="7" fillId="0" borderId="0"/>
    <xf numFmtId="43" fontId="12" fillId="0" borderId="0" applyFont="0" applyFill="0" applyBorder="0" applyAlignment="0" applyProtection="0"/>
    <xf numFmtId="0" fontId="2" fillId="0" borderId="0"/>
  </cellStyleXfs>
  <cellXfs count="258">
    <xf numFmtId="0" fontId="0" fillId="0" borderId="0" xfId="0"/>
    <xf numFmtId="0" fontId="3" fillId="0" borderId="0" xfId="3" applyFont="1" applyFill="1" applyAlignment="1">
      <alignment horizontal="center"/>
    </xf>
    <xf numFmtId="0" fontId="4" fillId="0" borderId="0" xfId="3" applyFont="1" applyFill="1" applyBorder="1"/>
    <xf numFmtId="0" fontId="2" fillId="0" borderId="0" xfId="3" applyFont="1" applyFill="1" applyAlignment="1">
      <alignment vertical="top" wrapText="1"/>
    </xf>
    <xf numFmtId="4" fontId="2" fillId="0" borderId="0" xfId="4" applyNumberFormat="1" applyFont="1" applyFill="1" applyAlignment="1">
      <alignment horizontal="center" vertical="top"/>
    </xf>
    <xf numFmtId="4" fontId="2" fillId="0" borderId="0" xfId="4" applyNumberFormat="1" applyFont="1" applyFill="1" applyAlignment="1">
      <alignment vertical="top"/>
    </xf>
    <xf numFmtId="2" fontId="2" fillId="2" borderId="0" xfId="3" quotePrefix="1" applyNumberFormat="1" applyFont="1" applyFill="1" applyAlignment="1">
      <alignment horizontal="left" vertical="top"/>
    </xf>
    <xf numFmtId="4" fontId="2" fillId="2" borderId="0" xfId="4" applyNumberFormat="1" applyFont="1" applyFill="1" applyAlignment="1">
      <alignment vertical="top"/>
    </xf>
    <xf numFmtId="0" fontId="4" fillId="2" borderId="0" xfId="3" applyFont="1" applyFill="1" applyBorder="1"/>
    <xf numFmtId="2" fontId="2" fillId="0" borderId="0" xfId="3" applyNumberFormat="1" applyFont="1" applyFill="1" applyAlignment="1">
      <alignment vertical="top"/>
    </xf>
    <xf numFmtId="164" fontId="2" fillId="0" borderId="0" xfId="4" applyFont="1" applyFill="1" applyBorder="1"/>
    <xf numFmtId="4" fontId="2" fillId="0" borderId="0" xfId="3" applyNumberFormat="1" applyFont="1" applyFill="1" applyBorder="1"/>
    <xf numFmtId="0" fontId="3" fillId="0" borderId="1" xfId="3" applyFont="1" applyFill="1" applyBorder="1" applyAlignment="1">
      <alignment horizontal="center" vertical="center" wrapText="1"/>
    </xf>
    <xf numFmtId="164" fontId="3" fillId="0" borderId="1" xfId="4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right" vertical="top" wrapText="1"/>
    </xf>
    <xf numFmtId="0" fontId="4" fillId="0" borderId="0" xfId="3" applyFont="1" applyFill="1" applyBorder="1" applyAlignment="1">
      <alignment vertical="top" wrapText="1"/>
    </xf>
    <xf numFmtId="0" fontId="4" fillId="0" borderId="3" xfId="3" applyFont="1" applyFill="1" applyBorder="1" applyAlignment="1">
      <alignment vertical="top" wrapText="1"/>
    </xf>
    <xf numFmtId="0" fontId="4" fillId="0" borderId="1" xfId="3" applyFont="1" applyFill="1" applyBorder="1" applyAlignment="1">
      <alignment vertical="top" wrapText="1"/>
    </xf>
    <xf numFmtId="0" fontId="3" fillId="0" borderId="4" xfId="3" applyFont="1" applyFill="1" applyBorder="1" applyAlignment="1">
      <alignment horizontal="center" vertical="center" wrapText="1"/>
    </xf>
    <xf numFmtId="164" fontId="3" fillId="0" borderId="4" xfId="4" applyFont="1" applyFill="1" applyBorder="1" applyAlignment="1">
      <alignment horizontal="center" vertical="center" wrapText="1"/>
    </xf>
    <xf numFmtId="4" fontId="3" fillId="0" borderId="4" xfId="3" applyNumberFormat="1" applyFont="1" applyFill="1" applyBorder="1" applyAlignment="1">
      <alignment horizontal="center" vertical="center" wrapText="1"/>
    </xf>
    <xf numFmtId="4" fontId="3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vertical="top" wrapText="1"/>
    </xf>
    <xf numFmtId="0" fontId="4" fillId="0" borderId="5" xfId="3" applyFont="1" applyFill="1" applyBorder="1" applyAlignment="1">
      <alignment vertical="top" wrapText="1"/>
    </xf>
    <xf numFmtId="0" fontId="4" fillId="0" borderId="4" xfId="3" applyFont="1" applyFill="1" applyBorder="1" applyAlignment="1">
      <alignment vertical="top" wrapText="1"/>
    </xf>
    <xf numFmtId="0" fontId="3" fillId="0" borderId="4" xfId="3" applyFont="1" applyFill="1" applyBorder="1" applyAlignment="1">
      <alignment horizontal="left" vertical="center" wrapText="1"/>
    </xf>
    <xf numFmtId="37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wrapText="1"/>
    </xf>
    <xf numFmtId="4" fontId="2" fillId="2" borderId="4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39" fontId="2" fillId="2" borderId="4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/>
    <xf numFmtId="37" fontId="3" fillId="2" borderId="4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wrapText="1"/>
    </xf>
    <xf numFmtId="165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top" wrapText="1"/>
    </xf>
    <xf numFmtId="4" fontId="2" fillId="2" borderId="4" xfId="0" applyNumberFormat="1" applyFont="1" applyFill="1" applyBorder="1" applyAlignment="1"/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left" wrapText="1"/>
    </xf>
    <xf numFmtId="4" fontId="2" fillId="2" borderId="4" xfId="0" applyNumberFormat="1" applyFont="1" applyFill="1" applyBorder="1" applyAlignment="1">
      <alignment vertical="center"/>
    </xf>
    <xf numFmtId="4" fontId="3" fillId="2" borderId="4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right" vertical="top"/>
    </xf>
    <xf numFmtId="4" fontId="2" fillId="2" borderId="4" xfId="0" applyNumberFormat="1" applyFont="1" applyFill="1" applyBorder="1" applyAlignment="1">
      <alignment horizontal="right" vertical="center"/>
    </xf>
    <xf numFmtId="39" fontId="2" fillId="2" borderId="4" xfId="0" applyNumberFormat="1" applyFont="1" applyFill="1" applyBorder="1" applyAlignment="1" applyProtection="1">
      <alignment vertical="center"/>
      <protection locked="0"/>
    </xf>
    <xf numFmtId="165" fontId="3" fillId="2" borderId="4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vertical="top"/>
    </xf>
    <xf numFmtId="37" fontId="3" fillId="2" borderId="4" xfId="0" applyNumberFormat="1" applyFont="1" applyFill="1" applyBorder="1" applyAlignment="1">
      <alignment horizontal="right" vertical="top"/>
    </xf>
    <xf numFmtId="0" fontId="3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right" vertical="center"/>
    </xf>
    <xf numFmtId="0" fontId="6" fillId="3" borderId="0" xfId="3" applyFont="1" applyFill="1" applyBorder="1" applyAlignment="1">
      <alignment vertical="top" wrapText="1"/>
    </xf>
    <xf numFmtId="0" fontId="4" fillId="3" borderId="0" xfId="3" applyFont="1" applyFill="1" applyBorder="1" applyAlignment="1">
      <alignment vertical="top" wrapText="1"/>
    </xf>
    <xf numFmtId="0" fontId="6" fillId="4" borderId="0" xfId="3" applyFont="1" applyFill="1" applyBorder="1" applyAlignment="1">
      <alignment vertical="top" wrapText="1"/>
    </xf>
    <xf numFmtId="0" fontId="4" fillId="4" borderId="0" xfId="3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/>
    </xf>
    <xf numFmtId="0" fontId="6" fillId="2" borderId="0" xfId="3" applyFont="1" applyFill="1" applyBorder="1" applyAlignment="1">
      <alignment vertical="top" wrapText="1"/>
    </xf>
    <xf numFmtId="0" fontId="4" fillId="2" borderId="0" xfId="3" applyFont="1" applyFill="1" applyBorder="1" applyAlignment="1">
      <alignment vertical="top" wrapText="1"/>
    </xf>
    <xf numFmtId="49" fontId="3" fillId="2" borderId="4" xfId="5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vertical="top"/>
    </xf>
    <xf numFmtId="39" fontId="2" fillId="2" borderId="4" xfId="0" applyNumberFormat="1" applyFont="1" applyFill="1" applyBorder="1" applyAlignment="1" applyProtection="1">
      <alignment horizontal="right" vertical="center"/>
      <protection locked="0"/>
    </xf>
    <xf numFmtId="0" fontId="2" fillId="2" borderId="4" xfId="3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center" vertical="top"/>
    </xf>
    <xf numFmtId="0" fontId="3" fillId="2" borderId="4" xfId="3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vertical="top" wrapText="1"/>
    </xf>
    <xf numFmtId="4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right" vertical="center"/>
    </xf>
    <xf numFmtId="39" fontId="2" fillId="2" borderId="6" xfId="0" applyNumberFormat="1" applyFont="1" applyFill="1" applyBorder="1" applyAlignment="1" applyProtection="1">
      <alignment horizontal="right" vertical="center"/>
      <protection locked="0"/>
    </xf>
    <xf numFmtId="0" fontId="3" fillId="2" borderId="4" xfId="3" applyFont="1" applyFill="1" applyBorder="1" applyAlignment="1">
      <alignment horizontal="left" vertical="center" wrapText="1"/>
    </xf>
    <xf numFmtId="164" fontId="3" fillId="2" borderId="4" xfId="4" applyFont="1" applyFill="1" applyBorder="1" applyAlignment="1">
      <alignment horizontal="center" vertical="center" wrapText="1"/>
    </xf>
    <xf numFmtId="4" fontId="3" fillId="2" borderId="4" xfId="3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4" xfId="6" applyFont="1" applyFill="1" applyBorder="1" applyAlignment="1">
      <alignment horizontal="left" vertical="top" wrapText="1"/>
    </xf>
    <xf numFmtId="43" fontId="2" fillId="2" borderId="4" xfId="1" applyFont="1" applyFill="1" applyBorder="1" applyAlignment="1">
      <alignment horizontal="right" vertical="center" wrapText="1"/>
    </xf>
    <xf numFmtId="43" fontId="2" fillId="2" borderId="4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right" wrapText="1"/>
    </xf>
    <xf numFmtId="0" fontId="5" fillId="0" borderId="0" xfId="0" applyFont="1" applyFill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43" fontId="2" fillId="2" borderId="4" xfId="1" applyFont="1" applyFill="1" applyBorder="1" applyAlignment="1">
      <alignment horizontal="center"/>
    </xf>
    <xf numFmtId="4" fontId="2" fillId="0" borderId="0" xfId="0" applyNumberFormat="1" applyFont="1" applyFill="1" applyAlignment="1">
      <alignment vertical="top" wrapText="1"/>
    </xf>
    <xf numFmtId="165" fontId="2" fillId="5" borderId="4" xfId="0" applyNumberFormat="1" applyFont="1" applyFill="1" applyBorder="1" applyAlignment="1">
      <alignment horizontal="right" vertical="top"/>
    </xf>
    <xf numFmtId="0" fontId="3" fillId="5" borderId="4" xfId="7" applyFont="1" applyFill="1" applyBorder="1" applyAlignment="1">
      <alignment horizontal="center"/>
    </xf>
    <xf numFmtId="43" fontId="5" fillId="5" borderId="4" xfId="1" applyFont="1" applyFill="1" applyBorder="1" applyAlignment="1">
      <alignment horizontal="right" vertical="center" wrapText="1"/>
    </xf>
    <xf numFmtId="43" fontId="5" fillId="5" borderId="4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right" wrapText="1"/>
    </xf>
    <xf numFmtId="4" fontId="3" fillId="5" borderId="4" xfId="3" applyNumberFormat="1" applyFont="1" applyFill="1" applyBorder="1" applyAlignment="1">
      <alignment horizontal="center" vertical="center" wrapText="1"/>
    </xf>
    <xf numFmtId="0" fontId="6" fillId="5" borderId="0" xfId="3" applyFont="1" applyFill="1" applyBorder="1" applyAlignment="1">
      <alignment vertical="top" wrapText="1"/>
    </xf>
    <xf numFmtId="0" fontId="4" fillId="5" borderId="0" xfId="3" applyFont="1" applyFill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4" fontId="2" fillId="2" borderId="4" xfId="0" applyNumberFormat="1" applyFont="1" applyFill="1" applyBorder="1" applyAlignment="1">
      <alignment horizontal="right" wrapText="1"/>
    </xf>
    <xf numFmtId="43" fontId="4" fillId="0" borderId="0" xfId="0" applyNumberFormat="1" applyFont="1" applyBorder="1"/>
    <xf numFmtId="4" fontId="4" fillId="0" borderId="0" xfId="0" applyNumberFormat="1" applyFont="1" applyBorder="1"/>
    <xf numFmtId="4" fontId="2" fillId="2" borderId="4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/>
    <xf numFmtId="0" fontId="4" fillId="3" borderId="0" xfId="0" applyFont="1" applyFill="1"/>
    <xf numFmtId="0" fontId="4" fillId="6" borderId="0" xfId="0" applyFont="1" applyFill="1" applyBorder="1"/>
    <xf numFmtId="0" fontId="4" fillId="6" borderId="0" xfId="0" applyFont="1" applyFill="1"/>
    <xf numFmtId="4" fontId="3" fillId="2" borderId="0" xfId="3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/>
    <xf numFmtId="0" fontId="2" fillId="2" borderId="0" xfId="0" applyFont="1" applyFill="1" applyAlignment="1">
      <alignment wrapText="1"/>
    </xf>
    <xf numFmtId="165" fontId="2" fillId="2" borderId="6" xfId="0" applyNumberFormat="1" applyFont="1" applyFill="1" applyBorder="1" applyAlignment="1">
      <alignment horizontal="right" vertical="top"/>
    </xf>
    <xf numFmtId="0" fontId="2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wrapText="1"/>
    </xf>
    <xf numFmtId="4" fontId="2" fillId="2" borderId="4" xfId="0" applyNumberFormat="1" applyFont="1" applyFill="1" applyBorder="1" applyAlignment="1">
      <alignment horizontal="right" vertical="top"/>
    </xf>
    <xf numFmtId="0" fontId="8" fillId="0" borderId="0" xfId="0" applyFont="1" applyBorder="1"/>
    <xf numFmtId="4" fontId="3" fillId="5" borderId="4" xfId="0" applyNumberFormat="1" applyFont="1" applyFill="1" applyBorder="1" applyAlignment="1">
      <alignment horizontal="right" wrapText="1"/>
    </xf>
    <xf numFmtId="0" fontId="5" fillId="5" borderId="0" xfId="0" applyFont="1" applyFill="1" applyAlignment="1">
      <alignment vertical="top" wrapText="1"/>
    </xf>
    <xf numFmtId="4" fontId="2" fillId="5" borderId="0" xfId="0" applyNumberFormat="1" applyFont="1" applyFill="1" applyAlignment="1">
      <alignment vertical="top" wrapText="1"/>
    </xf>
    <xf numFmtId="0" fontId="8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/>
    <xf numFmtId="37" fontId="3" fillId="2" borderId="4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/>
    </xf>
    <xf numFmtId="167" fontId="2" fillId="5" borderId="4" xfId="8" applyNumberFormat="1" applyFont="1" applyFill="1" applyBorder="1" applyAlignment="1">
      <alignment horizontal="right" vertical="top"/>
    </xf>
    <xf numFmtId="4" fontId="2" fillId="5" borderId="4" xfId="0" applyNumberFormat="1" applyFont="1" applyFill="1" applyBorder="1" applyAlignment="1">
      <alignment horizontal="right" vertical="top" wrapText="1"/>
    </xf>
    <xf numFmtId="4" fontId="2" fillId="5" borderId="4" xfId="0" applyNumberFormat="1" applyFont="1" applyFill="1" applyBorder="1" applyAlignment="1">
      <alignment horizontal="center" vertical="center"/>
    </xf>
    <xf numFmtId="4" fontId="3" fillId="5" borderId="4" xfId="0" applyNumberFormat="1" applyFont="1" applyFill="1" applyBorder="1" applyAlignment="1">
      <alignment horizontal="right" vertical="top" wrapText="1"/>
    </xf>
    <xf numFmtId="4" fontId="3" fillId="5" borderId="4" xfId="9" applyNumberFormat="1" applyFont="1" applyFill="1" applyBorder="1" applyAlignment="1">
      <alignment horizontal="right" wrapText="1"/>
    </xf>
    <xf numFmtId="0" fontId="6" fillId="5" borderId="0" xfId="0" applyFont="1" applyFill="1" applyBorder="1" applyAlignment="1">
      <alignment vertical="center"/>
    </xf>
    <xf numFmtId="0" fontId="6" fillId="5" borderId="7" xfId="0" applyFont="1" applyFill="1" applyBorder="1" applyAlignment="1">
      <alignment vertical="center"/>
    </xf>
    <xf numFmtId="167" fontId="2" fillId="2" borderId="4" xfId="8" applyNumberFormat="1" applyFont="1" applyFill="1" applyBorder="1" applyAlignment="1">
      <alignment horizontal="right" vertical="top"/>
    </xf>
    <xf numFmtId="0" fontId="3" fillId="2" borderId="4" xfId="7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right"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4" fontId="3" fillId="2" borderId="4" xfId="9" applyNumberFormat="1" applyFont="1" applyFill="1" applyBorder="1" applyAlignment="1">
      <alignment horizontal="right" wrapText="1"/>
    </xf>
    <xf numFmtId="4" fontId="3" fillId="2" borderId="0" xfId="9" applyNumberFormat="1" applyFont="1" applyFill="1" applyBorder="1" applyAlignment="1">
      <alignment horizontal="right" wrapText="1"/>
    </xf>
    <xf numFmtId="0" fontId="6" fillId="7" borderId="0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167" fontId="2" fillId="5" borderId="6" xfId="8" applyNumberFormat="1" applyFont="1" applyFill="1" applyBorder="1" applyAlignment="1">
      <alignment horizontal="right" vertical="top"/>
    </xf>
    <xf numFmtId="0" fontId="3" fillId="5" borderId="6" xfId="7" applyFont="1" applyFill="1" applyBorder="1" applyAlignment="1">
      <alignment horizontal="center"/>
    </xf>
    <xf numFmtId="4" fontId="2" fillId="5" borderId="6" xfId="0" applyNumberFormat="1" applyFont="1" applyFill="1" applyBorder="1" applyAlignment="1">
      <alignment horizontal="right" vertical="top" wrapText="1"/>
    </xf>
    <xf numFmtId="4" fontId="2" fillId="5" borderId="6" xfId="0" applyNumberFormat="1" applyFont="1" applyFill="1" applyBorder="1" applyAlignment="1">
      <alignment horizontal="center" vertical="center"/>
    </xf>
    <xf numFmtId="4" fontId="3" fillId="5" borderId="6" xfId="0" applyNumberFormat="1" applyFont="1" applyFill="1" applyBorder="1" applyAlignment="1">
      <alignment horizontal="right" vertical="top" wrapText="1"/>
    </xf>
    <xf numFmtId="4" fontId="3" fillId="5" borderId="6" xfId="9" applyNumberFormat="1" applyFont="1" applyFill="1" applyBorder="1" applyAlignment="1">
      <alignment horizontal="right" wrapText="1"/>
    </xf>
    <xf numFmtId="4" fontId="3" fillId="5" borderId="0" xfId="9" applyNumberFormat="1" applyFont="1" applyFill="1" applyBorder="1" applyAlignment="1">
      <alignment horizontal="right" wrapText="1"/>
    </xf>
    <xf numFmtId="0" fontId="4" fillId="8" borderId="0" xfId="0" applyFont="1" applyFill="1" applyBorder="1"/>
    <xf numFmtId="0" fontId="6" fillId="8" borderId="0" xfId="0" applyFont="1" applyFill="1" applyBorder="1" applyAlignment="1">
      <alignment vertical="center"/>
    </xf>
    <xf numFmtId="0" fontId="6" fillId="8" borderId="7" xfId="0" applyFont="1" applyFill="1" applyBorder="1" applyAlignment="1">
      <alignment vertical="center"/>
    </xf>
    <xf numFmtId="4" fontId="3" fillId="5" borderId="5" xfId="0" applyNumberFormat="1" applyFont="1" applyFill="1" applyBorder="1" applyAlignment="1">
      <alignment horizontal="right" vertical="top" wrapText="1"/>
    </xf>
    <xf numFmtId="167" fontId="2" fillId="2" borderId="2" xfId="8" applyNumberFormat="1" applyFont="1" applyFill="1" applyBorder="1" applyAlignment="1">
      <alignment horizontal="right" vertical="top"/>
    </xf>
    <xf numFmtId="4" fontId="3" fillId="2" borderId="5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vertical="center"/>
    </xf>
    <xf numFmtId="0" fontId="3" fillId="2" borderId="4" xfId="0" applyFont="1" applyFill="1" applyBorder="1" applyAlignment="1" applyProtection="1">
      <alignment horizontal="right" vertical="center"/>
    </xf>
    <xf numFmtId="0" fontId="3" fillId="2" borderId="5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10" fontId="2" fillId="2" borderId="4" xfId="10" applyNumberFormat="1" applyFont="1" applyFill="1" applyBorder="1" applyAlignment="1">
      <alignment horizontal="right"/>
    </xf>
    <xf numFmtId="0" fontId="2" fillId="2" borderId="4" xfId="11" applyFont="1" applyFill="1" applyBorder="1" applyAlignment="1">
      <alignment horizontal="right" vertical="top" wrapText="1"/>
    </xf>
    <xf numFmtId="0" fontId="2" fillId="2" borderId="4" xfId="11" applyFont="1" applyFill="1" applyBorder="1" applyAlignment="1">
      <alignment horizontal="left" vertical="top" wrapText="1"/>
    </xf>
    <xf numFmtId="0" fontId="2" fillId="2" borderId="5" xfId="11" applyFont="1" applyFill="1" applyBorder="1" applyAlignment="1">
      <alignment horizontal="left" vertical="top" wrapText="1"/>
    </xf>
    <xf numFmtId="4" fontId="2" fillId="2" borderId="4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10" fontId="2" fillId="2" borderId="2" xfId="1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 wrapText="1"/>
    </xf>
    <xf numFmtId="10" fontId="2" fillId="0" borderId="4" xfId="0" applyNumberFormat="1" applyFont="1" applyFill="1" applyBorder="1"/>
    <xf numFmtId="0" fontId="2" fillId="2" borderId="0" xfId="1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right"/>
    </xf>
    <xf numFmtId="168" fontId="2" fillId="0" borderId="4" xfId="0" applyNumberFormat="1" applyFont="1" applyFill="1" applyBorder="1"/>
    <xf numFmtId="39" fontId="2" fillId="2" borderId="4" xfId="12" applyFont="1" applyFill="1" applyBorder="1" applyAlignment="1">
      <alignment horizontal="right" vertical="top" wrapText="1"/>
    </xf>
    <xf numFmtId="10" fontId="2" fillId="2" borderId="4" xfId="2" applyNumberFormat="1" applyFont="1" applyFill="1" applyBorder="1" applyAlignment="1">
      <alignment vertical="top"/>
    </xf>
    <xf numFmtId="0" fontId="4" fillId="0" borderId="4" xfId="3" applyFont="1" applyFill="1" applyBorder="1" applyAlignment="1">
      <alignment horizontal="center" vertical="top" wrapText="1"/>
    </xf>
    <xf numFmtId="4" fontId="4" fillId="0" borderId="4" xfId="3" applyNumberFormat="1" applyFont="1" applyFill="1" applyBorder="1" applyAlignment="1">
      <alignment horizontal="right" vertical="top" wrapText="1"/>
    </xf>
    <xf numFmtId="4" fontId="4" fillId="0" borderId="2" xfId="3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wrapText="1"/>
    </xf>
    <xf numFmtId="10" fontId="2" fillId="2" borderId="4" xfId="2" applyNumberFormat="1" applyFont="1" applyFill="1" applyBorder="1" applyAlignment="1">
      <alignment vertical="center"/>
    </xf>
    <xf numFmtId="10" fontId="2" fillId="2" borderId="2" xfId="1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>
      <alignment horizontal="center" vertical="top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8" borderId="2" xfId="0" applyFont="1" applyFill="1" applyBorder="1" applyAlignment="1" applyProtection="1">
      <alignment horizontal="center" vertical="center"/>
    </xf>
    <xf numFmtId="0" fontId="3" fillId="8" borderId="2" xfId="0" applyFont="1" applyFill="1" applyBorder="1" applyAlignment="1" applyProtection="1">
      <alignment horizontal="right" vertical="center"/>
    </xf>
    <xf numFmtId="0" fontId="3" fillId="8" borderId="4" xfId="0" applyFont="1" applyFill="1" applyBorder="1" applyAlignment="1" applyProtection="1">
      <alignment horizontal="center" vertical="center"/>
    </xf>
    <xf numFmtId="0" fontId="3" fillId="8" borderId="0" xfId="0" applyFont="1" applyFill="1" applyBorder="1" applyAlignment="1" applyProtection="1">
      <alignment horizontal="center" vertical="center"/>
    </xf>
    <xf numFmtId="4" fontId="3" fillId="8" borderId="4" xfId="0" applyNumberFormat="1" applyFont="1" applyFill="1" applyBorder="1" applyAlignment="1">
      <alignment horizontal="right" vertical="center"/>
    </xf>
    <xf numFmtId="4" fontId="3" fillId="8" borderId="0" xfId="0" applyNumberFormat="1" applyFont="1" applyFill="1" applyBorder="1" applyAlignment="1">
      <alignment horizontal="right" vertical="center"/>
    </xf>
    <xf numFmtId="0" fontId="4" fillId="8" borderId="0" xfId="0" applyFont="1" applyFill="1"/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8" borderId="6" xfId="0" applyFont="1" applyFill="1" applyBorder="1" applyAlignment="1" applyProtection="1">
      <alignment horizontal="center" vertical="center"/>
    </xf>
    <xf numFmtId="0" fontId="3" fillId="8" borderId="8" xfId="0" applyFont="1" applyFill="1" applyBorder="1" applyAlignment="1" applyProtection="1">
      <alignment horizontal="right" vertical="center"/>
    </xf>
    <xf numFmtId="4" fontId="3" fillId="8" borderId="6" xfId="0" applyNumberFormat="1" applyFont="1" applyFill="1" applyBorder="1" applyAlignment="1" applyProtection="1">
      <alignment horizontal="right" vertical="center"/>
    </xf>
    <xf numFmtId="4" fontId="3" fillId="8" borderId="0" xfId="0" applyNumberFormat="1" applyFont="1" applyFill="1" applyBorder="1" applyAlignment="1" applyProtection="1">
      <alignment horizontal="right" vertical="center"/>
    </xf>
    <xf numFmtId="0" fontId="2" fillId="9" borderId="0" xfId="0" applyFont="1" applyFill="1" applyBorder="1" applyAlignment="1">
      <alignment horizontal="right" vertical="center"/>
    </xf>
    <xf numFmtId="0" fontId="3" fillId="9" borderId="0" xfId="0" applyFont="1" applyFill="1" applyBorder="1" applyAlignment="1">
      <alignment horizontal="center" vertical="center" wrapText="1"/>
    </xf>
    <xf numFmtId="4" fontId="2" fillId="9" borderId="0" xfId="0" applyNumberFormat="1" applyFont="1" applyFill="1" applyBorder="1" applyAlignment="1">
      <alignment horizontal="center" vertical="center"/>
    </xf>
    <xf numFmtId="4" fontId="3" fillId="9" borderId="9" xfId="9" applyNumberFormat="1" applyFont="1" applyFill="1" applyBorder="1" applyAlignment="1">
      <alignment horizontal="center" vertical="center"/>
    </xf>
    <xf numFmtId="4" fontId="11" fillId="9" borderId="2" xfId="9" applyNumberFormat="1" applyFont="1" applyFill="1" applyBorder="1" applyAlignment="1">
      <alignment horizontal="center" vertical="center"/>
    </xf>
    <xf numFmtId="10" fontId="4" fillId="10" borderId="0" xfId="0" applyNumberFormat="1" applyFont="1" applyFill="1" applyBorder="1" applyAlignment="1">
      <alignment vertical="top" wrapText="1"/>
    </xf>
    <xf numFmtId="4" fontId="6" fillId="0" borderId="0" xfId="0" applyNumberFormat="1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4" fontId="3" fillId="9" borderId="0" xfId="9" applyNumberFormat="1" applyFont="1" applyFill="1" applyBorder="1" applyAlignment="1">
      <alignment horizontal="center" vertical="center"/>
    </xf>
    <xf numFmtId="169" fontId="2" fillId="0" borderId="0" xfId="7" applyNumberFormat="1" applyFont="1" applyFill="1" applyBorder="1" applyAlignment="1"/>
    <xf numFmtId="40" fontId="2" fillId="0" borderId="0" xfId="7" applyNumberFormat="1" applyFont="1" applyFill="1" applyBorder="1" applyAlignment="1"/>
    <xf numFmtId="4" fontId="2" fillId="0" borderId="0" xfId="13" applyNumberFormat="1" applyFont="1" applyFill="1" applyBorder="1" applyAlignment="1">
      <alignment horizontal="center"/>
    </xf>
    <xf numFmtId="4" fontId="2" fillId="0" borderId="0" xfId="13" applyNumberFormat="1" applyFont="1" applyFill="1" applyBorder="1" applyAlignment="1">
      <alignment horizontal="left"/>
    </xf>
    <xf numFmtId="4" fontId="2" fillId="0" borderId="0" xfId="7" applyNumberFormat="1" applyFont="1" applyFill="1" applyBorder="1" applyAlignment="1">
      <alignment horizontal="center"/>
    </xf>
    <xf numFmtId="0" fontId="2" fillId="9" borderId="0" xfId="14" applyNumberFormat="1" applyFont="1" applyFill="1" applyBorder="1" applyAlignment="1">
      <alignment horizontal="left" vertical="top"/>
    </xf>
    <xf numFmtId="0" fontId="2" fillId="9" borderId="0" xfId="14" applyNumberFormat="1" applyFont="1" applyFill="1" applyBorder="1" applyAlignment="1">
      <alignment horizontal="right" vertical="top"/>
    </xf>
    <xf numFmtId="0" fontId="2" fillId="9" borderId="0" xfId="14" applyNumberFormat="1" applyFont="1" applyFill="1" applyBorder="1" applyAlignment="1">
      <alignment horizontal="center" vertical="top"/>
    </xf>
    <xf numFmtId="0" fontId="2" fillId="9" borderId="0" xfId="14" applyFont="1" applyFill="1" applyBorder="1" applyAlignment="1">
      <alignment horizontal="right" vertical="top" wrapText="1"/>
    </xf>
    <xf numFmtId="0" fontId="2" fillId="9" borderId="0" xfId="14" applyFont="1" applyFill="1" applyBorder="1" applyAlignment="1">
      <alignment horizontal="center" vertical="top" wrapText="1"/>
    </xf>
    <xf numFmtId="4" fontId="2" fillId="9" borderId="0" xfId="14" applyNumberFormat="1" applyFont="1" applyFill="1" applyBorder="1" applyAlignment="1">
      <alignment horizontal="center" vertical="top" wrapText="1"/>
    </xf>
    <xf numFmtId="0" fontId="2" fillId="9" borderId="0" xfId="0" applyNumberFormat="1" applyFont="1" applyFill="1" applyBorder="1"/>
    <xf numFmtId="0" fontId="2" fillId="9" borderId="0" xfId="14" applyFont="1" applyFill="1" applyBorder="1" applyAlignment="1">
      <alignment horizontal="left" vertical="top" wrapText="1"/>
    </xf>
    <xf numFmtId="4" fontId="2" fillId="9" borderId="0" xfId="14" applyNumberFormat="1" applyFont="1" applyFill="1" applyBorder="1" applyAlignment="1">
      <alignment horizontal="left" vertical="top" wrapText="1"/>
    </xf>
    <xf numFmtId="0" fontId="2" fillId="9" borderId="0" xfId="14" quotePrefix="1" applyFont="1" applyFill="1" applyBorder="1" applyAlignment="1">
      <alignment horizontal="left" vertical="top"/>
    </xf>
    <xf numFmtId="0" fontId="2" fillId="9" borderId="0" xfId="14" applyFont="1" applyFill="1" applyBorder="1" applyAlignment="1">
      <alignment horizontal="left" vertical="top"/>
    </xf>
    <xf numFmtId="0" fontId="2" fillId="9" borderId="0" xfId="14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9" applyNumberFormat="1" applyFont="1" applyFill="1" applyAlignment="1">
      <alignment horizontal="center" wrapText="1"/>
    </xf>
    <xf numFmtId="0" fontId="3" fillId="0" borderId="0" xfId="0" applyFont="1" applyFill="1" applyAlignment="1">
      <alignment vertical="top" wrapText="1"/>
    </xf>
    <xf numFmtId="0" fontId="4" fillId="1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2" fillId="10" borderId="0" xfId="0" applyFont="1" applyFill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4" fontId="4" fillId="0" borderId="0" xfId="4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center" vertical="top" wrapText="1"/>
    </xf>
    <xf numFmtId="4" fontId="4" fillId="0" borderId="0" xfId="3" applyNumberFormat="1" applyFont="1" applyFill="1" applyBorder="1" applyAlignment="1">
      <alignment horizontal="right" vertical="top" wrapText="1"/>
    </xf>
    <xf numFmtId="164" fontId="4" fillId="0" borderId="4" xfId="4" applyFont="1" applyFill="1" applyBorder="1" applyAlignment="1">
      <alignment vertical="top" wrapText="1"/>
    </xf>
    <xf numFmtId="2" fontId="2" fillId="0" borderId="0" xfId="3" quotePrefix="1" applyNumberFormat="1" applyFont="1" applyFill="1" applyAlignment="1">
      <alignment horizontal="left"/>
    </xf>
    <xf numFmtId="0" fontId="2" fillId="0" borderId="0" xfId="3" applyFont="1" applyFill="1" applyAlignment="1">
      <alignment wrapText="1"/>
    </xf>
    <xf numFmtId="164" fontId="2" fillId="0" borderId="0" xfId="4" applyFont="1" applyFill="1" applyAlignment="1">
      <alignment horizontal="right"/>
    </xf>
    <xf numFmtId="4" fontId="2" fillId="0" borderId="0" xfId="4" applyNumberFormat="1" applyFont="1" applyFill="1" applyAlignment="1">
      <alignment horizontal="center"/>
    </xf>
    <xf numFmtId="4" fontId="5" fillId="0" borderId="0" xfId="4" applyNumberFormat="1" applyFont="1" applyFill="1" applyAlignment="1">
      <alignment horizontal="right"/>
    </xf>
    <xf numFmtId="4" fontId="2" fillId="0" borderId="0" xfId="4" applyNumberFormat="1" applyFont="1" applyFill="1" applyAlignment="1"/>
    <xf numFmtId="0" fontId="4" fillId="0" borderId="0" xfId="3" applyFont="1" applyFill="1" applyBorder="1" applyAlignment="1"/>
    <xf numFmtId="0" fontId="3" fillId="2" borderId="4" xfId="3" applyFont="1" applyFill="1" applyBorder="1" applyAlignment="1">
      <alignment horizontal="right" vertical="center" wrapText="1"/>
    </xf>
    <xf numFmtId="0" fontId="3" fillId="2" borderId="4" xfId="0" applyNumberFormat="1" applyFont="1" applyFill="1" applyBorder="1" applyAlignment="1">
      <alignment vertical="top" wrapText="1"/>
    </xf>
    <xf numFmtId="0" fontId="3" fillId="2" borderId="6" xfId="3" applyFont="1" applyFill="1" applyBorder="1" applyAlignment="1">
      <alignment horizontal="right" vertical="center" wrapText="1"/>
    </xf>
    <xf numFmtId="0" fontId="3" fillId="2" borderId="6" xfId="0" applyNumberFormat="1" applyFont="1" applyFill="1" applyBorder="1" applyAlignment="1">
      <alignment vertical="top" wrapText="1"/>
    </xf>
    <xf numFmtId="4" fontId="4" fillId="2" borderId="0" xfId="0" applyNumberFormat="1" applyFont="1" applyFill="1" applyBorder="1"/>
    <xf numFmtId="0" fontId="4" fillId="10" borderId="0" xfId="0" quotePrefix="1" applyFont="1" applyFill="1" applyAlignment="1">
      <alignment horizontal="left" vertical="top" wrapText="1"/>
    </xf>
    <xf numFmtId="0" fontId="4" fillId="10" borderId="0" xfId="0" applyFont="1" applyFill="1" applyAlignment="1">
      <alignment horizontal="left" vertical="top" wrapText="1"/>
    </xf>
    <xf numFmtId="0" fontId="3" fillId="0" borderId="0" xfId="3" applyFont="1" applyFill="1" applyAlignment="1">
      <alignment horizontal="center"/>
    </xf>
    <xf numFmtId="0" fontId="2" fillId="2" borderId="0" xfId="3" applyFont="1" applyFill="1" applyAlignment="1">
      <alignment horizontal="left" vertical="top" wrapText="1"/>
    </xf>
    <xf numFmtId="4" fontId="2" fillId="0" borderId="0" xfId="13" applyNumberFormat="1" applyFont="1" applyFill="1" applyBorder="1" applyAlignment="1">
      <alignment horizontal="center"/>
    </xf>
    <xf numFmtId="4" fontId="2" fillId="0" borderId="0" xfId="7" applyNumberFormat="1" applyFont="1" applyFill="1" applyBorder="1" applyAlignment="1">
      <alignment horizontal="center"/>
    </xf>
    <xf numFmtId="0" fontId="2" fillId="9" borderId="0" xfId="14" applyFont="1" applyFill="1" applyBorder="1" applyAlignment="1">
      <alignment horizontal="center" vertical="top" wrapText="1"/>
    </xf>
    <xf numFmtId="0" fontId="2" fillId="9" borderId="0" xfId="14" applyFont="1" applyFill="1" applyBorder="1" applyAlignment="1">
      <alignment horizontal="center" vertical="top"/>
    </xf>
  </cellXfs>
  <cellStyles count="15">
    <cellStyle name="Millares" xfId="1" builtinId="3"/>
    <cellStyle name="Millares 3_111-12 ac neyba zona alta" xfId="4"/>
    <cellStyle name="Millares_55-09 Equipamiento Pozos Ac. Rural El Llano" xfId="13"/>
    <cellStyle name="Millares_NUEVO FORMATO DE PRESUPUESTOS" xfId="9"/>
    <cellStyle name="Normal" xfId="0" builtinId="0"/>
    <cellStyle name="Normal 19" xfId="3"/>
    <cellStyle name="Normal 2 3" xfId="14"/>
    <cellStyle name="Normal 5" xfId="6"/>
    <cellStyle name="Normal 6" xfId="11"/>
    <cellStyle name="Normal_55-09 Equipamiento Pozos Ac. Rural El Llano" xfId="8"/>
    <cellStyle name="Normal_Hoja1" xfId="5"/>
    <cellStyle name="Normal_PRES 059-09 REHABIL. PLANTA DE TRATAMIENTO DE 80 LPS RAPIDA, AC. HATO DEL YAQUE" xfId="7"/>
    <cellStyle name="Normal_Presupuesto" xfId="12"/>
    <cellStyle name="Porcentaje" xfId="2" builtinId="5"/>
    <cellStyle name="Porcentual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56</xdr:row>
      <xdr:rowOff>0</xdr:rowOff>
    </xdr:from>
    <xdr:to>
      <xdr:col>1</xdr:col>
      <xdr:colOff>1381125</xdr:colOff>
      <xdr:row>56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56</xdr:row>
      <xdr:rowOff>0</xdr:rowOff>
    </xdr:from>
    <xdr:to>
      <xdr:col>1</xdr:col>
      <xdr:colOff>1381125</xdr:colOff>
      <xdr:row>56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56</xdr:row>
      <xdr:rowOff>0</xdr:rowOff>
    </xdr:from>
    <xdr:to>
      <xdr:col>1</xdr:col>
      <xdr:colOff>1381125</xdr:colOff>
      <xdr:row>56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56</xdr:row>
      <xdr:rowOff>0</xdr:rowOff>
    </xdr:from>
    <xdr:to>
      <xdr:col>1</xdr:col>
      <xdr:colOff>1381125</xdr:colOff>
      <xdr:row>56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56</xdr:row>
      <xdr:rowOff>0</xdr:rowOff>
    </xdr:from>
    <xdr:to>
      <xdr:col>1</xdr:col>
      <xdr:colOff>1381125</xdr:colOff>
      <xdr:row>56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56</xdr:row>
      <xdr:rowOff>0</xdr:rowOff>
    </xdr:from>
    <xdr:to>
      <xdr:col>1</xdr:col>
      <xdr:colOff>1381125</xdr:colOff>
      <xdr:row>56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56</xdr:row>
      <xdr:rowOff>0</xdr:rowOff>
    </xdr:from>
    <xdr:to>
      <xdr:col>1</xdr:col>
      <xdr:colOff>1381125</xdr:colOff>
      <xdr:row>56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56</xdr:row>
      <xdr:rowOff>0</xdr:rowOff>
    </xdr:from>
    <xdr:to>
      <xdr:col>1</xdr:col>
      <xdr:colOff>1381125</xdr:colOff>
      <xdr:row>56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18395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56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56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18395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125</xdr:row>
      <xdr:rowOff>161925</xdr:rowOff>
    </xdr:from>
    <xdr:to>
      <xdr:col>5</xdr:col>
      <xdr:colOff>685800</xdr:colOff>
      <xdr:row>126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48125" y="264699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126</xdr:row>
      <xdr:rowOff>9525</xdr:rowOff>
    </xdr:from>
    <xdr:to>
      <xdr:col>1</xdr:col>
      <xdr:colOff>2133600</xdr:colOff>
      <xdr:row>126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264795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135</xdr:row>
      <xdr:rowOff>0</xdr:rowOff>
    </xdr:from>
    <xdr:to>
      <xdr:col>5</xdr:col>
      <xdr:colOff>762000</xdr:colOff>
      <xdr:row>135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4029075" y="2792730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135</xdr:row>
      <xdr:rowOff>0</xdr:rowOff>
    </xdr:from>
    <xdr:to>
      <xdr:col>1</xdr:col>
      <xdr:colOff>1990725</xdr:colOff>
      <xdr:row>135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2792730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34637</xdr:colOff>
      <xdr:row>0</xdr:row>
      <xdr:rowOff>121228</xdr:rowOff>
    </xdr:from>
    <xdr:to>
      <xdr:col>1</xdr:col>
      <xdr:colOff>294410</xdr:colOff>
      <xdr:row>5</xdr:row>
      <xdr:rowOff>73603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7" y="121228"/>
          <a:ext cx="770659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I167"/>
  <sheetViews>
    <sheetView showGridLines="0" showZeros="0" tabSelected="1" view="pageBreakPreview" topLeftCell="A103" zoomScale="110" zoomScaleNormal="100" zoomScaleSheetLayoutView="110" workbookViewId="0">
      <selection activeCell="B7" sqref="B7:F7"/>
    </sheetView>
  </sheetViews>
  <sheetFormatPr baseColWidth="10" defaultRowHeight="12.75" x14ac:dyDescent="0.25"/>
  <cols>
    <col min="1" max="1" width="7.7109375" style="26" customWidth="1"/>
    <col min="2" max="2" width="49.28515625" style="26" customWidth="1"/>
    <col min="3" max="3" width="10.85546875" style="237" customWidth="1"/>
    <col min="4" max="4" width="5.42578125" style="170" customWidth="1"/>
    <col min="5" max="5" width="13.42578125" style="171" customWidth="1"/>
    <col min="6" max="6" width="14.28515625" style="171" customWidth="1"/>
    <col min="7" max="7" width="17" style="171" customWidth="1"/>
    <col min="8" max="8" width="16.7109375" style="26" customWidth="1"/>
    <col min="9" max="9" width="13.7109375" style="26" customWidth="1"/>
    <col min="10" max="10" width="11.42578125" style="26"/>
    <col min="11" max="11" width="12.85546875" style="26" bestFit="1" customWidth="1"/>
    <col min="12" max="257" width="11.42578125" style="26"/>
    <col min="258" max="258" width="7.7109375" style="26" customWidth="1"/>
    <col min="259" max="259" width="48.7109375" style="26" customWidth="1"/>
    <col min="260" max="260" width="10.85546875" style="26" customWidth="1"/>
    <col min="261" max="261" width="6.85546875" style="26" customWidth="1"/>
    <col min="262" max="262" width="13.42578125" style="26" customWidth="1"/>
    <col min="263" max="263" width="15.42578125" style="26" customWidth="1"/>
    <col min="264" max="264" width="16.7109375" style="26" customWidth="1"/>
    <col min="265" max="265" width="11.5703125" style="26" bestFit="1" customWidth="1"/>
    <col min="266" max="513" width="11.42578125" style="26"/>
    <col min="514" max="514" width="7.7109375" style="26" customWidth="1"/>
    <col min="515" max="515" width="48.7109375" style="26" customWidth="1"/>
    <col min="516" max="516" width="10.85546875" style="26" customWidth="1"/>
    <col min="517" max="517" width="6.85546875" style="26" customWidth="1"/>
    <col min="518" max="518" width="13.42578125" style="26" customWidth="1"/>
    <col min="519" max="519" width="15.42578125" style="26" customWidth="1"/>
    <col min="520" max="520" width="16.7109375" style="26" customWidth="1"/>
    <col min="521" max="521" width="11.5703125" style="26" bestFit="1" customWidth="1"/>
    <col min="522" max="769" width="11.42578125" style="26"/>
    <col min="770" max="770" width="7.7109375" style="26" customWidth="1"/>
    <col min="771" max="771" width="48.7109375" style="26" customWidth="1"/>
    <col min="772" max="772" width="10.85546875" style="26" customWidth="1"/>
    <col min="773" max="773" width="6.85546875" style="26" customWidth="1"/>
    <col min="774" max="774" width="13.42578125" style="26" customWidth="1"/>
    <col min="775" max="775" width="15.42578125" style="26" customWidth="1"/>
    <col min="776" max="776" width="16.7109375" style="26" customWidth="1"/>
    <col min="777" max="777" width="11.5703125" style="26" bestFit="1" customWidth="1"/>
    <col min="778" max="1025" width="11.42578125" style="26"/>
    <col min="1026" max="1026" width="7.7109375" style="26" customWidth="1"/>
    <col min="1027" max="1027" width="48.7109375" style="26" customWidth="1"/>
    <col min="1028" max="1028" width="10.85546875" style="26" customWidth="1"/>
    <col min="1029" max="1029" width="6.85546875" style="26" customWidth="1"/>
    <col min="1030" max="1030" width="13.42578125" style="26" customWidth="1"/>
    <col min="1031" max="1031" width="15.42578125" style="26" customWidth="1"/>
    <col min="1032" max="1032" width="16.7109375" style="26" customWidth="1"/>
    <col min="1033" max="1033" width="11.5703125" style="26" bestFit="1" customWidth="1"/>
    <col min="1034" max="1281" width="11.42578125" style="26"/>
    <col min="1282" max="1282" width="7.7109375" style="26" customWidth="1"/>
    <col min="1283" max="1283" width="48.7109375" style="26" customWidth="1"/>
    <col min="1284" max="1284" width="10.85546875" style="26" customWidth="1"/>
    <col min="1285" max="1285" width="6.85546875" style="26" customWidth="1"/>
    <col min="1286" max="1286" width="13.42578125" style="26" customWidth="1"/>
    <col min="1287" max="1287" width="15.42578125" style="26" customWidth="1"/>
    <col min="1288" max="1288" width="16.7109375" style="26" customWidth="1"/>
    <col min="1289" max="1289" width="11.5703125" style="26" bestFit="1" customWidth="1"/>
    <col min="1290" max="1537" width="11.42578125" style="26"/>
    <col min="1538" max="1538" width="7.7109375" style="26" customWidth="1"/>
    <col min="1539" max="1539" width="48.7109375" style="26" customWidth="1"/>
    <col min="1540" max="1540" width="10.85546875" style="26" customWidth="1"/>
    <col min="1541" max="1541" width="6.85546875" style="26" customWidth="1"/>
    <col min="1542" max="1542" width="13.42578125" style="26" customWidth="1"/>
    <col min="1543" max="1543" width="15.42578125" style="26" customWidth="1"/>
    <col min="1544" max="1544" width="16.7109375" style="26" customWidth="1"/>
    <col min="1545" max="1545" width="11.5703125" style="26" bestFit="1" customWidth="1"/>
    <col min="1546" max="1793" width="11.42578125" style="26"/>
    <col min="1794" max="1794" width="7.7109375" style="26" customWidth="1"/>
    <col min="1795" max="1795" width="48.7109375" style="26" customWidth="1"/>
    <col min="1796" max="1796" width="10.85546875" style="26" customWidth="1"/>
    <col min="1797" max="1797" width="6.85546875" style="26" customWidth="1"/>
    <col min="1798" max="1798" width="13.42578125" style="26" customWidth="1"/>
    <col min="1799" max="1799" width="15.42578125" style="26" customWidth="1"/>
    <col min="1800" max="1800" width="16.7109375" style="26" customWidth="1"/>
    <col min="1801" max="1801" width="11.5703125" style="26" bestFit="1" customWidth="1"/>
    <col min="1802" max="2049" width="11.42578125" style="26"/>
    <col min="2050" max="2050" width="7.7109375" style="26" customWidth="1"/>
    <col min="2051" max="2051" width="48.7109375" style="26" customWidth="1"/>
    <col min="2052" max="2052" width="10.85546875" style="26" customWidth="1"/>
    <col min="2053" max="2053" width="6.85546875" style="26" customWidth="1"/>
    <col min="2054" max="2054" width="13.42578125" style="26" customWidth="1"/>
    <col min="2055" max="2055" width="15.42578125" style="26" customWidth="1"/>
    <col min="2056" max="2056" width="16.7109375" style="26" customWidth="1"/>
    <col min="2057" max="2057" width="11.5703125" style="26" bestFit="1" customWidth="1"/>
    <col min="2058" max="2305" width="11.42578125" style="26"/>
    <col min="2306" max="2306" width="7.7109375" style="26" customWidth="1"/>
    <col min="2307" max="2307" width="48.7109375" style="26" customWidth="1"/>
    <col min="2308" max="2308" width="10.85546875" style="26" customWidth="1"/>
    <col min="2309" max="2309" width="6.85546875" style="26" customWidth="1"/>
    <col min="2310" max="2310" width="13.42578125" style="26" customWidth="1"/>
    <col min="2311" max="2311" width="15.42578125" style="26" customWidth="1"/>
    <col min="2312" max="2312" width="16.7109375" style="26" customWidth="1"/>
    <col min="2313" max="2313" width="11.5703125" style="26" bestFit="1" customWidth="1"/>
    <col min="2314" max="2561" width="11.42578125" style="26"/>
    <col min="2562" max="2562" width="7.7109375" style="26" customWidth="1"/>
    <col min="2563" max="2563" width="48.7109375" style="26" customWidth="1"/>
    <col min="2564" max="2564" width="10.85546875" style="26" customWidth="1"/>
    <col min="2565" max="2565" width="6.85546875" style="26" customWidth="1"/>
    <col min="2566" max="2566" width="13.42578125" style="26" customWidth="1"/>
    <col min="2567" max="2567" width="15.42578125" style="26" customWidth="1"/>
    <col min="2568" max="2568" width="16.7109375" style="26" customWidth="1"/>
    <col min="2569" max="2569" width="11.5703125" style="26" bestFit="1" customWidth="1"/>
    <col min="2570" max="2817" width="11.42578125" style="26"/>
    <col min="2818" max="2818" width="7.7109375" style="26" customWidth="1"/>
    <col min="2819" max="2819" width="48.7109375" style="26" customWidth="1"/>
    <col min="2820" max="2820" width="10.85546875" style="26" customWidth="1"/>
    <col min="2821" max="2821" width="6.85546875" style="26" customWidth="1"/>
    <col min="2822" max="2822" width="13.42578125" style="26" customWidth="1"/>
    <col min="2823" max="2823" width="15.42578125" style="26" customWidth="1"/>
    <col min="2824" max="2824" width="16.7109375" style="26" customWidth="1"/>
    <col min="2825" max="2825" width="11.5703125" style="26" bestFit="1" customWidth="1"/>
    <col min="2826" max="3073" width="11.42578125" style="26"/>
    <col min="3074" max="3074" width="7.7109375" style="26" customWidth="1"/>
    <col min="3075" max="3075" width="48.7109375" style="26" customWidth="1"/>
    <col min="3076" max="3076" width="10.85546875" style="26" customWidth="1"/>
    <col min="3077" max="3077" width="6.85546875" style="26" customWidth="1"/>
    <col min="3078" max="3078" width="13.42578125" style="26" customWidth="1"/>
    <col min="3079" max="3079" width="15.42578125" style="26" customWidth="1"/>
    <col min="3080" max="3080" width="16.7109375" style="26" customWidth="1"/>
    <col min="3081" max="3081" width="11.5703125" style="26" bestFit="1" customWidth="1"/>
    <col min="3082" max="3329" width="11.42578125" style="26"/>
    <col min="3330" max="3330" width="7.7109375" style="26" customWidth="1"/>
    <col min="3331" max="3331" width="48.7109375" style="26" customWidth="1"/>
    <col min="3332" max="3332" width="10.85546875" style="26" customWidth="1"/>
    <col min="3333" max="3333" width="6.85546875" style="26" customWidth="1"/>
    <col min="3334" max="3334" width="13.42578125" style="26" customWidth="1"/>
    <col min="3335" max="3335" width="15.42578125" style="26" customWidth="1"/>
    <col min="3336" max="3336" width="16.7109375" style="26" customWidth="1"/>
    <col min="3337" max="3337" width="11.5703125" style="26" bestFit="1" customWidth="1"/>
    <col min="3338" max="3585" width="11.42578125" style="26"/>
    <col min="3586" max="3586" width="7.7109375" style="26" customWidth="1"/>
    <col min="3587" max="3587" width="48.7109375" style="26" customWidth="1"/>
    <col min="3588" max="3588" width="10.85546875" style="26" customWidth="1"/>
    <col min="3589" max="3589" width="6.85546875" style="26" customWidth="1"/>
    <col min="3590" max="3590" width="13.42578125" style="26" customWidth="1"/>
    <col min="3591" max="3591" width="15.42578125" style="26" customWidth="1"/>
    <col min="3592" max="3592" width="16.7109375" style="26" customWidth="1"/>
    <col min="3593" max="3593" width="11.5703125" style="26" bestFit="1" customWidth="1"/>
    <col min="3594" max="3841" width="11.42578125" style="26"/>
    <col min="3842" max="3842" width="7.7109375" style="26" customWidth="1"/>
    <col min="3843" max="3843" width="48.7109375" style="26" customWidth="1"/>
    <col min="3844" max="3844" width="10.85546875" style="26" customWidth="1"/>
    <col min="3845" max="3845" width="6.85546875" style="26" customWidth="1"/>
    <col min="3846" max="3846" width="13.42578125" style="26" customWidth="1"/>
    <col min="3847" max="3847" width="15.42578125" style="26" customWidth="1"/>
    <col min="3848" max="3848" width="16.7109375" style="26" customWidth="1"/>
    <col min="3849" max="3849" width="11.5703125" style="26" bestFit="1" customWidth="1"/>
    <col min="3850" max="4097" width="11.42578125" style="26"/>
    <col min="4098" max="4098" width="7.7109375" style="26" customWidth="1"/>
    <col min="4099" max="4099" width="48.7109375" style="26" customWidth="1"/>
    <col min="4100" max="4100" width="10.85546875" style="26" customWidth="1"/>
    <col min="4101" max="4101" width="6.85546875" style="26" customWidth="1"/>
    <col min="4102" max="4102" width="13.42578125" style="26" customWidth="1"/>
    <col min="4103" max="4103" width="15.42578125" style="26" customWidth="1"/>
    <col min="4104" max="4104" width="16.7109375" style="26" customWidth="1"/>
    <col min="4105" max="4105" width="11.5703125" style="26" bestFit="1" customWidth="1"/>
    <col min="4106" max="4353" width="11.42578125" style="26"/>
    <col min="4354" max="4354" width="7.7109375" style="26" customWidth="1"/>
    <col min="4355" max="4355" width="48.7109375" style="26" customWidth="1"/>
    <col min="4356" max="4356" width="10.85546875" style="26" customWidth="1"/>
    <col min="4357" max="4357" width="6.85546875" style="26" customWidth="1"/>
    <col min="4358" max="4358" width="13.42578125" style="26" customWidth="1"/>
    <col min="4359" max="4359" width="15.42578125" style="26" customWidth="1"/>
    <col min="4360" max="4360" width="16.7109375" style="26" customWidth="1"/>
    <col min="4361" max="4361" width="11.5703125" style="26" bestFit="1" customWidth="1"/>
    <col min="4362" max="4609" width="11.42578125" style="26"/>
    <col min="4610" max="4610" width="7.7109375" style="26" customWidth="1"/>
    <col min="4611" max="4611" width="48.7109375" style="26" customWidth="1"/>
    <col min="4612" max="4612" width="10.85546875" style="26" customWidth="1"/>
    <col min="4613" max="4613" width="6.85546875" style="26" customWidth="1"/>
    <col min="4614" max="4614" width="13.42578125" style="26" customWidth="1"/>
    <col min="4615" max="4615" width="15.42578125" style="26" customWidth="1"/>
    <col min="4616" max="4616" width="16.7109375" style="26" customWidth="1"/>
    <col min="4617" max="4617" width="11.5703125" style="26" bestFit="1" customWidth="1"/>
    <col min="4618" max="4865" width="11.42578125" style="26"/>
    <col min="4866" max="4866" width="7.7109375" style="26" customWidth="1"/>
    <col min="4867" max="4867" width="48.7109375" style="26" customWidth="1"/>
    <col min="4868" max="4868" width="10.85546875" style="26" customWidth="1"/>
    <col min="4869" max="4869" width="6.85546875" style="26" customWidth="1"/>
    <col min="4870" max="4870" width="13.42578125" style="26" customWidth="1"/>
    <col min="4871" max="4871" width="15.42578125" style="26" customWidth="1"/>
    <col min="4872" max="4872" width="16.7109375" style="26" customWidth="1"/>
    <col min="4873" max="4873" width="11.5703125" style="26" bestFit="1" customWidth="1"/>
    <col min="4874" max="5121" width="11.42578125" style="26"/>
    <col min="5122" max="5122" width="7.7109375" style="26" customWidth="1"/>
    <col min="5123" max="5123" width="48.7109375" style="26" customWidth="1"/>
    <col min="5124" max="5124" width="10.85546875" style="26" customWidth="1"/>
    <col min="5125" max="5125" width="6.85546875" style="26" customWidth="1"/>
    <col min="5126" max="5126" width="13.42578125" style="26" customWidth="1"/>
    <col min="5127" max="5127" width="15.42578125" style="26" customWidth="1"/>
    <col min="5128" max="5128" width="16.7109375" style="26" customWidth="1"/>
    <col min="5129" max="5129" width="11.5703125" style="26" bestFit="1" customWidth="1"/>
    <col min="5130" max="5377" width="11.42578125" style="26"/>
    <col min="5378" max="5378" width="7.7109375" style="26" customWidth="1"/>
    <col min="5379" max="5379" width="48.7109375" style="26" customWidth="1"/>
    <col min="5380" max="5380" width="10.85546875" style="26" customWidth="1"/>
    <col min="5381" max="5381" width="6.85546875" style="26" customWidth="1"/>
    <col min="5382" max="5382" width="13.42578125" style="26" customWidth="1"/>
    <col min="5383" max="5383" width="15.42578125" style="26" customWidth="1"/>
    <col min="5384" max="5384" width="16.7109375" style="26" customWidth="1"/>
    <col min="5385" max="5385" width="11.5703125" style="26" bestFit="1" customWidth="1"/>
    <col min="5386" max="5633" width="11.42578125" style="26"/>
    <col min="5634" max="5634" width="7.7109375" style="26" customWidth="1"/>
    <col min="5635" max="5635" width="48.7109375" style="26" customWidth="1"/>
    <col min="5636" max="5636" width="10.85546875" style="26" customWidth="1"/>
    <col min="5637" max="5637" width="6.85546875" style="26" customWidth="1"/>
    <col min="5638" max="5638" width="13.42578125" style="26" customWidth="1"/>
    <col min="5639" max="5639" width="15.42578125" style="26" customWidth="1"/>
    <col min="5640" max="5640" width="16.7109375" style="26" customWidth="1"/>
    <col min="5641" max="5641" width="11.5703125" style="26" bestFit="1" customWidth="1"/>
    <col min="5642" max="5889" width="11.42578125" style="26"/>
    <col min="5890" max="5890" width="7.7109375" style="26" customWidth="1"/>
    <col min="5891" max="5891" width="48.7109375" style="26" customWidth="1"/>
    <col min="5892" max="5892" width="10.85546875" style="26" customWidth="1"/>
    <col min="5893" max="5893" width="6.85546875" style="26" customWidth="1"/>
    <col min="5894" max="5894" width="13.42578125" style="26" customWidth="1"/>
    <col min="5895" max="5895" width="15.42578125" style="26" customWidth="1"/>
    <col min="5896" max="5896" width="16.7109375" style="26" customWidth="1"/>
    <col min="5897" max="5897" width="11.5703125" style="26" bestFit="1" customWidth="1"/>
    <col min="5898" max="6145" width="11.42578125" style="26"/>
    <col min="6146" max="6146" width="7.7109375" style="26" customWidth="1"/>
    <col min="6147" max="6147" width="48.7109375" style="26" customWidth="1"/>
    <col min="6148" max="6148" width="10.85546875" style="26" customWidth="1"/>
    <col min="6149" max="6149" width="6.85546875" style="26" customWidth="1"/>
    <col min="6150" max="6150" width="13.42578125" style="26" customWidth="1"/>
    <col min="6151" max="6151" width="15.42578125" style="26" customWidth="1"/>
    <col min="6152" max="6152" width="16.7109375" style="26" customWidth="1"/>
    <col min="6153" max="6153" width="11.5703125" style="26" bestFit="1" customWidth="1"/>
    <col min="6154" max="6401" width="11.42578125" style="26"/>
    <col min="6402" max="6402" width="7.7109375" style="26" customWidth="1"/>
    <col min="6403" max="6403" width="48.7109375" style="26" customWidth="1"/>
    <col min="6404" max="6404" width="10.85546875" style="26" customWidth="1"/>
    <col min="6405" max="6405" width="6.85546875" style="26" customWidth="1"/>
    <col min="6406" max="6406" width="13.42578125" style="26" customWidth="1"/>
    <col min="6407" max="6407" width="15.42578125" style="26" customWidth="1"/>
    <col min="6408" max="6408" width="16.7109375" style="26" customWidth="1"/>
    <col min="6409" max="6409" width="11.5703125" style="26" bestFit="1" customWidth="1"/>
    <col min="6410" max="6657" width="11.42578125" style="26"/>
    <col min="6658" max="6658" width="7.7109375" style="26" customWidth="1"/>
    <col min="6659" max="6659" width="48.7109375" style="26" customWidth="1"/>
    <col min="6660" max="6660" width="10.85546875" style="26" customWidth="1"/>
    <col min="6661" max="6661" width="6.85546875" style="26" customWidth="1"/>
    <col min="6662" max="6662" width="13.42578125" style="26" customWidth="1"/>
    <col min="6663" max="6663" width="15.42578125" style="26" customWidth="1"/>
    <col min="6664" max="6664" width="16.7109375" style="26" customWidth="1"/>
    <col min="6665" max="6665" width="11.5703125" style="26" bestFit="1" customWidth="1"/>
    <col min="6666" max="6913" width="11.42578125" style="26"/>
    <col min="6914" max="6914" width="7.7109375" style="26" customWidth="1"/>
    <col min="6915" max="6915" width="48.7109375" style="26" customWidth="1"/>
    <col min="6916" max="6916" width="10.85546875" style="26" customWidth="1"/>
    <col min="6917" max="6917" width="6.85546875" style="26" customWidth="1"/>
    <col min="6918" max="6918" width="13.42578125" style="26" customWidth="1"/>
    <col min="6919" max="6919" width="15.42578125" style="26" customWidth="1"/>
    <col min="6920" max="6920" width="16.7109375" style="26" customWidth="1"/>
    <col min="6921" max="6921" width="11.5703125" style="26" bestFit="1" customWidth="1"/>
    <col min="6922" max="7169" width="11.42578125" style="26"/>
    <col min="7170" max="7170" width="7.7109375" style="26" customWidth="1"/>
    <col min="7171" max="7171" width="48.7109375" style="26" customWidth="1"/>
    <col min="7172" max="7172" width="10.85546875" style="26" customWidth="1"/>
    <col min="7173" max="7173" width="6.85546875" style="26" customWidth="1"/>
    <col min="7174" max="7174" width="13.42578125" style="26" customWidth="1"/>
    <col min="7175" max="7175" width="15.42578125" style="26" customWidth="1"/>
    <col min="7176" max="7176" width="16.7109375" style="26" customWidth="1"/>
    <col min="7177" max="7177" width="11.5703125" style="26" bestFit="1" customWidth="1"/>
    <col min="7178" max="7425" width="11.42578125" style="26"/>
    <col min="7426" max="7426" width="7.7109375" style="26" customWidth="1"/>
    <col min="7427" max="7427" width="48.7109375" style="26" customWidth="1"/>
    <col min="7428" max="7428" width="10.85546875" style="26" customWidth="1"/>
    <col min="7429" max="7429" width="6.85546875" style="26" customWidth="1"/>
    <col min="7430" max="7430" width="13.42578125" style="26" customWidth="1"/>
    <col min="7431" max="7431" width="15.42578125" style="26" customWidth="1"/>
    <col min="7432" max="7432" width="16.7109375" style="26" customWidth="1"/>
    <col min="7433" max="7433" width="11.5703125" style="26" bestFit="1" customWidth="1"/>
    <col min="7434" max="7681" width="11.42578125" style="26"/>
    <col min="7682" max="7682" width="7.7109375" style="26" customWidth="1"/>
    <col min="7683" max="7683" width="48.7109375" style="26" customWidth="1"/>
    <col min="7684" max="7684" width="10.85546875" style="26" customWidth="1"/>
    <col min="7685" max="7685" width="6.85546875" style="26" customWidth="1"/>
    <col min="7686" max="7686" width="13.42578125" style="26" customWidth="1"/>
    <col min="7687" max="7687" width="15.42578125" style="26" customWidth="1"/>
    <col min="7688" max="7688" width="16.7109375" style="26" customWidth="1"/>
    <col min="7689" max="7689" width="11.5703125" style="26" bestFit="1" customWidth="1"/>
    <col min="7690" max="7937" width="11.42578125" style="26"/>
    <col min="7938" max="7938" width="7.7109375" style="26" customWidth="1"/>
    <col min="7939" max="7939" width="48.7109375" style="26" customWidth="1"/>
    <col min="7940" max="7940" width="10.85546875" style="26" customWidth="1"/>
    <col min="7941" max="7941" width="6.85546875" style="26" customWidth="1"/>
    <col min="7942" max="7942" width="13.42578125" style="26" customWidth="1"/>
    <col min="7943" max="7943" width="15.42578125" style="26" customWidth="1"/>
    <col min="7944" max="7944" width="16.7109375" style="26" customWidth="1"/>
    <col min="7945" max="7945" width="11.5703125" style="26" bestFit="1" customWidth="1"/>
    <col min="7946" max="8193" width="11.42578125" style="26"/>
    <col min="8194" max="8194" width="7.7109375" style="26" customWidth="1"/>
    <col min="8195" max="8195" width="48.7109375" style="26" customWidth="1"/>
    <col min="8196" max="8196" width="10.85546875" style="26" customWidth="1"/>
    <col min="8197" max="8197" width="6.85546875" style="26" customWidth="1"/>
    <col min="8198" max="8198" width="13.42578125" style="26" customWidth="1"/>
    <col min="8199" max="8199" width="15.42578125" style="26" customWidth="1"/>
    <col min="8200" max="8200" width="16.7109375" style="26" customWidth="1"/>
    <col min="8201" max="8201" width="11.5703125" style="26" bestFit="1" customWidth="1"/>
    <col min="8202" max="8449" width="11.42578125" style="26"/>
    <col min="8450" max="8450" width="7.7109375" style="26" customWidth="1"/>
    <col min="8451" max="8451" width="48.7109375" style="26" customWidth="1"/>
    <col min="8452" max="8452" width="10.85546875" style="26" customWidth="1"/>
    <col min="8453" max="8453" width="6.85546875" style="26" customWidth="1"/>
    <col min="8454" max="8454" width="13.42578125" style="26" customWidth="1"/>
    <col min="8455" max="8455" width="15.42578125" style="26" customWidth="1"/>
    <col min="8456" max="8456" width="16.7109375" style="26" customWidth="1"/>
    <col min="8457" max="8457" width="11.5703125" style="26" bestFit="1" customWidth="1"/>
    <col min="8458" max="8705" width="11.42578125" style="26"/>
    <col min="8706" max="8706" width="7.7109375" style="26" customWidth="1"/>
    <col min="8707" max="8707" width="48.7109375" style="26" customWidth="1"/>
    <col min="8708" max="8708" width="10.85546875" style="26" customWidth="1"/>
    <col min="8709" max="8709" width="6.85546875" style="26" customWidth="1"/>
    <col min="8710" max="8710" width="13.42578125" style="26" customWidth="1"/>
    <col min="8711" max="8711" width="15.42578125" style="26" customWidth="1"/>
    <col min="8712" max="8712" width="16.7109375" style="26" customWidth="1"/>
    <col min="8713" max="8713" width="11.5703125" style="26" bestFit="1" customWidth="1"/>
    <col min="8714" max="8961" width="11.42578125" style="26"/>
    <col min="8962" max="8962" width="7.7109375" style="26" customWidth="1"/>
    <col min="8963" max="8963" width="48.7109375" style="26" customWidth="1"/>
    <col min="8964" max="8964" width="10.85546875" style="26" customWidth="1"/>
    <col min="8965" max="8965" width="6.85546875" style="26" customWidth="1"/>
    <col min="8966" max="8966" width="13.42578125" style="26" customWidth="1"/>
    <col min="8967" max="8967" width="15.42578125" style="26" customWidth="1"/>
    <col min="8968" max="8968" width="16.7109375" style="26" customWidth="1"/>
    <col min="8969" max="8969" width="11.5703125" style="26" bestFit="1" customWidth="1"/>
    <col min="8970" max="9217" width="11.42578125" style="26"/>
    <col min="9218" max="9218" width="7.7109375" style="26" customWidth="1"/>
    <col min="9219" max="9219" width="48.7109375" style="26" customWidth="1"/>
    <col min="9220" max="9220" width="10.85546875" style="26" customWidth="1"/>
    <col min="9221" max="9221" width="6.85546875" style="26" customWidth="1"/>
    <col min="9222" max="9222" width="13.42578125" style="26" customWidth="1"/>
    <col min="9223" max="9223" width="15.42578125" style="26" customWidth="1"/>
    <col min="9224" max="9224" width="16.7109375" style="26" customWidth="1"/>
    <col min="9225" max="9225" width="11.5703125" style="26" bestFit="1" customWidth="1"/>
    <col min="9226" max="9473" width="11.42578125" style="26"/>
    <col min="9474" max="9474" width="7.7109375" style="26" customWidth="1"/>
    <col min="9475" max="9475" width="48.7109375" style="26" customWidth="1"/>
    <col min="9476" max="9476" width="10.85546875" style="26" customWidth="1"/>
    <col min="9477" max="9477" width="6.85546875" style="26" customWidth="1"/>
    <col min="9478" max="9478" width="13.42578125" style="26" customWidth="1"/>
    <col min="9479" max="9479" width="15.42578125" style="26" customWidth="1"/>
    <col min="9480" max="9480" width="16.7109375" style="26" customWidth="1"/>
    <col min="9481" max="9481" width="11.5703125" style="26" bestFit="1" customWidth="1"/>
    <col min="9482" max="9729" width="11.42578125" style="26"/>
    <col min="9730" max="9730" width="7.7109375" style="26" customWidth="1"/>
    <col min="9731" max="9731" width="48.7109375" style="26" customWidth="1"/>
    <col min="9732" max="9732" width="10.85546875" style="26" customWidth="1"/>
    <col min="9733" max="9733" width="6.85546875" style="26" customWidth="1"/>
    <col min="9734" max="9734" width="13.42578125" style="26" customWidth="1"/>
    <col min="9735" max="9735" width="15.42578125" style="26" customWidth="1"/>
    <col min="9736" max="9736" width="16.7109375" style="26" customWidth="1"/>
    <col min="9737" max="9737" width="11.5703125" style="26" bestFit="1" customWidth="1"/>
    <col min="9738" max="9985" width="11.42578125" style="26"/>
    <col min="9986" max="9986" width="7.7109375" style="26" customWidth="1"/>
    <col min="9987" max="9987" width="48.7109375" style="26" customWidth="1"/>
    <col min="9988" max="9988" width="10.85546875" style="26" customWidth="1"/>
    <col min="9989" max="9989" width="6.85546875" style="26" customWidth="1"/>
    <col min="9990" max="9990" width="13.42578125" style="26" customWidth="1"/>
    <col min="9991" max="9991" width="15.42578125" style="26" customWidth="1"/>
    <col min="9992" max="9992" width="16.7109375" style="26" customWidth="1"/>
    <col min="9993" max="9993" width="11.5703125" style="26" bestFit="1" customWidth="1"/>
    <col min="9994" max="10241" width="11.42578125" style="26"/>
    <col min="10242" max="10242" width="7.7109375" style="26" customWidth="1"/>
    <col min="10243" max="10243" width="48.7109375" style="26" customWidth="1"/>
    <col min="10244" max="10244" width="10.85546875" style="26" customWidth="1"/>
    <col min="10245" max="10245" width="6.85546875" style="26" customWidth="1"/>
    <col min="10246" max="10246" width="13.42578125" style="26" customWidth="1"/>
    <col min="10247" max="10247" width="15.42578125" style="26" customWidth="1"/>
    <col min="10248" max="10248" width="16.7109375" style="26" customWidth="1"/>
    <col min="10249" max="10249" width="11.5703125" style="26" bestFit="1" customWidth="1"/>
    <col min="10250" max="10497" width="11.42578125" style="26"/>
    <col min="10498" max="10498" width="7.7109375" style="26" customWidth="1"/>
    <col min="10499" max="10499" width="48.7109375" style="26" customWidth="1"/>
    <col min="10500" max="10500" width="10.85546875" style="26" customWidth="1"/>
    <col min="10501" max="10501" width="6.85546875" style="26" customWidth="1"/>
    <col min="10502" max="10502" width="13.42578125" style="26" customWidth="1"/>
    <col min="10503" max="10503" width="15.42578125" style="26" customWidth="1"/>
    <col min="10504" max="10504" width="16.7109375" style="26" customWidth="1"/>
    <col min="10505" max="10505" width="11.5703125" style="26" bestFit="1" customWidth="1"/>
    <col min="10506" max="10753" width="11.42578125" style="26"/>
    <col min="10754" max="10754" width="7.7109375" style="26" customWidth="1"/>
    <col min="10755" max="10755" width="48.7109375" style="26" customWidth="1"/>
    <col min="10756" max="10756" width="10.85546875" style="26" customWidth="1"/>
    <col min="10757" max="10757" width="6.85546875" style="26" customWidth="1"/>
    <col min="10758" max="10758" width="13.42578125" style="26" customWidth="1"/>
    <col min="10759" max="10759" width="15.42578125" style="26" customWidth="1"/>
    <col min="10760" max="10760" width="16.7109375" style="26" customWidth="1"/>
    <col min="10761" max="10761" width="11.5703125" style="26" bestFit="1" customWidth="1"/>
    <col min="10762" max="11009" width="11.42578125" style="26"/>
    <col min="11010" max="11010" width="7.7109375" style="26" customWidth="1"/>
    <col min="11011" max="11011" width="48.7109375" style="26" customWidth="1"/>
    <col min="11012" max="11012" width="10.85546875" style="26" customWidth="1"/>
    <col min="11013" max="11013" width="6.85546875" style="26" customWidth="1"/>
    <col min="11014" max="11014" width="13.42578125" style="26" customWidth="1"/>
    <col min="11015" max="11015" width="15.42578125" style="26" customWidth="1"/>
    <col min="11016" max="11016" width="16.7109375" style="26" customWidth="1"/>
    <col min="11017" max="11017" width="11.5703125" style="26" bestFit="1" customWidth="1"/>
    <col min="11018" max="11265" width="11.42578125" style="26"/>
    <col min="11266" max="11266" width="7.7109375" style="26" customWidth="1"/>
    <col min="11267" max="11267" width="48.7109375" style="26" customWidth="1"/>
    <col min="11268" max="11268" width="10.85546875" style="26" customWidth="1"/>
    <col min="11269" max="11269" width="6.85546875" style="26" customWidth="1"/>
    <col min="11270" max="11270" width="13.42578125" style="26" customWidth="1"/>
    <col min="11271" max="11271" width="15.42578125" style="26" customWidth="1"/>
    <col min="11272" max="11272" width="16.7109375" style="26" customWidth="1"/>
    <col min="11273" max="11273" width="11.5703125" style="26" bestFit="1" customWidth="1"/>
    <col min="11274" max="11521" width="11.42578125" style="26"/>
    <col min="11522" max="11522" width="7.7109375" style="26" customWidth="1"/>
    <col min="11523" max="11523" width="48.7109375" style="26" customWidth="1"/>
    <col min="11524" max="11524" width="10.85546875" style="26" customWidth="1"/>
    <col min="11525" max="11525" width="6.85546875" style="26" customWidth="1"/>
    <col min="11526" max="11526" width="13.42578125" style="26" customWidth="1"/>
    <col min="11527" max="11527" width="15.42578125" style="26" customWidth="1"/>
    <col min="11528" max="11528" width="16.7109375" style="26" customWidth="1"/>
    <col min="11529" max="11529" width="11.5703125" style="26" bestFit="1" customWidth="1"/>
    <col min="11530" max="11777" width="11.42578125" style="26"/>
    <col min="11778" max="11778" width="7.7109375" style="26" customWidth="1"/>
    <col min="11779" max="11779" width="48.7109375" style="26" customWidth="1"/>
    <col min="11780" max="11780" width="10.85546875" style="26" customWidth="1"/>
    <col min="11781" max="11781" width="6.85546875" style="26" customWidth="1"/>
    <col min="11782" max="11782" width="13.42578125" style="26" customWidth="1"/>
    <col min="11783" max="11783" width="15.42578125" style="26" customWidth="1"/>
    <col min="11784" max="11784" width="16.7109375" style="26" customWidth="1"/>
    <col min="11785" max="11785" width="11.5703125" style="26" bestFit="1" customWidth="1"/>
    <col min="11786" max="12033" width="11.42578125" style="26"/>
    <col min="12034" max="12034" width="7.7109375" style="26" customWidth="1"/>
    <col min="12035" max="12035" width="48.7109375" style="26" customWidth="1"/>
    <col min="12036" max="12036" width="10.85546875" style="26" customWidth="1"/>
    <col min="12037" max="12037" width="6.85546875" style="26" customWidth="1"/>
    <col min="12038" max="12038" width="13.42578125" style="26" customWidth="1"/>
    <col min="12039" max="12039" width="15.42578125" style="26" customWidth="1"/>
    <col min="12040" max="12040" width="16.7109375" style="26" customWidth="1"/>
    <col min="12041" max="12041" width="11.5703125" style="26" bestFit="1" customWidth="1"/>
    <col min="12042" max="12289" width="11.42578125" style="26"/>
    <col min="12290" max="12290" width="7.7109375" style="26" customWidth="1"/>
    <col min="12291" max="12291" width="48.7109375" style="26" customWidth="1"/>
    <col min="12292" max="12292" width="10.85546875" style="26" customWidth="1"/>
    <col min="12293" max="12293" width="6.85546875" style="26" customWidth="1"/>
    <col min="12294" max="12294" width="13.42578125" style="26" customWidth="1"/>
    <col min="12295" max="12295" width="15.42578125" style="26" customWidth="1"/>
    <col min="12296" max="12296" width="16.7109375" style="26" customWidth="1"/>
    <col min="12297" max="12297" width="11.5703125" style="26" bestFit="1" customWidth="1"/>
    <col min="12298" max="12545" width="11.42578125" style="26"/>
    <col min="12546" max="12546" width="7.7109375" style="26" customWidth="1"/>
    <col min="12547" max="12547" width="48.7109375" style="26" customWidth="1"/>
    <col min="12548" max="12548" width="10.85546875" style="26" customWidth="1"/>
    <col min="12549" max="12549" width="6.85546875" style="26" customWidth="1"/>
    <col min="12550" max="12550" width="13.42578125" style="26" customWidth="1"/>
    <col min="12551" max="12551" width="15.42578125" style="26" customWidth="1"/>
    <col min="12552" max="12552" width="16.7109375" style="26" customWidth="1"/>
    <col min="12553" max="12553" width="11.5703125" style="26" bestFit="1" customWidth="1"/>
    <col min="12554" max="12801" width="11.42578125" style="26"/>
    <col min="12802" max="12802" width="7.7109375" style="26" customWidth="1"/>
    <col min="12803" max="12803" width="48.7109375" style="26" customWidth="1"/>
    <col min="12804" max="12804" width="10.85546875" style="26" customWidth="1"/>
    <col min="12805" max="12805" width="6.85546875" style="26" customWidth="1"/>
    <col min="12806" max="12806" width="13.42578125" style="26" customWidth="1"/>
    <col min="12807" max="12807" width="15.42578125" style="26" customWidth="1"/>
    <col min="12808" max="12808" width="16.7109375" style="26" customWidth="1"/>
    <col min="12809" max="12809" width="11.5703125" style="26" bestFit="1" customWidth="1"/>
    <col min="12810" max="13057" width="11.42578125" style="26"/>
    <col min="13058" max="13058" width="7.7109375" style="26" customWidth="1"/>
    <col min="13059" max="13059" width="48.7109375" style="26" customWidth="1"/>
    <col min="13060" max="13060" width="10.85546875" style="26" customWidth="1"/>
    <col min="13061" max="13061" width="6.85546875" style="26" customWidth="1"/>
    <col min="13062" max="13062" width="13.42578125" style="26" customWidth="1"/>
    <col min="13063" max="13063" width="15.42578125" style="26" customWidth="1"/>
    <col min="13064" max="13064" width="16.7109375" style="26" customWidth="1"/>
    <col min="13065" max="13065" width="11.5703125" style="26" bestFit="1" customWidth="1"/>
    <col min="13066" max="13313" width="11.42578125" style="26"/>
    <col min="13314" max="13314" width="7.7109375" style="26" customWidth="1"/>
    <col min="13315" max="13315" width="48.7109375" style="26" customWidth="1"/>
    <col min="13316" max="13316" width="10.85546875" style="26" customWidth="1"/>
    <col min="13317" max="13317" width="6.85546875" style="26" customWidth="1"/>
    <col min="13318" max="13318" width="13.42578125" style="26" customWidth="1"/>
    <col min="13319" max="13319" width="15.42578125" style="26" customWidth="1"/>
    <col min="13320" max="13320" width="16.7109375" style="26" customWidth="1"/>
    <col min="13321" max="13321" width="11.5703125" style="26" bestFit="1" customWidth="1"/>
    <col min="13322" max="13569" width="11.42578125" style="26"/>
    <col min="13570" max="13570" width="7.7109375" style="26" customWidth="1"/>
    <col min="13571" max="13571" width="48.7109375" style="26" customWidth="1"/>
    <col min="13572" max="13572" width="10.85546875" style="26" customWidth="1"/>
    <col min="13573" max="13573" width="6.85546875" style="26" customWidth="1"/>
    <col min="13574" max="13574" width="13.42578125" style="26" customWidth="1"/>
    <col min="13575" max="13575" width="15.42578125" style="26" customWidth="1"/>
    <col min="13576" max="13576" width="16.7109375" style="26" customWidth="1"/>
    <col min="13577" max="13577" width="11.5703125" style="26" bestFit="1" customWidth="1"/>
    <col min="13578" max="13825" width="11.42578125" style="26"/>
    <col min="13826" max="13826" width="7.7109375" style="26" customWidth="1"/>
    <col min="13827" max="13827" width="48.7109375" style="26" customWidth="1"/>
    <col min="13828" max="13828" width="10.85546875" style="26" customWidth="1"/>
    <col min="13829" max="13829" width="6.85546875" style="26" customWidth="1"/>
    <col min="13830" max="13830" width="13.42578125" style="26" customWidth="1"/>
    <col min="13831" max="13831" width="15.42578125" style="26" customWidth="1"/>
    <col min="13832" max="13832" width="16.7109375" style="26" customWidth="1"/>
    <col min="13833" max="13833" width="11.5703125" style="26" bestFit="1" customWidth="1"/>
    <col min="13834" max="14081" width="11.42578125" style="26"/>
    <col min="14082" max="14082" width="7.7109375" style="26" customWidth="1"/>
    <col min="14083" max="14083" width="48.7109375" style="26" customWidth="1"/>
    <col min="14084" max="14084" width="10.85546875" style="26" customWidth="1"/>
    <col min="14085" max="14085" width="6.85546875" style="26" customWidth="1"/>
    <col min="14086" max="14086" width="13.42578125" style="26" customWidth="1"/>
    <col min="14087" max="14087" width="15.42578125" style="26" customWidth="1"/>
    <col min="14088" max="14088" width="16.7109375" style="26" customWidth="1"/>
    <col min="14089" max="14089" width="11.5703125" style="26" bestFit="1" customWidth="1"/>
    <col min="14090" max="14337" width="11.42578125" style="26"/>
    <col min="14338" max="14338" width="7.7109375" style="26" customWidth="1"/>
    <col min="14339" max="14339" width="48.7109375" style="26" customWidth="1"/>
    <col min="14340" max="14340" width="10.85546875" style="26" customWidth="1"/>
    <col min="14341" max="14341" width="6.85546875" style="26" customWidth="1"/>
    <col min="14342" max="14342" width="13.42578125" style="26" customWidth="1"/>
    <col min="14343" max="14343" width="15.42578125" style="26" customWidth="1"/>
    <col min="14344" max="14344" width="16.7109375" style="26" customWidth="1"/>
    <col min="14345" max="14345" width="11.5703125" style="26" bestFit="1" customWidth="1"/>
    <col min="14346" max="14593" width="11.42578125" style="26"/>
    <col min="14594" max="14594" width="7.7109375" style="26" customWidth="1"/>
    <col min="14595" max="14595" width="48.7109375" style="26" customWidth="1"/>
    <col min="14596" max="14596" width="10.85546875" style="26" customWidth="1"/>
    <col min="14597" max="14597" width="6.85546875" style="26" customWidth="1"/>
    <col min="14598" max="14598" width="13.42578125" style="26" customWidth="1"/>
    <col min="14599" max="14599" width="15.42578125" style="26" customWidth="1"/>
    <col min="14600" max="14600" width="16.7109375" style="26" customWidth="1"/>
    <col min="14601" max="14601" width="11.5703125" style="26" bestFit="1" customWidth="1"/>
    <col min="14602" max="14849" width="11.42578125" style="26"/>
    <col min="14850" max="14850" width="7.7109375" style="26" customWidth="1"/>
    <col min="14851" max="14851" width="48.7109375" style="26" customWidth="1"/>
    <col min="14852" max="14852" width="10.85546875" style="26" customWidth="1"/>
    <col min="14853" max="14853" width="6.85546875" style="26" customWidth="1"/>
    <col min="14854" max="14854" width="13.42578125" style="26" customWidth="1"/>
    <col min="14855" max="14855" width="15.42578125" style="26" customWidth="1"/>
    <col min="14856" max="14856" width="16.7109375" style="26" customWidth="1"/>
    <col min="14857" max="14857" width="11.5703125" style="26" bestFit="1" customWidth="1"/>
    <col min="14858" max="15105" width="11.42578125" style="26"/>
    <col min="15106" max="15106" width="7.7109375" style="26" customWidth="1"/>
    <col min="15107" max="15107" width="48.7109375" style="26" customWidth="1"/>
    <col min="15108" max="15108" width="10.85546875" style="26" customWidth="1"/>
    <col min="15109" max="15109" width="6.85546875" style="26" customWidth="1"/>
    <col min="15110" max="15110" width="13.42578125" style="26" customWidth="1"/>
    <col min="15111" max="15111" width="15.42578125" style="26" customWidth="1"/>
    <col min="15112" max="15112" width="16.7109375" style="26" customWidth="1"/>
    <col min="15113" max="15113" width="11.5703125" style="26" bestFit="1" customWidth="1"/>
    <col min="15114" max="15361" width="11.42578125" style="26"/>
    <col min="15362" max="15362" width="7.7109375" style="26" customWidth="1"/>
    <col min="15363" max="15363" width="48.7109375" style="26" customWidth="1"/>
    <col min="15364" max="15364" width="10.85546875" style="26" customWidth="1"/>
    <col min="15365" max="15365" width="6.85546875" style="26" customWidth="1"/>
    <col min="15366" max="15366" width="13.42578125" style="26" customWidth="1"/>
    <col min="15367" max="15367" width="15.42578125" style="26" customWidth="1"/>
    <col min="15368" max="15368" width="16.7109375" style="26" customWidth="1"/>
    <col min="15369" max="15369" width="11.5703125" style="26" bestFit="1" customWidth="1"/>
    <col min="15370" max="15617" width="11.42578125" style="26"/>
    <col min="15618" max="15618" width="7.7109375" style="26" customWidth="1"/>
    <col min="15619" max="15619" width="48.7109375" style="26" customWidth="1"/>
    <col min="15620" max="15620" width="10.85546875" style="26" customWidth="1"/>
    <col min="15621" max="15621" width="6.85546875" style="26" customWidth="1"/>
    <col min="15622" max="15622" width="13.42578125" style="26" customWidth="1"/>
    <col min="15623" max="15623" width="15.42578125" style="26" customWidth="1"/>
    <col min="15624" max="15624" width="16.7109375" style="26" customWidth="1"/>
    <col min="15625" max="15625" width="11.5703125" style="26" bestFit="1" customWidth="1"/>
    <col min="15626" max="15873" width="11.42578125" style="26"/>
    <col min="15874" max="15874" width="7.7109375" style="26" customWidth="1"/>
    <col min="15875" max="15875" width="48.7109375" style="26" customWidth="1"/>
    <col min="15876" max="15876" width="10.85546875" style="26" customWidth="1"/>
    <col min="15877" max="15877" width="6.85546875" style="26" customWidth="1"/>
    <col min="15878" max="15878" width="13.42578125" style="26" customWidth="1"/>
    <col min="15879" max="15879" width="15.42578125" style="26" customWidth="1"/>
    <col min="15880" max="15880" width="16.7109375" style="26" customWidth="1"/>
    <col min="15881" max="15881" width="11.5703125" style="26" bestFit="1" customWidth="1"/>
    <col min="15882" max="16129" width="11.42578125" style="26"/>
    <col min="16130" max="16130" width="7.7109375" style="26" customWidth="1"/>
    <col min="16131" max="16131" width="48.7109375" style="26" customWidth="1"/>
    <col min="16132" max="16132" width="10.85546875" style="26" customWidth="1"/>
    <col min="16133" max="16133" width="6.85546875" style="26" customWidth="1"/>
    <col min="16134" max="16134" width="13.42578125" style="26" customWidth="1"/>
    <col min="16135" max="16135" width="15.42578125" style="26" customWidth="1"/>
    <col min="16136" max="16136" width="16.7109375" style="26" customWidth="1"/>
    <col min="16137" max="16137" width="11.5703125" style="26" bestFit="1" customWidth="1"/>
    <col min="16138" max="16384" width="11.42578125" style="26"/>
  </cols>
  <sheetData>
    <row r="1" spans="1:12" s="2" customFormat="1" x14ac:dyDescent="0.2">
      <c r="A1" s="252" t="s">
        <v>0</v>
      </c>
      <c r="B1" s="252"/>
      <c r="C1" s="252"/>
      <c r="D1" s="252"/>
      <c r="E1" s="252"/>
      <c r="F1" s="252"/>
      <c r="G1" s="1"/>
    </row>
    <row r="2" spans="1:12" s="2" customFormat="1" x14ac:dyDescent="0.2">
      <c r="A2" s="252" t="s">
        <v>1</v>
      </c>
      <c r="B2" s="252"/>
      <c r="C2" s="252"/>
      <c r="D2" s="252"/>
      <c r="E2" s="252"/>
      <c r="F2" s="252"/>
      <c r="G2" s="1"/>
    </row>
    <row r="3" spans="1:12" s="2" customFormat="1" x14ac:dyDescent="0.2">
      <c r="A3" s="252" t="s">
        <v>2</v>
      </c>
      <c r="B3" s="252"/>
      <c r="C3" s="252"/>
      <c r="D3" s="252"/>
      <c r="E3" s="252"/>
      <c r="F3" s="252"/>
      <c r="G3" s="1"/>
    </row>
    <row r="4" spans="1:12" s="2" customFormat="1" x14ac:dyDescent="0.2">
      <c r="A4" s="252" t="s">
        <v>3</v>
      </c>
      <c r="B4" s="252"/>
      <c r="C4" s="252"/>
      <c r="D4" s="252"/>
      <c r="E4" s="252"/>
      <c r="F4" s="252"/>
      <c r="G4" s="1"/>
    </row>
    <row r="5" spans="1:12" s="2" customFormat="1" ht="8.25" customHeight="1" x14ac:dyDescent="0.2">
      <c r="A5" s="252"/>
      <c r="B5" s="252"/>
      <c r="C5" s="252"/>
      <c r="D5" s="252"/>
      <c r="E5" s="252"/>
      <c r="F5" s="252"/>
      <c r="G5" s="1"/>
    </row>
    <row r="6" spans="1:12" s="244" customFormat="1" ht="24" customHeight="1" x14ac:dyDescent="0.2">
      <c r="A6" s="238" t="s">
        <v>4</v>
      </c>
      <c r="B6" s="239"/>
      <c r="C6" s="240"/>
      <c r="D6" s="241"/>
      <c r="E6" s="242"/>
      <c r="F6" s="243"/>
      <c r="G6" s="243"/>
    </row>
    <row r="7" spans="1:12" s="8" customFormat="1" ht="21" customHeight="1" x14ac:dyDescent="0.2">
      <c r="A7" s="6" t="s">
        <v>5</v>
      </c>
      <c r="B7" s="253" t="s">
        <v>105</v>
      </c>
      <c r="C7" s="253"/>
      <c r="D7" s="253"/>
      <c r="E7" s="253"/>
      <c r="F7" s="253"/>
      <c r="G7" s="7"/>
    </row>
    <row r="8" spans="1:12" s="2" customFormat="1" ht="14.25" customHeight="1" x14ac:dyDescent="0.2">
      <c r="A8" s="9" t="s">
        <v>6</v>
      </c>
      <c r="B8" s="3"/>
      <c r="C8" s="10"/>
      <c r="D8" s="4" t="s">
        <v>7</v>
      </c>
      <c r="E8" s="11"/>
      <c r="F8" s="5"/>
      <c r="G8" s="5"/>
    </row>
    <row r="9" spans="1:12" s="2" customFormat="1" ht="6.75" customHeight="1" x14ac:dyDescent="0.2">
      <c r="A9" s="9"/>
      <c r="B9" s="3"/>
      <c r="C9" s="10"/>
      <c r="D9" s="4"/>
      <c r="E9" s="11"/>
      <c r="F9" s="5"/>
      <c r="G9" s="5"/>
    </row>
    <row r="10" spans="1:12" s="19" customFormat="1" ht="11.25" customHeight="1" x14ac:dyDescent="0.25">
      <c r="A10" s="12" t="s">
        <v>8</v>
      </c>
      <c r="B10" s="12" t="s">
        <v>9</v>
      </c>
      <c r="C10" s="13" t="s">
        <v>10</v>
      </c>
      <c r="D10" s="12" t="s">
        <v>11</v>
      </c>
      <c r="E10" s="14" t="s">
        <v>12</v>
      </c>
      <c r="F10" s="14" t="s">
        <v>13</v>
      </c>
      <c r="G10" s="15"/>
      <c r="H10" s="16"/>
      <c r="I10" s="17"/>
      <c r="J10" s="17"/>
      <c r="K10" s="17"/>
      <c r="L10" s="18"/>
    </row>
    <row r="11" spans="1:12" ht="8.25" customHeight="1" x14ac:dyDescent="0.25">
      <c r="A11" s="20"/>
      <c r="B11" s="20"/>
      <c r="C11" s="21"/>
      <c r="D11" s="20"/>
      <c r="E11" s="22"/>
      <c r="F11" s="22"/>
      <c r="G11" s="23"/>
      <c r="H11" s="24"/>
      <c r="I11" s="17"/>
      <c r="J11" s="17"/>
      <c r="K11" s="17"/>
      <c r="L11" s="25"/>
    </row>
    <row r="12" spans="1:12" s="17" customFormat="1" ht="29.25" customHeight="1" x14ac:dyDescent="0.25">
      <c r="A12" s="20" t="s">
        <v>14</v>
      </c>
      <c r="B12" s="27" t="s">
        <v>86</v>
      </c>
      <c r="C12" s="21"/>
      <c r="D12" s="20"/>
      <c r="E12" s="22"/>
      <c r="F12" s="22"/>
      <c r="G12" s="23"/>
      <c r="H12" s="24"/>
    </row>
    <row r="13" spans="1:12" s="17" customFormat="1" ht="11.25" customHeight="1" x14ac:dyDescent="0.25">
      <c r="A13" s="20"/>
      <c r="B13" s="27"/>
      <c r="C13" s="21"/>
      <c r="D13" s="20"/>
      <c r="E13" s="22"/>
      <c r="F13" s="22"/>
      <c r="G13" s="23"/>
      <c r="H13" s="24"/>
    </row>
    <row r="14" spans="1:12" s="17" customFormat="1" ht="12.75" customHeight="1" x14ac:dyDescent="0.2">
      <c r="A14" s="28">
        <v>1</v>
      </c>
      <c r="B14" s="29" t="s">
        <v>15</v>
      </c>
      <c r="C14" s="30">
        <v>325</v>
      </c>
      <c r="D14" s="31" t="s">
        <v>16</v>
      </c>
      <c r="E14" s="30">
        <v>14.63</v>
      </c>
      <c r="F14" s="32">
        <f>ROUND(C14*E14,2)</f>
        <v>4754.75</v>
      </c>
      <c r="G14" s="23"/>
      <c r="H14" s="24"/>
    </row>
    <row r="15" spans="1:12" s="17" customFormat="1" ht="12.75" customHeight="1" x14ac:dyDescent="0.2">
      <c r="A15" s="33"/>
      <c r="B15" s="29"/>
      <c r="C15" s="34"/>
      <c r="D15" s="31"/>
      <c r="E15" s="30"/>
      <c r="F15" s="32">
        <f>ROUND(C15*E15,2)</f>
        <v>0</v>
      </c>
      <c r="G15" s="23"/>
      <c r="H15" s="24"/>
    </row>
    <row r="16" spans="1:12" s="17" customFormat="1" ht="25.5" customHeight="1" x14ac:dyDescent="0.2">
      <c r="A16" s="35">
        <v>2</v>
      </c>
      <c r="B16" s="36" t="s">
        <v>87</v>
      </c>
      <c r="C16" s="34"/>
      <c r="D16" s="31"/>
      <c r="E16" s="30"/>
      <c r="F16" s="32">
        <f>ROUND(C16*E16,2)</f>
        <v>0</v>
      </c>
      <c r="G16" s="23"/>
      <c r="H16" s="24"/>
    </row>
    <row r="17" spans="1:8" s="17" customFormat="1" ht="12.75" customHeight="1" x14ac:dyDescent="0.2">
      <c r="A17" s="37">
        <v>2.1</v>
      </c>
      <c r="B17" s="29" t="s">
        <v>17</v>
      </c>
      <c r="C17" s="30">
        <v>620.75</v>
      </c>
      <c r="D17" s="31" t="s">
        <v>84</v>
      </c>
      <c r="E17" s="30">
        <v>154.52000000000001</v>
      </c>
      <c r="F17" s="32">
        <f>ROUND(C17*E17,2)</f>
        <v>95918.29</v>
      </c>
      <c r="G17" s="23"/>
      <c r="H17" s="24"/>
    </row>
    <row r="18" spans="1:8" s="17" customFormat="1" ht="12.75" customHeight="1" x14ac:dyDescent="0.2">
      <c r="A18" s="37">
        <v>2.2000000000000002</v>
      </c>
      <c r="B18" s="29" t="s">
        <v>19</v>
      </c>
      <c r="C18" s="30">
        <v>48.75</v>
      </c>
      <c r="D18" s="31" t="s">
        <v>84</v>
      </c>
      <c r="E18" s="30">
        <v>1110.3900000000001</v>
      </c>
      <c r="F18" s="32">
        <f>ROUND(C18*E18,2)</f>
        <v>54131.51</v>
      </c>
      <c r="G18" s="23"/>
      <c r="H18" s="24"/>
    </row>
    <row r="19" spans="1:8" s="17" customFormat="1" ht="27.75" customHeight="1" x14ac:dyDescent="0.2">
      <c r="A19" s="37">
        <v>2.2999999999999998</v>
      </c>
      <c r="B19" s="38" t="s">
        <v>88</v>
      </c>
      <c r="C19" s="39">
        <v>520.86</v>
      </c>
      <c r="D19" s="31" t="s">
        <v>84</v>
      </c>
      <c r="E19" s="41">
        <v>184.68</v>
      </c>
      <c r="F19" s="32">
        <f t="shared" ref="F19:F38" si="0">ROUND(C19*E19,2)</f>
        <v>96192.42</v>
      </c>
      <c r="G19" s="23"/>
      <c r="H19" s="24"/>
    </row>
    <row r="20" spans="1:8" s="17" customFormat="1" ht="27" customHeight="1" x14ac:dyDescent="0.2">
      <c r="A20" s="37">
        <v>2.4</v>
      </c>
      <c r="B20" s="42" t="s">
        <v>89</v>
      </c>
      <c r="C20" s="43">
        <v>119.87</v>
      </c>
      <c r="D20" s="31" t="s">
        <v>84</v>
      </c>
      <c r="E20" s="43">
        <v>210</v>
      </c>
      <c r="F20" s="32">
        <f>ROUND(C20*E20,2)</f>
        <v>25172.7</v>
      </c>
      <c r="G20" s="23"/>
      <c r="H20" s="24"/>
    </row>
    <row r="21" spans="1:8" s="17" customFormat="1" ht="12.75" customHeight="1" x14ac:dyDescent="0.2">
      <c r="A21" s="37"/>
      <c r="B21" s="29"/>
      <c r="C21" s="30"/>
      <c r="D21" s="31"/>
      <c r="E21" s="30"/>
      <c r="F21" s="32">
        <f>ROUND(C21*E21,2)</f>
        <v>0</v>
      </c>
      <c r="G21" s="23"/>
      <c r="H21" s="24"/>
    </row>
    <row r="22" spans="1:8" s="17" customFormat="1" ht="12.75" customHeight="1" x14ac:dyDescent="0.2">
      <c r="A22" s="35">
        <v>3</v>
      </c>
      <c r="B22" s="36" t="s">
        <v>90</v>
      </c>
      <c r="C22" s="44"/>
      <c r="D22" s="45"/>
      <c r="E22" s="44"/>
      <c r="F22" s="32">
        <f>ROUND(C22*E22,2)</f>
        <v>0</v>
      </c>
      <c r="G22" s="23"/>
      <c r="H22" s="24"/>
    </row>
    <row r="23" spans="1:8" s="17" customFormat="1" ht="26.25" customHeight="1" x14ac:dyDescent="0.25">
      <c r="A23" s="46">
        <v>3.1</v>
      </c>
      <c r="B23" s="38" t="s">
        <v>23</v>
      </c>
      <c r="C23" s="43">
        <v>338</v>
      </c>
      <c r="D23" s="31" t="s">
        <v>16</v>
      </c>
      <c r="E23" s="47">
        <v>6063.52</v>
      </c>
      <c r="F23" s="48">
        <f>ROUND(C23*E23,2)</f>
        <v>2049469.76</v>
      </c>
      <c r="G23" s="23"/>
      <c r="H23" s="24"/>
    </row>
    <row r="24" spans="1:8" s="17" customFormat="1" ht="27" customHeight="1" x14ac:dyDescent="0.25">
      <c r="A24" s="46">
        <v>3.2</v>
      </c>
      <c r="B24" s="38" t="s">
        <v>24</v>
      </c>
      <c r="C24" s="43">
        <v>338</v>
      </c>
      <c r="D24" s="31" t="s">
        <v>16</v>
      </c>
      <c r="E24" s="47">
        <v>6063.52</v>
      </c>
      <c r="F24" s="48">
        <f t="shared" si="0"/>
        <v>2049469.76</v>
      </c>
      <c r="G24" s="23"/>
      <c r="H24" s="24"/>
    </row>
    <row r="25" spans="1:8" s="17" customFormat="1" ht="12.75" customHeight="1" x14ac:dyDescent="0.2">
      <c r="A25" s="49"/>
      <c r="B25" s="38"/>
      <c r="C25" s="50"/>
      <c r="D25" s="31"/>
      <c r="E25" s="30"/>
      <c r="F25" s="32">
        <f>ROUND(C25*E25,2)</f>
        <v>0</v>
      </c>
      <c r="G25" s="23"/>
      <c r="H25" s="24"/>
    </row>
    <row r="26" spans="1:8" s="17" customFormat="1" ht="12.75" customHeight="1" x14ac:dyDescent="0.2">
      <c r="A26" s="35">
        <v>4</v>
      </c>
      <c r="B26" s="36" t="s">
        <v>91</v>
      </c>
      <c r="C26" s="44"/>
      <c r="D26" s="45"/>
      <c r="E26" s="44"/>
      <c r="F26" s="32">
        <f t="shared" si="0"/>
        <v>0</v>
      </c>
      <c r="G26" s="23"/>
      <c r="H26" s="24"/>
    </row>
    <row r="27" spans="1:8" s="17" customFormat="1" ht="27" customHeight="1" x14ac:dyDescent="0.25">
      <c r="A27" s="46">
        <v>4.0999999999999996</v>
      </c>
      <c r="B27" s="38" t="s">
        <v>23</v>
      </c>
      <c r="C27" s="43">
        <v>338</v>
      </c>
      <c r="D27" s="31" t="s">
        <v>16</v>
      </c>
      <c r="E27" s="43">
        <v>55.95</v>
      </c>
      <c r="F27" s="48">
        <f>ROUND(C27*E27,2)</f>
        <v>18911.099999999999</v>
      </c>
      <c r="G27" s="23"/>
      <c r="H27" s="24"/>
    </row>
    <row r="28" spans="1:8" s="17" customFormat="1" ht="27" customHeight="1" x14ac:dyDescent="0.25">
      <c r="A28" s="46">
        <v>4.2</v>
      </c>
      <c r="B28" s="38" t="s">
        <v>24</v>
      </c>
      <c r="C28" s="43">
        <v>338</v>
      </c>
      <c r="D28" s="31" t="s">
        <v>16</v>
      </c>
      <c r="E28" s="43">
        <v>55.95</v>
      </c>
      <c r="F28" s="48">
        <f>ROUND(C28*E28,2)</f>
        <v>18911.099999999999</v>
      </c>
      <c r="G28" s="23"/>
      <c r="H28" s="24"/>
    </row>
    <row r="29" spans="1:8" s="17" customFormat="1" ht="9.75" customHeight="1" x14ac:dyDescent="0.2">
      <c r="A29" s="37"/>
      <c r="B29" s="38"/>
      <c r="C29" s="34"/>
      <c r="D29" s="31"/>
      <c r="E29" s="30"/>
      <c r="F29" s="48">
        <f t="shared" si="0"/>
        <v>0</v>
      </c>
      <c r="G29" s="23"/>
      <c r="H29" s="24"/>
    </row>
    <row r="30" spans="1:8" s="17" customFormat="1" ht="26.25" customHeight="1" x14ac:dyDescent="0.25">
      <c r="A30" s="51">
        <v>5</v>
      </c>
      <c r="B30" s="52" t="s">
        <v>102</v>
      </c>
      <c r="C30" s="33"/>
      <c r="D30" s="31"/>
      <c r="E30" s="47"/>
      <c r="F30" s="48">
        <f>ROUND(C30*E30,2)</f>
        <v>0</v>
      </c>
      <c r="G30" s="23"/>
      <c r="H30" s="24"/>
    </row>
    <row r="31" spans="1:8" s="58" customFormat="1" ht="13.5" customHeight="1" x14ac:dyDescent="0.2">
      <c r="A31" s="46">
        <v>5.0999999999999996</v>
      </c>
      <c r="B31" s="53" t="s">
        <v>92</v>
      </c>
      <c r="C31" s="54">
        <v>4</v>
      </c>
      <c r="D31" s="31" t="s">
        <v>26</v>
      </c>
      <c r="E31" s="47">
        <v>8809.77</v>
      </c>
      <c r="F31" s="48">
        <f t="shared" si="0"/>
        <v>35239.08</v>
      </c>
      <c r="G31" s="23"/>
      <c r="H31" s="57"/>
    </row>
    <row r="32" spans="1:8" s="58" customFormat="1" ht="13.5" customHeight="1" x14ac:dyDescent="0.2">
      <c r="A32" s="46">
        <v>5.2</v>
      </c>
      <c r="B32" s="53" t="s">
        <v>93</v>
      </c>
      <c r="C32" s="54">
        <v>2</v>
      </c>
      <c r="D32" s="31" t="s">
        <v>26</v>
      </c>
      <c r="E32" s="47">
        <v>8809.77</v>
      </c>
      <c r="F32" s="48">
        <f t="shared" si="0"/>
        <v>17619.54</v>
      </c>
      <c r="G32" s="23"/>
      <c r="H32" s="57"/>
    </row>
    <row r="33" spans="1:9" s="56" customFormat="1" ht="12" customHeight="1" x14ac:dyDescent="0.2">
      <c r="A33" s="46">
        <v>5.3</v>
      </c>
      <c r="B33" s="53" t="s">
        <v>94</v>
      </c>
      <c r="C33" s="54">
        <v>6</v>
      </c>
      <c r="D33" s="31" t="s">
        <v>26</v>
      </c>
      <c r="E33" s="47">
        <v>8809.77</v>
      </c>
      <c r="F33" s="48">
        <f t="shared" si="0"/>
        <v>52858.62</v>
      </c>
      <c r="G33" s="23"/>
      <c r="H33" s="55"/>
    </row>
    <row r="34" spans="1:9" s="58" customFormat="1" ht="12.75" customHeight="1" x14ac:dyDescent="0.2">
      <c r="A34" s="46">
        <v>5.4</v>
      </c>
      <c r="B34" s="53" t="s">
        <v>95</v>
      </c>
      <c r="C34" s="54">
        <v>2</v>
      </c>
      <c r="D34" s="31" t="s">
        <v>26</v>
      </c>
      <c r="E34" s="47">
        <v>8550.4700000000012</v>
      </c>
      <c r="F34" s="48">
        <f t="shared" si="0"/>
        <v>17100.939999999999</v>
      </c>
      <c r="G34" s="23"/>
      <c r="H34" s="57"/>
    </row>
    <row r="35" spans="1:9" s="58" customFormat="1" ht="12.75" customHeight="1" x14ac:dyDescent="0.2">
      <c r="A35" s="46">
        <v>5.5</v>
      </c>
      <c r="B35" s="53" t="s">
        <v>97</v>
      </c>
      <c r="C35" s="54">
        <v>6</v>
      </c>
      <c r="D35" s="31" t="s">
        <v>26</v>
      </c>
      <c r="E35" s="47">
        <v>8809.77</v>
      </c>
      <c r="F35" s="48">
        <f>ROUND(C35*E35,2)</f>
        <v>52858.62</v>
      </c>
      <c r="G35" s="23"/>
      <c r="H35" s="57"/>
    </row>
    <row r="36" spans="1:9" s="58" customFormat="1" ht="11.25" customHeight="1" x14ac:dyDescent="0.2">
      <c r="A36" s="46">
        <v>5.6</v>
      </c>
      <c r="B36" s="53" t="s">
        <v>96</v>
      </c>
      <c r="C36" s="54">
        <v>40</v>
      </c>
      <c r="D36" s="31" t="s">
        <v>26</v>
      </c>
      <c r="E36" s="47">
        <v>7429.53</v>
      </c>
      <c r="F36" s="48">
        <f t="shared" si="0"/>
        <v>297181.2</v>
      </c>
      <c r="G36" s="23"/>
      <c r="H36" s="57"/>
    </row>
    <row r="37" spans="1:9" s="58" customFormat="1" ht="13.5" customHeight="1" x14ac:dyDescent="0.2">
      <c r="A37" s="46">
        <v>5.7</v>
      </c>
      <c r="B37" s="53" t="s">
        <v>27</v>
      </c>
      <c r="C37" s="54">
        <v>40</v>
      </c>
      <c r="D37" s="31" t="s">
        <v>26</v>
      </c>
      <c r="E37" s="47">
        <v>4516.01</v>
      </c>
      <c r="F37" s="48">
        <f t="shared" si="0"/>
        <v>180640.4</v>
      </c>
      <c r="G37" s="23"/>
      <c r="H37" s="57"/>
    </row>
    <row r="38" spans="1:9" s="61" customFormat="1" ht="12" customHeight="1" x14ac:dyDescent="0.2">
      <c r="A38" s="46">
        <v>5.8</v>
      </c>
      <c r="B38" s="59" t="s">
        <v>28</v>
      </c>
      <c r="C38" s="54">
        <v>20</v>
      </c>
      <c r="D38" s="31" t="s">
        <v>26</v>
      </c>
      <c r="E38" s="47">
        <v>8029.89</v>
      </c>
      <c r="F38" s="48">
        <f t="shared" si="0"/>
        <v>160597.79999999999</v>
      </c>
      <c r="G38" s="23"/>
      <c r="H38" s="60"/>
    </row>
    <row r="39" spans="1:9" s="61" customFormat="1" ht="12" customHeight="1" x14ac:dyDescent="0.2">
      <c r="A39" s="46"/>
      <c r="B39" s="59"/>
      <c r="C39" s="54"/>
      <c r="D39" s="31"/>
      <c r="E39" s="47"/>
      <c r="F39" s="48"/>
      <c r="G39" s="23"/>
      <c r="H39" s="60"/>
    </row>
    <row r="40" spans="1:9" s="17" customFormat="1" ht="12" customHeight="1" x14ac:dyDescent="0.2">
      <c r="A40" s="51">
        <v>6</v>
      </c>
      <c r="B40" s="62" t="s">
        <v>29</v>
      </c>
      <c r="C40" s="63"/>
      <c r="D40" s="64"/>
      <c r="E40" s="65"/>
      <c r="F40" s="66">
        <f>ROUND(C40*E40,2)</f>
        <v>0</v>
      </c>
      <c r="G40" s="23"/>
      <c r="H40" s="24"/>
    </row>
    <row r="41" spans="1:9" s="17" customFormat="1" ht="12.75" customHeight="1" x14ac:dyDescent="0.2">
      <c r="A41" s="67">
        <v>6.1</v>
      </c>
      <c r="B41" s="38" t="s">
        <v>30</v>
      </c>
      <c r="C41" s="30">
        <v>650</v>
      </c>
      <c r="D41" s="68" t="s">
        <v>16</v>
      </c>
      <c r="E41" s="30">
        <v>53.28</v>
      </c>
      <c r="F41" s="66">
        <f>ROUND(C41*E41,2)</f>
        <v>34632</v>
      </c>
      <c r="G41" s="23"/>
      <c r="H41" s="24"/>
    </row>
    <row r="42" spans="1:9" s="17" customFormat="1" ht="12.75" customHeight="1" x14ac:dyDescent="0.2">
      <c r="A42" s="69"/>
      <c r="B42" s="38"/>
      <c r="C42" s="30"/>
      <c r="D42" s="68"/>
      <c r="E42" s="30"/>
      <c r="F42" s="66"/>
      <c r="G42" s="23"/>
      <c r="H42" s="24"/>
    </row>
    <row r="43" spans="1:9" s="17" customFormat="1" ht="29.25" customHeight="1" x14ac:dyDescent="0.25">
      <c r="A43" s="245">
        <v>7</v>
      </c>
      <c r="B43" s="246" t="s">
        <v>98</v>
      </c>
      <c r="C43" s="43">
        <v>350</v>
      </c>
      <c r="D43" s="31" t="s">
        <v>16</v>
      </c>
      <c r="E43" s="47">
        <v>23.8</v>
      </c>
      <c r="F43" s="66">
        <f t="shared" ref="F43:F50" si="1">ROUND(C43*E43,2)</f>
        <v>8330</v>
      </c>
      <c r="G43" s="23"/>
      <c r="H43" s="24"/>
    </row>
    <row r="44" spans="1:9" s="17" customFormat="1" ht="12.75" customHeight="1" x14ac:dyDescent="0.25">
      <c r="A44" s="247">
        <v>8</v>
      </c>
      <c r="B44" s="248" t="s">
        <v>32</v>
      </c>
      <c r="C44" s="71">
        <v>350</v>
      </c>
      <c r="D44" s="72" t="s">
        <v>16</v>
      </c>
      <c r="E44" s="73">
        <v>15</v>
      </c>
      <c r="F44" s="74">
        <f t="shared" si="1"/>
        <v>5250</v>
      </c>
      <c r="G44" s="23"/>
      <c r="H44" s="24"/>
    </row>
    <row r="45" spans="1:9" s="17" customFormat="1" ht="12.75" customHeight="1" x14ac:dyDescent="0.25">
      <c r="A45" s="69"/>
      <c r="B45" s="75"/>
      <c r="C45" s="76"/>
      <c r="D45" s="69"/>
      <c r="E45" s="77"/>
      <c r="F45" s="66">
        <f t="shared" si="1"/>
        <v>0</v>
      </c>
      <c r="G45" s="23"/>
      <c r="H45" s="24"/>
    </row>
    <row r="46" spans="1:9" s="17" customFormat="1" ht="12.75" customHeight="1" x14ac:dyDescent="0.2">
      <c r="A46" s="78">
        <v>9</v>
      </c>
      <c r="B46" s="79" t="s">
        <v>33</v>
      </c>
      <c r="C46" s="80"/>
      <c r="D46" s="81"/>
      <c r="E46" s="82"/>
      <c r="F46" s="66">
        <f t="shared" si="1"/>
        <v>0</v>
      </c>
      <c r="G46" s="23"/>
      <c r="H46" s="83"/>
      <c r="I46" s="83"/>
    </row>
    <row r="47" spans="1:9" s="17" customFormat="1" ht="12.75" customHeight="1" x14ac:dyDescent="0.2">
      <c r="A47" s="33">
        <v>9.1</v>
      </c>
      <c r="B47" s="84" t="s">
        <v>34</v>
      </c>
      <c r="C47" s="82">
        <v>700</v>
      </c>
      <c r="D47" s="85" t="s">
        <v>16</v>
      </c>
      <c r="E47" s="82">
        <v>47.61</v>
      </c>
      <c r="F47" s="66">
        <f t="shared" si="1"/>
        <v>33327</v>
      </c>
      <c r="G47" s="23"/>
      <c r="H47" s="83"/>
      <c r="I47" s="86"/>
    </row>
    <row r="48" spans="1:9" s="17" customFormat="1" ht="12.75" customHeight="1" x14ac:dyDescent="0.2">
      <c r="A48" s="33">
        <v>9.1999999999999993</v>
      </c>
      <c r="B48" s="84" t="s">
        <v>35</v>
      </c>
      <c r="C48" s="82">
        <v>1015</v>
      </c>
      <c r="D48" s="85" t="s">
        <v>85</v>
      </c>
      <c r="E48" s="82">
        <v>41</v>
      </c>
      <c r="F48" s="66">
        <f t="shared" si="1"/>
        <v>41615</v>
      </c>
      <c r="G48" s="23"/>
      <c r="H48" s="83"/>
      <c r="I48" s="86"/>
    </row>
    <row r="49" spans="1:18" s="17" customFormat="1" ht="12.75" customHeight="1" x14ac:dyDescent="0.25">
      <c r="A49" s="33">
        <v>9.3000000000000007</v>
      </c>
      <c r="B49" s="84" t="s">
        <v>37</v>
      </c>
      <c r="C49" s="80">
        <v>34.26</v>
      </c>
      <c r="D49" s="31" t="s">
        <v>84</v>
      </c>
      <c r="E49" s="80">
        <v>210</v>
      </c>
      <c r="F49" s="66">
        <f t="shared" si="1"/>
        <v>7194.6</v>
      </c>
      <c r="G49" s="23"/>
      <c r="H49" s="83"/>
      <c r="I49" s="86"/>
    </row>
    <row r="50" spans="1:18" s="17" customFormat="1" ht="12.75" customHeight="1" x14ac:dyDescent="0.2">
      <c r="A50" s="33">
        <v>9.4</v>
      </c>
      <c r="B50" s="84" t="s">
        <v>38</v>
      </c>
      <c r="C50" s="82">
        <v>121.8</v>
      </c>
      <c r="D50" s="31" t="s">
        <v>84</v>
      </c>
      <c r="E50" s="82">
        <v>610.29999999999995</v>
      </c>
      <c r="F50" s="66">
        <f t="shared" si="1"/>
        <v>74334.539999999994</v>
      </c>
      <c r="G50" s="23"/>
      <c r="H50" s="83"/>
      <c r="I50" s="86"/>
    </row>
    <row r="51" spans="1:18" s="17" customFormat="1" ht="12.75" customHeight="1" x14ac:dyDescent="0.2">
      <c r="A51" s="33">
        <v>9.5</v>
      </c>
      <c r="B51" s="84" t="s">
        <v>39</v>
      </c>
      <c r="C51" s="80">
        <v>507.5</v>
      </c>
      <c r="D51" s="81" t="s">
        <v>36</v>
      </c>
      <c r="E51" s="82">
        <v>116.79</v>
      </c>
      <c r="F51" s="66">
        <f>ROUND(C51*E51,2)</f>
        <v>59270.93</v>
      </c>
      <c r="G51" s="23"/>
      <c r="H51" s="83"/>
      <c r="I51" s="86"/>
    </row>
    <row r="52" spans="1:18" s="17" customFormat="1" ht="12.75" customHeight="1" x14ac:dyDescent="0.25">
      <c r="A52" s="33">
        <v>9.6</v>
      </c>
      <c r="B52" s="84" t="s">
        <v>40</v>
      </c>
      <c r="C52" s="80">
        <v>634.38</v>
      </c>
      <c r="D52" s="81" t="s">
        <v>36</v>
      </c>
      <c r="E52" s="80">
        <v>843.75</v>
      </c>
      <c r="F52" s="66">
        <f>ROUND(C52*E52,2)</f>
        <v>535258.13</v>
      </c>
      <c r="G52" s="23"/>
      <c r="H52" s="83"/>
      <c r="I52" s="86"/>
    </row>
    <row r="53" spans="1:18" s="17" customFormat="1" ht="12.75" customHeight="1" x14ac:dyDescent="0.2">
      <c r="A53" s="33">
        <v>9.6999999999999993</v>
      </c>
      <c r="B53" s="38" t="s">
        <v>41</v>
      </c>
      <c r="C53" s="80">
        <v>1268.75</v>
      </c>
      <c r="D53" s="81" t="s">
        <v>42</v>
      </c>
      <c r="E53" s="82">
        <v>27.49</v>
      </c>
      <c r="F53" s="66">
        <f>ROUND(C53*E53,2)</f>
        <v>34877.94</v>
      </c>
      <c r="G53" s="23"/>
      <c r="H53" s="83"/>
      <c r="I53" s="86"/>
    </row>
    <row r="54" spans="1:18" s="17" customFormat="1" ht="12.75" customHeight="1" x14ac:dyDescent="0.25">
      <c r="A54" s="20"/>
      <c r="B54" s="27"/>
      <c r="C54" s="21"/>
      <c r="D54" s="20"/>
      <c r="E54" s="22"/>
      <c r="F54" s="22"/>
      <c r="G54" s="23"/>
      <c r="H54" s="24"/>
    </row>
    <row r="55" spans="1:18" s="94" customFormat="1" ht="12.75" customHeight="1" x14ac:dyDescent="0.2">
      <c r="A55" s="87"/>
      <c r="B55" s="88" t="s">
        <v>43</v>
      </c>
      <c r="C55" s="89"/>
      <c r="D55" s="90"/>
      <c r="E55" s="91"/>
      <c r="F55" s="92">
        <f>SUM(F14:F54)</f>
        <v>6061117.7300000004</v>
      </c>
      <c r="G55" s="23"/>
      <c r="H55" s="93"/>
    </row>
    <row r="56" spans="1:18" s="17" customFormat="1" ht="12.75" customHeight="1" x14ac:dyDescent="0.25">
      <c r="A56" s="20"/>
      <c r="B56" s="27"/>
      <c r="C56" s="21"/>
      <c r="D56" s="20"/>
      <c r="E56" s="22"/>
      <c r="F56" s="22"/>
      <c r="G56" s="23"/>
      <c r="H56" s="24"/>
    </row>
    <row r="57" spans="1:18" s="96" customFormat="1" ht="24.75" customHeight="1" x14ac:dyDescent="0.2">
      <c r="A57" s="45" t="s">
        <v>44</v>
      </c>
      <c r="B57" s="36" t="s">
        <v>100</v>
      </c>
      <c r="C57" s="34"/>
      <c r="D57" s="31"/>
      <c r="E57" s="30"/>
      <c r="F57" s="32"/>
      <c r="G57" s="23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</row>
    <row r="58" spans="1:18" s="96" customFormat="1" ht="12.75" customHeight="1" x14ac:dyDescent="0.2">
      <c r="A58" s="31"/>
      <c r="B58" s="29"/>
      <c r="C58" s="34"/>
      <c r="D58" s="31"/>
      <c r="E58" s="30"/>
      <c r="F58" s="32"/>
      <c r="G58" s="23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1:18" s="96" customFormat="1" ht="12.75" customHeight="1" x14ac:dyDescent="0.2">
      <c r="A59" s="28">
        <v>1</v>
      </c>
      <c r="B59" s="29" t="s">
        <v>15</v>
      </c>
      <c r="C59" s="30">
        <v>428</v>
      </c>
      <c r="D59" s="31" t="s">
        <v>16</v>
      </c>
      <c r="E59" s="30">
        <v>14.63</v>
      </c>
      <c r="F59" s="97">
        <f>+ROUND(C59*E59,2)</f>
        <v>6261.64</v>
      </c>
      <c r="G59" s="23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</row>
    <row r="60" spans="1:18" s="96" customFormat="1" ht="12.75" customHeight="1" x14ac:dyDescent="0.2">
      <c r="A60" s="33"/>
      <c r="B60" s="29"/>
      <c r="C60" s="34"/>
      <c r="D60" s="31"/>
      <c r="E60" s="30"/>
      <c r="F60" s="97">
        <f t="shared" ref="F60:F84" si="2">+ROUND(C60*E60,2)</f>
        <v>0</v>
      </c>
      <c r="G60" s="23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</row>
    <row r="61" spans="1:18" s="96" customFormat="1" ht="12.75" customHeight="1" x14ac:dyDescent="0.2">
      <c r="A61" s="35">
        <v>2</v>
      </c>
      <c r="B61" s="36" t="s">
        <v>45</v>
      </c>
      <c r="C61" s="34"/>
      <c r="D61" s="31"/>
      <c r="E61" s="30"/>
      <c r="F61" s="97">
        <f>+ROUND(C61*E61,2)</f>
        <v>0</v>
      </c>
      <c r="G61" s="23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</row>
    <row r="62" spans="1:18" s="96" customFormat="1" ht="12.75" customHeight="1" x14ac:dyDescent="0.2">
      <c r="A62" s="37">
        <v>2.1</v>
      </c>
      <c r="B62" s="29" t="s">
        <v>46</v>
      </c>
      <c r="C62" s="30">
        <v>509.32</v>
      </c>
      <c r="D62" s="31" t="s">
        <v>18</v>
      </c>
      <c r="E62" s="30">
        <v>154.52000000000001</v>
      </c>
      <c r="F62" s="97">
        <f>+ROUND(C62*E62,2)</f>
        <v>78700.13</v>
      </c>
      <c r="G62" s="23"/>
      <c r="H62" s="98"/>
      <c r="I62" s="95"/>
      <c r="J62" s="95"/>
      <c r="K62" s="95"/>
      <c r="L62" s="95"/>
      <c r="M62" s="95"/>
      <c r="N62" s="95"/>
      <c r="O62" s="95"/>
      <c r="P62" s="95"/>
      <c r="Q62" s="95"/>
      <c r="R62" s="95"/>
    </row>
    <row r="63" spans="1:18" s="96" customFormat="1" ht="12.75" customHeight="1" x14ac:dyDescent="0.2">
      <c r="A63" s="37">
        <v>2.2000000000000002</v>
      </c>
      <c r="B63" s="29" t="s">
        <v>47</v>
      </c>
      <c r="C63" s="30">
        <v>36.380000000000003</v>
      </c>
      <c r="D63" s="31" t="s">
        <v>18</v>
      </c>
      <c r="E63" s="30">
        <v>1110.3900000000001</v>
      </c>
      <c r="F63" s="97">
        <f>+ROUND(C63*E63,2)</f>
        <v>40395.99</v>
      </c>
      <c r="G63" s="23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</row>
    <row r="64" spans="1:18" s="96" customFormat="1" ht="25.5" x14ac:dyDescent="0.2">
      <c r="A64" s="37">
        <v>2.2999999999999998</v>
      </c>
      <c r="B64" s="38" t="s">
        <v>20</v>
      </c>
      <c r="C64" s="39">
        <v>419.61</v>
      </c>
      <c r="D64" s="40" t="s">
        <v>18</v>
      </c>
      <c r="E64" s="41">
        <v>184.68</v>
      </c>
      <c r="F64" s="97">
        <f t="shared" si="2"/>
        <v>77493.570000000007</v>
      </c>
      <c r="G64" s="23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</row>
    <row r="65" spans="1:18" s="96" customFormat="1" ht="27" customHeight="1" x14ac:dyDescent="0.2">
      <c r="A65" s="37">
        <v>2.4</v>
      </c>
      <c r="B65" s="42" t="s">
        <v>21</v>
      </c>
      <c r="C65" s="43">
        <v>107.65</v>
      </c>
      <c r="D65" s="31" t="s">
        <v>18</v>
      </c>
      <c r="E65" s="43">
        <v>210</v>
      </c>
      <c r="F65" s="97">
        <f t="shared" si="2"/>
        <v>22606.5</v>
      </c>
      <c r="G65" s="23"/>
      <c r="H65" s="95"/>
      <c r="I65" s="95"/>
      <c r="J65" s="95"/>
      <c r="K65" s="99"/>
      <c r="L65" s="95"/>
      <c r="M65" s="95"/>
      <c r="N65" s="95"/>
      <c r="O65" s="95"/>
      <c r="P65" s="95"/>
      <c r="Q65" s="95"/>
      <c r="R65" s="95"/>
    </row>
    <row r="66" spans="1:18" s="96" customFormat="1" ht="14.25" customHeight="1" x14ac:dyDescent="0.2">
      <c r="A66" s="37"/>
      <c r="B66" s="29"/>
      <c r="C66" s="30"/>
      <c r="D66" s="31"/>
      <c r="E66" s="30"/>
      <c r="F66" s="97">
        <f t="shared" si="2"/>
        <v>0</v>
      </c>
      <c r="G66" s="23"/>
      <c r="H66" s="95"/>
      <c r="I66" s="95"/>
      <c r="J66" s="95"/>
      <c r="K66" s="99"/>
      <c r="L66" s="95"/>
      <c r="M66" s="95"/>
      <c r="N66" s="95"/>
      <c r="O66" s="95"/>
      <c r="P66" s="95"/>
      <c r="Q66" s="95"/>
      <c r="R66" s="95"/>
    </row>
    <row r="67" spans="1:18" s="96" customFormat="1" ht="12.75" customHeight="1" x14ac:dyDescent="0.2">
      <c r="A67" s="35">
        <v>3</v>
      </c>
      <c r="B67" s="36" t="s">
        <v>22</v>
      </c>
      <c r="C67" s="44"/>
      <c r="D67" s="45"/>
      <c r="E67" s="44"/>
      <c r="F67" s="97">
        <f t="shared" si="2"/>
        <v>0</v>
      </c>
      <c r="G67" s="23"/>
      <c r="H67" s="95"/>
      <c r="I67" s="95"/>
      <c r="J67" s="95"/>
      <c r="K67" s="99"/>
      <c r="L67" s="95"/>
      <c r="M67" s="95"/>
      <c r="N67" s="95"/>
      <c r="O67" s="95"/>
      <c r="P67" s="95"/>
      <c r="Q67" s="95"/>
      <c r="R67" s="95"/>
    </row>
    <row r="68" spans="1:18" s="96" customFormat="1" ht="25.5" x14ac:dyDescent="0.2">
      <c r="A68" s="46">
        <v>3.1</v>
      </c>
      <c r="B68" s="38" t="s">
        <v>48</v>
      </c>
      <c r="C68" s="39">
        <v>445.12</v>
      </c>
      <c r="D68" s="40" t="s">
        <v>16</v>
      </c>
      <c r="E68" s="41">
        <v>6063.52</v>
      </c>
      <c r="F68" s="97">
        <f t="shared" si="2"/>
        <v>2698994.02</v>
      </c>
      <c r="G68" s="23"/>
      <c r="H68" s="95"/>
      <c r="I68" s="95"/>
      <c r="J68" s="95"/>
      <c r="K68" s="99"/>
      <c r="L68" s="95"/>
      <c r="M68" s="95"/>
      <c r="N68" s="95"/>
      <c r="O68" s="95"/>
      <c r="P68" s="95"/>
      <c r="Q68" s="95"/>
      <c r="R68" s="95"/>
    </row>
    <row r="69" spans="1:18" s="96" customFormat="1" ht="9.75" customHeight="1" x14ac:dyDescent="0.2">
      <c r="A69" s="49"/>
      <c r="B69" s="38"/>
      <c r="C69" s="50"/>
      <c r="D69" s="31"/>
      <c r="E69" s="30"/>
      <c r="F69" s="97">
        <f t="shared" si="2"/>
        <v>0</v>
      </c>
      <c r="G69" s="23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</row>
    <row r="70" spans="1:18" s="96" customFormat="1" ht="12.75" customHeight="1" x14ac:dyDescent="0.2">
      <c r="A70" s="35">
        <v>4</v>
      </c>
      <c r="B70" s="36" t="s">
        <v>25</v>
      </c>
      <c r="C70" s="44"/>
      <c r="D70" s="45"/>
      <c r="E70" s="44"/>
      <c r="F70" s="97">
        <f t="shared" si="2"/>
        <v>0</v>
      </c>
      <c r="G70" s="23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</row>
    <row r="71" spans="1:18" s="96" customFormat="1" ht="25.5" x14ac:dyDescent="0.2">
      <c r="A71" s="46">
        <v>4.0999999999999996</v>
      </c>
      <c r="B71" s="38" t="s">
        <v>48</v>
      </c>
      <c r="C71" s="43">
        <v>445.12</v>
      </c>
      <c r="D71" s="31" t="s">
        <v>16</v>
      </c>
      <c r="E71" s="43">
        <v>55.95</v>
      </c>
      <c r="F71" s="97">
        <f t="shared" si="2"/>
        <v>24904.46</v>
      </c>
      <c r="G71" s="23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</row>
    <row r="72" spans="1:18" s="96" customFormat="1" ht="9" customHeight="1" x14ac:dyDescent="0.2">
      <c r="A72" s="37"/>
      <c r="B72" s="38"/>
      <c r="C72" s="34"/>
      <c r="D72" s="31"/>
      <c r="E72" s="30"/>
      <c r="F72" s="97">
        <f t="shared" si="2"/>
        <v>0</v>
      </c>
      <c r="G72" s="23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1:18" s="96" customFormat="1" ht="25.5" x14ac:dyDescent="0.2">
      <c r="A73" s="51">
        <v>5</v>
      </c>
      <c r="B73" s="52" t="s">
        <v>104</v>
      </c>
      <c r="C73" s="33"/>
      <c r="D73" s="31"/>
      <c r="E73" s="47"/>
      <c r="F73" s="97">
        <f t="shared" si="2"/>
        <v>0</v>
      </c>
      <c r="G73" s="23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</row>
    <row r="74" spans="1:18" s="102" customFormat="1" x14ac:dyDescent="0.2">
      <c r="A74" s="46">
        <v>5.0999999999999996</v>
      </c>
      <c r="B74" s="53" t="s">
        <v>103</v>
      </c>
      <c r="C74" s="54">
        <v>2</v>
      </c>
      <c r="D74" s="31" t="s">
        <v>26</v>
      </c>
      <c r="E74" s="47">
        <v>8550.4700000000012</v>
      </c>
      <c r="F74" s="100">
        <f t="shared" si="2"/>
        <v>17100.939999999999</v>
      </c>
      <c r="G74" s="23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</row>
    <row r="75" spans="1:18" s="102" customFormat="1" x14ac:dyDescent="0.2">
      <c r="A75" s="46">
        <v>5.2</v>
      </c>
      <c r="B75" s="53" t="s">
        <v>96</v>
      </c>
      <c r="C75" s="54">
        <v>4</v>
      </c>
      <c r="D75" s="31" t="s">
        <v>26</v>
      </c>
      <c r="E75" s="47">
        <v>7429.53</v>
      </c>
      <c r="F75" s="100">
        <f t="shared" si="2"/>
        <v>29718.12</v>
      </c>
      <c r="G75" s="23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</row>
    <row r="76" spans="1:18" s="104" customFormat="1" x14ac:dyDescent="0.2">
      <c r="A76" s="46">
        <v>5.3</v>
      </c>
      <c r="B76" s="53" t="s">
        <v>27</v>
      </c>
      <c r="C76" s="54">
        <v>4</v>
      </c>
      <c r="D76" s="31" t="s">
        <v>26</v>
      </c>
      <c r="E76" s="47">
        <v>4516.01</v>
      </c>
      <c r="F76" s="97">
        <f t="shared" si="2"/>
        <v>18064.04</v>
      </c>
      <c r="G76" s="2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</row>
    <row r="77" spans="1:18" s="107" customFormat="1" ht="12.75" customHeight="1" x14ac:dyDescent="0.2">
      <c r="A77" s="46">
        <v>5.4</v>
      </c>
      <c r="B77" s="59" t="s">
        <v>28</v>
      </c>
      <c r="C77" s="54">
        <v>2</v>
      </c>
      <c r="D77" s="31" t="s">
        <v>26</v>
      </c>
      <c r="E77" s="47">
        <v>8029.89</v>
      </c>
      <c r="F77" s="97">
        <f t="shared" si="2"/>
        <v>16059.78</v>
      </c>
      <c r="G77" s="105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</row>
    <row r="78" spans="1:18" s="107" customFormat="1" ht="9" customHeight="1" x14ac:dyDescent="0.2">
      <c r="A78" s="51"/>
      <c r="B78" s="52"/>
      <c r="C78" s="33"/>
      <c r="D78" s="31"/>
      <c r="E78" s="47"/>
      <c r="F78" s="97">
        <f t="shared" si="2"/>
        <v>0</v>
      </c>
      <c r="G78" s="23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</row>
    <row r="79" spans="1:18" s="96" customFormat="1" ht="12.75" customHeight="1" x14ac:dyDescent="0.2">
      <c r="A79" s="51">
        <v>6</v>
      </c>
      <c r="B79" s="52" t="s">
        <v>49</v>
      </c>
      <c r="C79" s="33"/>
      <c r="D79" s="31"/>
      <c r="E79" s="47"/>
      <c r="F79" s="97">
        <f>+ROUND(C79*E79,2)</f>
        <v>0</v>
      </c>
      <c r="G79" s="23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</row>
    <row r="80" spans="1:18" s="102" customFormat="1" ht="51" x14ac:dyDescent="0.2">
      <c r="A80" s="46">
        <v>6.1</v>
      </c>
      <c r="B80" s="108" t="s">
        <v>50</v>
      </c>
      <c r="C80" s="54">
        <v>1</v>
      </c>
      <c r="D80" s="31" t="s">
        <v>26</v>
      </c>
      <c r="E80" s="47">
        <v>38138.559999999998</v>
      </c>
      <c r="F80" s="100">
        <f>+ROUND(C80*E80,2)</f>
        <v>38138.559999999998</v>
      </c>
      <c r="G80" s="23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</row>
    <row r="81" spans="1:18" s="107" customFormat="1" ht="25.5" x14ac:dyDescent="0.2">
      <c r="A81" s="46">
        <v>6.2</v>
      </c>
      <c r="B81" s="38" t="s">
        <v>101</v>
      </c>
      <c r="C81" s="54">
        <v>1</v>
      </c>
      <c r="D81" s="31" t="s">
        <v>26</v>
      </c>
      <c r="E81" s="47">
        <v>19057.98</v>
      </c>
      <c r="F81" s="100">
        <f>+ROUND(C81*E81,2)</f>
        <v>19057.98</v>
      </c>
      <c r="G81" s="23"/>
      <c r="H81" s="249"/>
      <c r="I81" s="106"/>
      <c r="J81" s="106"/>
      <c r="K81" s="106"/>
      <c r="L81" s="106"/>
      <c r="M81" s="106"/>
      <c r="N81" s="106"/>
      <c r="O81" s="106"/>
      <c r="P81" s="106"/>
      <c r="Q81" s="106"/>
      <c r="R81" s="106"/>
    </row>
    <row r="82" spans="1:18" s="96" customFormat="1" x14ac:dyDescent="0.2">
      <c r="A82" s="109"/>
      <c r="B82" s="110"/>
      <c r="C82" s="111"/>
      <c r="D82" s="72"/>
      <c r="E82" s="73"/>
      <c r="F82" s="112">
        <f>+ROUND(C82*E82,2)</f>
        <v>0</v>
      </c>
      <c r="G82" s="23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</row>
    <row r="83" spans="1:18" s="96" customFormat="1" ht="12.75" customHeight="1" x14ac:dyDescent="0.2">
      <c r="A83" s="51">
        <v>7</v>
      </c>
      <c r="B83" s="62" t="s">
        <v>29</v>
      </c>
      <c r="C83" s="63"/>
      <c r="D83" s="64"/>
      <c r="E83" s="65"/>
      <c r="F83" s="97">
        <f>+ROUND(C83*E83,2)</f>
        <v>0</v>
      </c>
      <c r="G83" s="23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</row>
    <row r="84" spans="1:18" s="96" customFormat="1" ht="12.75" customHeight="1" x14ac:dyDescent="0.2">
      <c r="A84" s="37">
        <v>7.1</v>
      </c>
      <c r="B84" s="38" t="s">
        <v>51</v>
      </c>
      <c r="C84" s="30">
        <v>428</v>
      </c>
      <c r="D84" s="68" t="s">
        <v>16</v>
      </c>
      <c r="E84" s="30">
        <v>53.28</v>
      </c>
      <c r="F84" s="97">
        <f t="shared" si="2"/>
        <v>22803.84</v>
      </c>
      <c r="G84" s="23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</row>
    <row r="85" spans="1:18" s="96" customFormat="1" ht="12.75" customHeight="1" x14ac:dyDescent="0.2">
      <c r="A85" s="37"/>
      <c r="B85" s="38"/>
      <c r="C85" s="34"/>
      <c r="D85" s="68"/>
      <c r="E85" s="113"/>
      <c r="F85" s="97">
        <f>+ROUND(C85*E85,2)</f>
        <v>0</v>
      </c>
      <c r="G85" s="23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</row>
    <row r="86" spans="1:18" s="96" customFormat="1" ht="38.25" x14ac:dyDescent="0.2">
      <c r="A86" s="51">
        <v>8</v>
      </c>
      <c r="B86" s="246" t="s">
        <v>31</v>
      </c>
      <c r="C86" s="39">
        <v>428</v>
      </c>
      <c r="D86" s="40" t="s">
        <v>16</v>
      </c>
      <c r="E86" s="41">
        <v>23.8</v>
      </c>
      <c r="F86" s="97">
        <f t="shared" ref="F86:F93" si="3">+ROUND(C86*E86,2)</f>
        <v>10186.4</v>
      </c>
      <c r="G86" s="23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</row>
    <row r="87" spans="1:18" s="96" customFormat="1" x14ac:dyDescent="0.2">
      <c r="A87" s="51">
        <v>9</v>
      </c>
      <c r="B87" s="246" t="s">
        <v>32</v>
      </c>
      <c r="C87" s="43">
        <v>428</v>
      </c>
      <c r="D87" s="31" t="s">
        <v>16</v>
      </c>
      <c r="E87" s="47">
        <v>15</v>
      </c>
      <c r="F87" s="97">
        <f>+ROUND(C87*E87,2)</f>
        <v>6420</v>
      </c>
      <c r="G87" s="23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</row>
    <row r="88" spans="1:18" s="96" customFormat="1" ht="9" customHeight="1" x14ac:dyDescent="0.2">
      <c r="A88" s="46"/>
      <c r="B88" s="38"/>
      <c r="C88" s="33"/>
      <c r="D88" s="31"/>
      <c r="E88" s="47"/>
      <c r="F88" s="97">
        <f>+ROUND(C88*E88,2)</f>
        <v>0</v>
      </c>
      <c r="G88" s="23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</row>
    <row r="89" spans="1:18" s="96" customFormat="1" ht="12.75" customHeight="1" x14ac:dyDescent="0.2">
      <c r="A89" s="78">
        <v>10</v>
      </c>
      <c r="B89" s="79" t="s">
        <v>33</v>
      </c>
      <c r="C89" s="80"/>
      <c r="D89" s="81"/>
      <c r="E89" s="82"/>
      <c r="F89" s="97">
        <f>+ROUND(C89*E89,2)</f>
        <v>0</v>
      </c>
      <c r="G89" s="23"/>
      <c r="H89" s="83"/>
      <c r="I89" s="83"/>
      <c r="J89" s="114"/>
      <c r="K89" s="95"/>
      <c r="L89" s="95"/>
      <c r="M89" s="95"/>
      <c r="N89" s="95"/>
      <c r="O89" s="95"/>
      <c r="P89" s="95"/>
      <c r="Q89" s="95"/>
      <c r="R89" s="95"/>
    </row>
    <row r="90" spans="1:18" s="96" customFormat="1" ht="12.75" customHeight="1" x14ac:dyDescent="0.2">
      <c r="A90" s="33">
        <v>10.1</v>
      </c>
      <c r="B90" s="84" t="s">
        <v>34</v>
      </c>
      <c r="C90" s="82">
        <v>856</v>
      </c>
      <c r="D90" s="85" t="s">
        <v>16</v>
      </c>
      <c r="E90" s="82">
        <v>47.61</v>
      </c>
      <c r="F90" s="97">
        <f t="shared" si="3"/>
        <v>40754.160000000003</v>
      </c>
      <c r="G90" s="23"/>
      <c r="H90" s="83"/>
      <c r="I90" s="86"/>
      <c r="J90" s="114"/>
      <c r="K90" s="95"/>
      <c r="L90" s="95"/>
      <c r="M90" s="95"/>
      <c r="N90" s="95"/>
      <c r="O90" s="95"/>
      <c r="P90" s="95"/>
      <c r="Q90" s="95"/>
      <c r="R90" s="95"/>
    </row>
    <row r="91" spans="1:18" s="96" customFormat="1" ht="12.75" customHeight="1" x14ac:dyDescent="0.2">
      <c r="A91" s="33">
        <v>10.199999999999999</v>
      </c>
      <c r="B91" s="84" t="s">
        <v>35</v>
      </c>
      <c r="C91" s="82">
        <v>770.4</v>
      </c>
      <c r="D91" s="85" t="s">
        <v>36</v>
      </c>
      <c r="E91" s="82">
        <v>41</v>
      </c>
      <c r="F91" s="97">
        <f>+ROUND(C91*E91,2)</f>
        <v>31586.400000000001</v>
      </c>
      <c r="G91" s="23"/>
      <c r="H91" s="83"/>
      <c r="I91" s="86"/>
      <c r="J91" s="114"/>
      <c r="K91" s="95"/>
      <c r="L91" s="95"/>
      <c r="M91" s="95"/>
      <c r="N91" s="95"/>
      <c r="O91" s="95"/>
      <c r="P91" s="95"/>
      <c r="Q91" s="95"/>
      <c r="R91" s="95"/>
    </row>
    <row r="92" spans="1:18" s="96" customFormat="1" ht="12.75" customHeight="1" x14ac:dyDescent="0.2">
      <c r="A92" s="33">
        <v>10.3</v>
      </c>
      <c r="B92" s="84" t="s">
        <v>37</v>
      </c>
      <c r="C92" s="80">
        <v>26</v>
      </c>
      <c r="D92" s="81" t="s">
        <v>18</v>
      </c>
      <c r="E92" s="80">
        <v>210</v>
      </c>
      <c r="F92" s="97">
        <f>+ROUND(C92*E92,2)</f>
        <v>5460</v>
      </c>
      <c r="G92" s="23"/>
      <c r="H92" s="83"/>
      <c r="I92" s="86"/>
      <c r="J92" s="114"/>
      <c r="K92" s="95"/>
      <c r="L92" s="95"/>
      <c r="M92" s="95"/>
      <c r="N92" s="95"/>
      <c r="O92" s="95"/>
      <c r="P92" s="95"/>
      <c r="Q92" s="95"/>
      <c r="R92" s="95"/>
    </row>
    <row r="93" spans="1:18" s="96" customFormat="1" ht="12.75" customHeight="1" x14ac:dyDescent="0.2">
      <c r="A93" s="33">
        <v>10.4</v>
      </c>
      <c r="B93" s="84" t="s">
        <v>38</v>
      </c>
      <c r="C93" s="82">
        <v>92.45</v>
      </c>
      <c r="D93" s="85" t="s">
        <v>18</v>
      </c>
      <c r="E93" s="82">
        <v>610.29999999999995</v>
      </c>
      <c r="F93" s="97">
        <f t="shared" si="3"/>
        <v>56422.239999999998</v>
      </c>
      <c r="G93" s="23"/>
      <c r="H93" s="83"/>
      <c r="I93" s="86"/>
      <c r="J93" s="114"/>
      <c r="K93" s="95"/>
      <c r="L93" s="95"/>
      <c r="M93" s="95"/>
      <c r="N93" s="95"/>
      <c r="O93" s="95"/>
      <c r="P93" s="95"/>
      <c r="Q93" s="95"/>
      <c r="R93" s="95"/>
    </row>
    <row r="94" spans="1:18" s="96" customFormat="1" ht="12.75" customHeight="1" x14ac:dyDescent="0.2">
      <c r="A94" s="33">
        <v>10.5</v>
      </c>
      <c r="B94" s="84" t="s">
        <v>39</v>
      </c>
      <c r="C94" s="80">
        <v>385.2</v>
      </c>
      <c r="D94" s="81" t="s">
        <v>36</v>
      </c>
      <c r="E94" s="82">
        <v>116.79</v>
      </c>
      <c r="F94" s="97">
        <f>+ROUND(C94*E94,2)</f>
        <v>44987.51</v>
      </c>
      <c r="G94" s="23"/>
      <c r="H94" s="83"/>
      <c r="I94" s="86"/>
      <c r="J94" s="114"/>
      <c r="K94" s="95"/>
      <c r="L94" s="95"/>
      <c r="M94" s="95"/>
      <c r="N94" s="95"/>
      <c r="O94" s="95"/>
      <c r="P94" s="95"/>
      <c r="Q94" s="95"/>
      <c r="R94" s="95"/>
    </row>
    <row r="95" spans="1:18" s="96" customFormat="1" ht="12.75" customHeight="1" x14ac:dyDescent="0.2">
      <c r="A95" s="33">
        <v>10.6</v>
      </c>
      <c r="B95" s="84" t="s">
        <v>40</v>
      </c>
      <c r="C95" s="80">
        <v>481.5</v>
      </c>
      <c r="D95" s="81" t="s">
        <v>36</v>
      </c>
      <c r="E95" s="80">
        <v>843.75</v>
      </c>
      <c r="F95" s="97">
        <f>+ROUND(C95*E95,2)</f>
        <v>406265.63</v>
      </c>
      <c r="G95" s="23"/>
      <c r="H95" s="83"/>
      <c r="I95" s="86"/>
      <c r="J95" s="114"/>
      <c r="K95" s="95"/>
      <c r="L95" s="95"/>
      <c r="M95" s="95"/>
      <c r="N95" s="95"/>
      <c r="O95" s="95"/>
      <c r="P95" s="95"/>
      <c r="Q95" s="95"/>
      <c r="R95" s="95"/>
    </row>
    <row r="96" spans="1:18" s="107" customFormat="1" ht="12.75" customHeight="1" x14ac:dyDescent="0.2">
      <c r="A96" s="33">
        <v>10.7</v>
      </c>
      <c r="B96" s="38" t="s">
        <v>41</v>
      </c>
      <c r="C96" s="80">
        <v>963.00000000000011</v>
      </c>
      <c r="D96" s="81" t="s">
        <v>42</v>
      </c>
      <c r="E96" s="82">
        <v>27.49</v>
      </c>
      <c r="F96" s="97">
        <f>+ROUND(C96*E96,2)</f>
        <v>26472.87</v>
      </c>
      <c r="G96" s="23"/>
      <c r="H96" s="83"/>
      <c r="I96" s="86"/>
      <c r="J96" s="114"/>
      <c r="K96" s="106"/>
      <c r="L96" s="106"/>
      <c r="M96" s="106"/>
      <c r="N96" s="106"/>
      <c r="O96" s="106"/>
      <c r="P96" s="106"/>
      <c r="Q96" s="106"/>
      <c r="R96" s="106"/>
    </row>
    <row r="97" spans="1:18" s="120" customFormat="1" x14ac:dyDescent="0.2">
      <c r="A97" s="87"/>
      <c r="B97" s="88" t="s">
        <v>52</v>
      </c>
      <c r="C97" s="89"/>
      <c r="D97" s="90"/>
      <c r="E97" s="91"/>
      <c r="F97" s="115">
        <f>SUM(F59:F96)</f>
        <v>3738854.78</v>
      </c>
      <c r="G97" s="23"/>
      <c r="H97" s="116"/>
      <c r="I97" s="117"/>
      <c r="J97" s="118"/>
      <c r="K97" s="119"/>
      <c r="L97" s="119"/>
      <c r="M97" s="119"/>
      <c r="N97" s="119"/>
      <c r="O97" s="119"/>
      <c r="P97" s="119"/>
      <c r="Q97" s="119"/>
      <c r="R97" s="119"/>
    </row>
    <row r="98" spans="1:18" s="96" customFormat="1" x14ac:dyDescent="0.2">
      <c r="A98" s="121" t="s">
        <v>53</v>
      </c>
      <c r="B98" s="36" t="s">
        <v>54</v>
      </c>
      <c r="C98" s="30"/>
      <c r="D98" s="31"/>
      <c r="E98" s="30"/>
      <c r="F98" s="32"/>
      <c r="G98" s="23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</row>
    <row r="99" spans="1:18" s="96" customFormat="1" ht="6" customHeight="1" x14ac:dyDescent="0.2">
      <c r="A99" s="28"/>
      <c r="B99" s="70"/>
      <c r="C99" s="43"/>
      <c r="D99" s="31"/>
      <c r="E99" s="43"/>
      <c r="F99" s="48"/>
      <c r="G99" s="23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</row>
    <row r="100" spans="1:18" s="96" customFormat="1" ht="27.75" customHeight="1" thickBot="1" x14ac:dyDescent="0.25">
      <c r="A100" s="28">
        <v>1</v>
      </c>
      <c r="B100" s="122" t="s">
        <v>55</v>
      </c>
      <c r="C100" s="43">
        <v>2</v>
      </c>
      <c r="D100" s="123" t="s">
        <v>56</v>
      </c>
      <c r="E100" s="43">
        <v>35500</v>
      </c>
      <c r="F100" s="48">
        <f>E100*C100</f>
        <v>71000</v>
      </c>
      <c r="G100" s="23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</row>
    <row r="101" spans="1:18" s="130" customFormat="1" ht="14.25" thickTop="1" thickBot="1" x14ac:dyDescent="0.25">
      <c r="A101" s="124"/>
      <c r="B101" s="88" t="s">
        <v>57</v>
      </c>
      <c r="C101" s="125"/>
      <c r="D101" s="126"/>
      <c r="E101" s="127"/>
      <c r="F101" s="128">
        <f>SUM(F99:F100)</f>
        <v>71000</v>
      </c>
      <c r="G101" s="23"/>
      <c r="H101" s="11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</row>
    <row r="102" spans="1:18" s="138" customFormat="1" ht="14.25" customHeight="1" thickTop="1" thickBot="1" x14ac:dyDescent="0.25">
      <c r="A102" s="131"/>
      <c r="B102" s="132"/>
      <c r="C102" s="133"/>
      <c r="D102" s="64"/>
      <c r="E102" s="134"/>
      <c r="F102" s="135"/>
      <c r="G102" s="136"/>
      <c r="H102" s="95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</row>
    <row r="103" spans="1:18" s="148" customFormat="1" ht="14.25" thickTop="1" thickBot="1" x14ac:dyDescent="0.25">
      <c r="A103" s="139"/>
      <c r="B103" s="140" t="s">
        <v>58</v>
      </c>
      <c r="C103" s="141"/>
      <c r="D103" s="142"/>
      <c r="E103" s="143"/>
      <c r="F103" s="144">
        <f>+F55+F101+F97</f>
        <v>9870972.5099999998</v>
      </c>
      <c r="G103" s="145"/>
      <c r="H103" s="146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</row>
    <row r="104" spans="1:18" s="147" customFormat="1" ht="13.5" thickTop="1" x14ac:dyDescent="0.2">
      <c r="A104" s="124"/>
      <c r="B104" s="88" t="s">
        <v>58</v>
      </c>
      <c r="C104" s="125"/>
      <c r="D104" s="126"/>
      <c r="E104" s="149"/>
      <c r="F104" s="128">
        <f>F103</f>
        <v>9870972.5099999998</v>
      </c>
      <c r="G104" s="145"/>
      <c r="H104" s="146"/>
    </row>
    <row r="105" spans="1:18" s="147" customFormat="1" x14ac:dyDescent="0.2">
      <c r="A105" s="150"/>
      <c r="B105" s="132"/>
      <c r="C105" s="133"/>
      <c r="D105" s="64"/>
      <c r="E105" s="151"/>
      <c r="F105" s="135"/>
      <c r="G105" s="136"/>
      <c r="H105" s="146"/>
    </row>
    <row r="106" spans="1:18" s="96" customFormat="1" x14ac:dyDescent="0.2">
      <c r="A106" s="152"/>
      <c r="B106" s="153" t="s">
        <v>59</v>
      </c>
      <c r="C106" s="153"/>
      <c r="D106" s="153"/>
      <c r="E106" s="154"/>
      <c r="F106" s="33"/>
      <c r="G106" s="15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</row>
    <row r="107" spans="1:18" s="96" customFormat="1" x14ac:dyDescent="0.2">
      <c r="A107" s="156"/>
      <c r="B107" s="157" t="s">
        <v>60</v>
      </c>
      <c r="C107" s="156">
        <v>0.1</v>
      </c>
      <c r="D107" s="158"/>
      <c r="E107" s="159"/>
      <c r="F107" s="160">
        <f>+F104*C107</f>
        <v>987097.25100000005</v>
      </c>
      <c r="G107" s="161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</row>
    <row r="108" spans="1:18" s="96" customFormat="1" x14ac:dyDescent="0.2">
      <c r="A108" s="156"/>
      <c r="B108" s="157" t="s">
        <v>61</v>
      </c>
      <c r="C108" s="156">
        <v>0.03</v>
      </c>
      <c r="D108" s="158"/>
      <c r="E108" s="159"/>
      <c r="F108" s="160">
        <f>C108*$F$103</f>
        <v>296129.1753</v>
      </c>
      <c r="G108" s="161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</row>
    <row r="109" spans="1:18" s="96" customFormat="1" x14ac:dyDescent="0.2">
      <c r="A109" s="156"/>
      <c r="B109" s="157" t="s">
        <v>62</v>
      </c>
      <c r="C109" s="156">
        <v>0.04</v>
      </c>
      <c r="D109" s="158"/>
      <c r="E109" s="159"/>
      <c r="F109" s="160">
        <f>C109*$F$103</f>
        <v>394838.90039999998</v>
      </c>
      <c r="G109" s="161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</row>
    <row r="110" spans="1:18" s="96" customFormat="1" x14ac:dyDescent="0.2">
      <c r="A110" s="156"/>
      <c r="B110" s="157" t="s">
        <v>63</v>
      </c>
      <c r="C110" s="156">
        <v>0.03</v>
      </c>
      <c r="D110" s="158"/>
      <c r="E110" s="159"/>
      <c r="F110" s="160">
        <f>+F104*C110</f>
        <v>296129.1753</v>
      </c>
      <c r="G110" s="161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</row>
    <row r="111" spans="1:18" s="96" customFormat="1" x14ac:dyDescent="0.2">
      <c r="A111" s="156"/>
      <c r="B111" s="157" t="s">
        <v>64</v>
      </c>
      <c r="C111" s="156">
        <v>0.05</v>
      </c>
      <c r="D111" s="158"/>
      <c r="E111" s="159"/>
      <c r="F111" s="160">
        <f t="shared" ref="F111:F118" si="4">C111*$F$103</f>
        <v>493548.62550000002</v>
      </c>
      <c r="G111" s="161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</row>
    <row r="112" spans="1:18" s="96" customFormat="1" x14ac:dyDescent="0.2">
      <c r="A112" s="156"/>
      <c r="B112" s="157" t="s">
        <v>65</v>
      </c>
      <c r="C112" s="156">
        <v>0.01</v>
      </c>
      <c r="D112" s="158"/>
      <c r="E112" s="159"/>
      <c r="F112" s="160">
        <f t="shared" si="4"/>
        <v>98709.725099999996</v>
      </c>
      <c r="G112" s="161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</row>
    <row r="113" spans="1:18" s="96" customFormat="1" x14ac:dyDescent="0.2">
      <c r="A113" s="156"/>
      <c r="B113" s="157" t="s">
        <v>99</v>
      </c>
      <c r="C113" s="156">
        <v>1.7999999999999999E-2</v>
      </c>
      <c r="D113" s="158"/>
      <c r="E113" s="158"/>
      <c r="F113" s="160">
        <f t="shared" si="4"/>
        <v>177677.50517999998</v>
      </c>
      <c r="G113" s="161"/>
      <c r="H113" s="95"/>
      <c r="I113" s="99"/>
      <c r="J113" s="95"/>
      <c r="K113" s="95"/>
      <c r="L113" s="95"/>
      <c r="M113" s="95"/>
      <c r="N113" s="95"/>
      <c r="O113" s="95"/>
      <c r="P113" s="95"/>
      <c r="Q113" s="95"/>
      <c r="R113" s="95"/>
    </row>
    <row r="114" spans="1:18" s="96" customFormat="1" x14ac:dyDescent="0.2">
      <c r="A114" s="162"/>
      <c r="B114" s="163" t="s">
        <v>66</v>
      </c>
      <c r="C114" s="164">
        <v>1E-3</v>
      </c>
      <c r="D114" s="165"/>
      <c r="E114" s="158"/>
      <c r="F114" s="160">
        <f t="shared" si="4"/>
        <v>9870.9725099999996</v>
      </c>
      <c r="G114" s="161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</row>
    <row r="115" spans="1:18" s="96" customFormat="1" x14ac:dyDescent="0.2">
      <c r="A115" s="162"/>
      <c r="B115" s="166" t="s">
        <v>67</v>
      </c>
      <c r="C115" s="167">
        <v>0.1</v>
      </c>
      <c r="D115" s="165"/>
      <c r="E115" s="158"/>
      <c r="F115" s="160">
        <f t="shared" si="4"/>
        <v>987097.25100000005</v>
      </c>
      <c r="G115" s="161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</row>
    <row r="116" spans="1:18" x14ac:dyDescent="0.25">
      <c r="B116" s="168" t="s">
        <v>68</v>
      </c>
      <c r="C116" s="169">
        <v>1.4999999999999999E-2</v>
      </c>
      <c r="F116" s="160">
        <f t="shared" si="4"/>
        <v>148064.58765</v>
      </c>
      <c r="G116" s="172"/>
      <c r="H116" s="17"/>
      <c r="I116" s="17"/>
      <c r="J116" s="17"/>
      <c r="K116" s="17"/>
      <c r="L116" s="25"/>
    </row>
    <row r="117" spans="1:18" s="96" customFormat="1" ht="25.5" x14ac:dyDescent="0.2">
      <c r="A117" s="162"/>
      <c r="B117" s="173" t="s">
        <v>69</v>
      </c>
      <c r="C117" s="174">
        <v>0.03</v>
      </c>
      <c r="D117" s="165"/>
      <c r="E117" s="158"/>
      <c r="F117" s="160">
        <f t="shared" si="4"/>
        <v>296129.1753</v>
      </c>
      <c r="G117" s="161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</row>
    <row r="118" spans="1:18" s="180" customFormat="1" ht="12.75" customHeight="1" x14ac:dyDescent="0.2">
      <c r="A118" s="175"/>
      <c r="B118" s="176" t="s">
        <v>70</v>
      </c>
      <c r="C118" s="156">
        <v>0.05</v>
      </c>
      <c r="D118" s="177"/>
      <c r="E118" s="50"/>
      <c r="F118" s="160">
        <f t="shared" si="4"/>
        <v>493548.62550000002</v>
      </c>
      <c r="G118" s="178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</row>
    <row r="119" spans="1:18" s="187" customFormat="1" x14ac:dyDescent="0.2">
      <c r="A119" s="181"/>
      <c r="B119" s="182" t="s">
        <v>71</v>
      </c>
      <c r="C119" s="183"/>
      <c r="D119" s="184"/>
      <c r="E119" s="183"/>
      <c r="F119" s="185">
        <f>SUM(F107:F118)</f>
        <v>4678840.9697400006</v>
      </c>
      <c r="G119" s="18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1:18" s="96" customFormat="1" ht="9" customHeight="1" x14ac:dyDescent="0.2">
      <c r="A120" s="188"/>
      <c r="B120" s="188"/>
      <c r="C120" s="188"/>
      <c r="D120" s="188"/>
      <c r="E120" s="188"/>
      <c r="F120" s="78"/>
      <c r="G120" s="189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</row>
    <row r="121" spans="1:18" s="187" customFormat="1" ht="12.75" customHeight="1" x14ac:dyDescent="0.2">
      <c r="A121" s="190"/>
      <c r="B121" s="191" t="s">
        <v>72</v>
      </c>
      <c r="C121" s="190"/>
      <c r="D121" s="190"/>
      <c r="E121" s="190"/>
      <c r="F121" s="192">
        <f>+F104+F119</f>
        <v>14549813.479740001</v>
      </c>
      <c r="G121" s="193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1:18" s="203" customFormat="1" x14ac:dyDescent="0.25">
      <c r="A122" s="194"/>
      <c r="B122" s="195"/>
      <c r="C122" s="196"/>
      <c r="D122" s="196"/>
      <c r="E122" s="196"/>
      <c r="F122" s="197"/>
      <c r="G122" s="198"/>
      <c r="H122" s="199"/>
      <c r="I122" s="200"/>
      <c r="J122" s="201"/>
      <c r="K122" s="202"/>
      <c r="L122" s="202"/>
    </row>
    <row r="123" spans="1:18" s="203" customFormat="1" x14ac:dyDescent="0.25">
      <c r="A123" s="194"/>
      <c r="B123" s="195"/>
      <c r="C123" s="196"/>
      <c r="D123" s="196"/>
      <c r="E123" s="196"/>
      <c r="F123" s="204"/>
      <c r="G123" s="204"/>
      <c r="H123" s="199"/>
      <c r="I123" s="200"/>
      <c r="J123" s="201"/>
      <c r="K123" s="202"/>
      <c r="L123" s="202"/>
    </row>
    <row r="124" spans="1:18" s="203" customFormat="1" x14ac:dyDescent="0.2">
      <c r="A124" s="205" t="s">
        <v>73</v>
      </c>
      <c r="B124" s="206"/>
      <c r="C124" s="254" t="s">
        <v>74</v>
      </c>
      <c r="D124" s="254"/>
      <c r="E124" s="254"/>
      <c r="F124" s="254"/>
      <c r="G124" s="207"/>
      <c r="H124" s="202"/>
      <c r="I124" s="200"/>
      <c r="J124" s="201"/>
      <c r="K124" s="202"/>
      <c r="L124" s="202"/>
    </row>
    <row r="125" spans="1:18" s="203" customFormat="1" x14ac:dyDescent="0.2">
      <c r="A125" s="205"/>
      <c r="B125" s="206"/>
      <c r="C125" s="207"/>
      <c r="D125" s="207"/>
      <c r="E125" s="207"/>
      <c r="F125" s="207"/>
      <c r="G125" s="207"/>
      <c r="H125" s="202"/>
      <c r="I125" s="200"/>
      <c r="J125" s="201"/>
      <c r="K125" s="202"/>
      <c r="L125" s="202"/>
    </row>
    <row r="126" spans="1:18" s="203" customFormat="1" x14ac:dyDescent="0.2">
      <c r="A126" s="205"/>
      <c r="B126" s="206"/>
      <c r="C126" s="207"/>
      <c r="D126" s="207"/>
      <c r="E126" s="207"/>
      <c r="F126" s="207"/>
      <c r="G126" s="207"/>
      <c r="H126" s="202"/>
      <c r="I126" s="200"/>
      <c r="J126" s="201"/>
      <c r="K126" s="202"/>
      <c r="L126" s="202"/>
    </row>
    <row r="127" spans="1:18" s="203" customFormat="1" x14ac:dyDescent="0.2">
      <c r="A127" s="208" t="s">
        <v>75</v>
      </c>
      <c r="B127" s="206"/>
      <c r="C127" s="255" t="s">
        <v>76</v>
      </c>
      <c r="D127" s="255"/>
      <c r="E127" s="255"/>
      <c r="F127" s="255"/>
      <c r="G127" s="209"/>
      <c r="H127" s="202"/>
      <c r="I127" s="200"/>
      <c r="J127" s="201"/>
      <c r="K127" s="202"/>
      <c r="L127" s="202"/>
    </row>
    <row r="128" spans="1:18" s="203" customFormat="1" x14ac:dyDescent="0.25">
      <c r="A128" s="210" t="s">
        <v>77</v>
      </c>
      <c r="B128" s="210"/>
      <c r="C128" s="210" t="s">
        <v>77</v>
      </c>
      <c r="D128" s="210"/>
      <c r="E128" s="210"/>
      <c r="F128" s="210"/>
      <c r="G128" s="210"/>
      <c r="H128" s="202"/>
      <c r="I128" s="200"/>
      <c r="J128" s="201"/>
      <c r="K128" s="202"/>
      <c r="L128" s="202"/>
    </row>
    <row r="129" spans="1:35" s="203" customFormat="1" x14ac:dyDescent="0.25">
      <c r="A129" s="211"/>
      <c r="B129" s="210"/>
      <c r="C129" s="210"/>
      <c r="D129" s="212"/>
      <c r="E129" s="210"/>
      <c r="F129" s="210"/>
      <c r="G129" s="210"/>
      <c r="H129" s="202"/>
      <c r="I129" s="200"/>
      <c r="J129" s="201"/>
      <c r="K129" s="202"/>
      <c r="L129" s="202"/>
    </row>
    <row r="130" spans="1:35" s="203" customFormat="1" x14ac:dyDescent="0.25">
      <c r="A130" s="211"/>
      <c r="B130" s="210"/>
      <c r="C130" s="210"/>
      <c r="D130" s="212"/>
      <c r="E130" s="210"/>
      <c r="F130" s="210"/>
      <c r="G130" s="210"/>
      <c r="H130" s="202"/>
      <c r="I130" s="200"/>
      <c r="J130" s="201"/>
      <c r="K130" s="202"/>
      <c r="L130" s="202"/>
    </row>
    <row r="131" spans="1:35" s="203" customFormat="1" x14ac:dyDescent="0.25">
      <c r="A131" s="211"/>
      <c r="B131" s="210"/>
      <c r="C131" s="210"/>
      <c r="D131" s="212"/>
      <c r="E131" s="210"/>
      <c r="F131" s="210"/>
      <c r="G131" s="210"/>
      <c r="H131" s="202"/>
      <c r="I131" s="200"/>
      <c r="J131" s="201"/>
      <c r="K131" s="202"/>
      <c r="L131" s="202"/>
    </row>
    <row r="132" spans="1:35" s="203" customFormat="1" x14ac:dyDescent="0.25">
      <c r="A132" s="213"/>
      <c r="B132" s="214"/>
      <c r="C132" s="215"/>
      <c r="D132" s="214"/>
      <c r="E132" s="215"/>
      <c r="F132" s="215"/>
      <c r="G132" s="215"/>
      <c r="H132" s="202"/>
      <c r="I132" s="200"/>
      <c r="J132" s="201"/>
      <c r="K132" s="202"/>
      <c r="L132" s="202"/>
    </row>
    <row r="133" spans="1:35" s="203" customFormat="1" x14ac:dyDescent="0.2">
      <c r="A133" s="216" t="s">
        <v>78</v>
      </c>
      <c r="B133" s="217"/>
      <c r="C133" s="256" t="s">
        <v>79</v>
      </c>
      <c r="D133" s="256"/>
      <c r="E133" s="256"/>
      <c r="F133" s="256"/>
      <c r="G133" s="214"/>
      <c r="H133" s="202"/>
      <c r="I133" s="200"/>
      <c r="J133" s="201"/>
      <c r="K133" s="202"/>
      <c r="L133" s="202"/>
    </row>
    <row r="134" spans="1:35" s="203" customFormat="1" x14ac:dyDescent="0.25">
      <c r="A134" s="213"/>
      <c r="B134" s="217"/>
      <c r="C134" s="218"/>
      <c r="D134" s="214"/>
      <c r="E134" s="218"/>
      <c r="F134" s="218"/>
      <c r="G134" s="218"/>
      <c r="H134" s="202"/>
      <c r="I134" s="200"/>
      <c r="J134" s="201"/>
      <c r="K134" s="202"/>
      <c r="L134" s="202"/>
    </row>
    <row r="135" spans="1:35" s="203" customFormat="1" x14ac:dyDescent="0.25">
      <c r="A135" s="213"/>
      <c r="B135" s="217"/>
      <c r="C135" s="218"/>
      <c r="D135" s="214"/>
      <c r="E135" s="218"/>
      <c r="F135" s="218"/>
      <c r="G135" s="218"/>
      <c r="H135" s="202"/>
      <c r="I135" s="200"/>
      <c r="J135" s="201"/>
      <c r="K135" s="202"/>
      <c r="L135" s="202"/>
    </row>
    <row r="136" spans="1:35" s="203" customFormat="1" x14ac:dyDescent="0.25">
      <c r="A136" s="219" t="s">
        <v>80</v>
      </c>
      <c r="B136" s="220"/>
      <c r="C136" s="257" t="s">
        <v>81</v>
      </c>
      <c r="D136" s="257"/>
      <c r="E136" s="257"/>
      <c r="F136" s="257"/>
      <c r="G136" s="221"/>
      <c r="H136" s="202"/>
      <c r="I136" s="200"/>
      <c r="J136" s="201"/>
      <c r="K136" s="202"/>
      <c r="L136" s="202"/>
    </row>
    <row r="137" spans="1:35" s="203" customFormat="1" x14ac:dyDescent="0.25">
      <c r="A137" s="210" t="s">
        <v>82</v>
      </c>
      <c r="B137" s="220"/>
      <c r="C137" s="257" t="s">
        <v>83</v>
      </c>
      <c r="D137" s="257"/>
      <c r="E137" s="257"/>
      <c r="F137" s="257"/>
      <c r="G137" s="221"/>
      <c r="H137" s="202"/>
      <c r="I137" s="200"/>
      <c r="J137" s="201"/>
      <c r="K137" s="202"/>
      <c r="L137" s="202"/>
    </row>
    <row r="138" spans="1:35" s="203" customFormat="1" x14ac:dyDescent="0.2">
      <c r="A138" s="222"/>
      <c r="B138" s="222"/>
      <c r="C138" s="223"/>
      <c r="D138" s="223"/>
      <c r="E138" s="224"/>
      <c r="F138" s="224"/>
      <c r="G138" s="224"/>
      <c r="H138" s="202"/>
      <c r="I138" s="200"/>
      <c r="J138" s="201"/>
      <c r="K138" s="202"/>
      <c r="L138" s="202"/>
    </row>
    <row r="139" spans="1:35" s="203" customFormat="1" x14ac:dyDescent="0.2">
      <c r="A139" s="222"/>
      <c r="B139" s="222"/>
      <c r="C139" s="223"/>
      <c r="D139" s="223"/>
      <c r="E139" s="224"/>
      <c r="F139" s="224"/>
      <c r="G139" s="224"/>
      <c r="H139" s="202"/>
      <c r="I139" s="200"/>
      <c r="J139" s="201"/>
      <c r="K139" s="202"/>
      <c r="L139" s="202"/>
    </row>
    <row r="140" spans="1:35" s="203" customFormat="1" x14ac:dyDescent="0.2">
      <c r="A140" s="225"/>
      <c r="B140" s="222"/>
      <c r="C140" s="223"/>
      <c r="D140" s="223"/>
      <c r="E140" s="224"/>
      <c r="F140" s="224"/>
      <c r="G140" s="224"/>
      <c r="H140" s="202"/>
      <c r="I140" s="200"/>
      <c r="J140" s="201"/>
      <c r="K140" s="202"/>
      <c r="L140" s="202"/>
    </row>
    <row r="141" spans="1:35" s="203" customFormat="1" x14ac:dyDescent="0.25">
      <c r="A141" s="250"/>
      <c r="B141" s="251"/>
      <c r="C141" s="251"/>
      <c r="D141" s="251"/>
      <c r="E141" s="251"/>
      <c r="F141" s="251"/>
      <c r="G141" s="226"/>
      <c r="H141" s="202"/>
      <c r="I141" s="200"/>
      <c r="J141" s="201"/>
      <c r="K141" s="202"/>
      <c r="L141" s="202"/>
    </row>
    <row r="142" spans="1:35" s="95" customFormat="1" x14ac:dyDescent="0.2">
      <c r="A142" s="227"/>
      <c r="B142" s="228"/>
      <c r="C142" s="227"/>
      <c r="D142" s="227"/>
      <c r="E142" s="227"/>
      <c r="F142" s="229"/>
      <c r="G142" s="229"/>
      <c r="J142" s="230"/>
      <c r="K142" s="230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</row>
    <row r="143" spans="1:35" s="95" customFormat="1" x14ac:dyDescent="0.2">
      <c r="A143" s="231"/>
      <c r="B143" s="228"/>
      <c r="C143" s="232"/>
      <c r="D143" s="232"/>
      <c r="E143" s="232"/>
      <c r="F143" s="229"/>
      <c r="G143" s="229"/>
      <c r="J143" s="230"/>
      <c r="K143" s="230"/>
      <c r="S143" s="96"/>
      <c r="T143" s="96"/>
      <c r="U143" s="96"/>
      <c r="V143" s="96"/>
      <c r="W143" s="96"/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</row>
    <row r="144" spans="1:35" s="95" customFormat="1" x14ac:dyDescent="0.2">
      <c r="A144" s="231"/>
      <c r="B144" s="233"/>
      <c r="C144" s="232"/>
      <c r="D144" s="232"/>
      <c r="E144" s="232"/>
      <c r="F144" s="229"/>
      <c r="G144" s="229"/>
      <c r="J144" s="230"/>
      <c r="K144" s="230"/>
    </row>
    <row r="145" spans="3:7" s="17" customFormat="1" x14ac:dyDescent="0.25">
      <c r="C145" s="234"/>
      <c r="D145" s="235"/>
      <c r="E145" s="236"/>
      <c r="F145" s="236"/>
      <c r="G145" s="236"/>
    </row>
    <row r="146" spans="3:7" s="17" customFormat="1" x14ac:dyDescent="0.25">
      <c r="C146" s="234"/>
      <c r="D146" s="235"/>
      <c r="E146" s="236"/>
      <c r="F146" s="236"/>
      <c r="G146" s="236"/>
    </row>
    <row r="147" spans="3:7" s="17" customFormat="1" x14ac:dyDescent="0.25">
      <c r="C147" s="234"/>
      <c r="D147" s="235"/>
      <c r="E147" s="236"/>
      <c r="F147" s="236"/>
      <c r="G147" s="236"/>
    </row>
    <row r="148" spans="3:7" s="17" customFormat="1" x14ac:dyDescent="0.25">
      <c r="C148" s="234"/>
      <c r="D148" s="235"/>
      <c r="E148" s="236"/>
      <c r="F148" s="236"/>
      <c r="G148" s="236"/>
    </row>
    <row r="149" spans="3:7" s="17" customFormat="1" x14ac:dyDescent="0.25">
      <c r="C149" s="234"/>
      <c r="D149" s="235"/>
      <c r="E149" s="236"/>
      <c r="F149" s="236"/>
      <c r="G149" s="236"/>
    </row>
    <row r="150" spans="3:7" s="17" customFormat="1" x14ac:dyDescent="0.25">
      <c r="C150" s="234"/>
      <c r="D150" s="235"/>
      <c r="E150" s="236"/>
      <c r="F150" s="236"/>
      <c r="G150" s="236"/>
    </row>
    <row r="151" spans="3:7" s="17" customFormat="1" x14ac:dyDescent="0.25">
      <c r="C151" s="234"/>
      <c r="D151" s="235"/>
      <c r="E151" s="236"/>
      <c r="F151" s="236"/>
      <c r="G151" s="236"/>
    </row>
    <row r="152" spans="3:7" s="17" customFormat="1" x14ac:dyDescent="0.25">
      <c r="C152" s="234"/>
      <c r="D152" s="235"/>
      <c r="E152" s="236"/>
      <c r="F152" s="236"/>
      <c r="G152" s="236"/>
    </row>
    <row r="153" spans="3:7" s="17" customFormat="1" x14ac:dyDescent="0.25">
      <c r="C153" s="234"/>
      <c r="D153" s="235"/>
      <c r="E153" s="236"/>
      <c r="F153" s="236"/>
      <c r="G153" s="236"/>
    </row>
    <row r="154" spans="3:7" s="17" customFormat="1" x14ac:dyDescent="0.25">
      <c r="C154" s="234"/>
      <c r="D154" s="235"/>
      <c r="E154" s="236"/>
      <c r="F154" s="236"/>
      <c r="G154" s="236"/>
    </row>
    <row r="155" spans="3:7" s="17" customFormat="1" x14ac:dyDescent="0.25">
      <c r="C155" s="234"/>
      <c r="D155" s="235"/>
      <c r="E155" s="236"/>
      <c r="F155" s="236"/>
      <c r="G155" s="236"/>
    </row>
    <row r="156" spans="3:7" s="17" customFormat="1" x14ac:dyDescent="0.25">
      <c r="C156" s="234"/>
      <c r="D156" s="235"/>
      <c r="E156" s="236"/>
      <c r="F156" s="236"/>
      <c r="G156" s="236"/>
    </row>
    <row r="157" spans="3:7" s="17" customFormat="1" x14ac:dyDescent="0.25">
      <c r="C157" s="234"/>
      <c r="D157" s="235"/>
      <c r="E157" s="236"/>
      <c r="F157" s="236"/>
      <c r="G157" s="236"/>
    </row>
    <row r="158" spans="3:7" s="17" customFormat="1" x14ac:dyDescent="0.25">
      <c r="C158" s="234"/>
      <c r="D158" s="235"/>
      <c r="E158" s="236"/>
      <c r="F158" s="236"/>
      <c r="G158" s="236"/>
    </row>
    <row r="159" spans="3:7" s="17" customFormat="1" x14ac:dyDescent="0.25">
      <c r="C159" s="234"/>
      <c r="D159" s="235"/>
      <c r="E159" s="236"/>
      <c r="F159" s="236"/>
      <c r="G159" s="236"/>
    </row>
    <row r="160" spans="3:7" s="17" customFormat="1" x14ac:dyDescent="0.25">
      <c r="C160" s="234"/>
      <c r="D160" s="235"/>
      <c r="E160" s="236"/>
      <c r="F160" s="236"/>
      <c r="G160" s="236"/>
    </row>
    <row r="161" spans="3:7" s="17" customFormat="1" x14ac:dyDescent="0.25">
      <c r="C161" s="234"/>
      <c r="D161" s="235"/>
      <c r="E161" s="236"/>
      <c r="F161" s="236"/>
      <c r="G161" s="236"/>
    </row>
    <row r="162" spans="3:7" s="17" customFormat="1" x14ac:dyDescent="0.25">
      <c r="C162" s="234"/>
      <c r="D162" s="235"/>
      <c r="E162" s="236"/>
      <c r="F162" s="236"/>
      <c r="G162" s="236"/>
    </row>
    <row r="163" spans="3:7" s="17" customFormat="1" x14ac:dyDescent="0.25">
      <c r="C163" s="234"/>
      <c r="D163" s="235"/>
      <c r="E163" s="236"/>
      <c r="F163" s="236"/>
      <c r="G163" s="236"/>
    </row>
    <row r="164" spans="3:7" s="17" customFormat="1" x14ac:dyDescent="0.25">
      <c r="C164" s="234"/>
      <c r="D164" s="235"/>
      <c r="E164" s="236"/>
      <c r="F164" s="236"/>
      <c r="G164" s="236"/>
    </row>
    <row r="165" spans="3:7" s="17" customFormat="1" x14ac:dyDescent="0.25">
      <c r="C165" s="234"/>
      <c r="D165" s="235"/>
      <c r="E165" s="236"/>
      <c r="F165" s="236"/>
      <c r="G165" s="236"/>
    </row>
    <row r="166" spans="3:7" s="17" customFormat="1" x14ac:dyDescent="0.25">
      <c r="C166" s="234"/>
      <c r="D166" s="235"/>
      <c r="E166" s="236"/>
      <c r="F166" s="236"/>
      <c r="G166" s="236"/>
    </row>
    <row r="167" spans="3:7" s="17" customFormat="1" x14ac:dyDescent="0.25">
      <c r="C167" s="234"/>
      <c r="D167" s="235"/>
      <c r="E167" s="236"/>
      <c r="F167" s="236"/>
      <c r="G167" s="236"/>
    </row>
  </sheetData>
  <mergeCells count="12">
    <mergeCell ref="A141:F141"/>
    <mergeCell ref="A1:F1"/>
    <mergeCell ref="A2:F2"/>
    <mergeCell ref="A3:F3"/>
    <mergeCell ref="A4:F4"/>
    <mergeCell ref="A5:F5"/>
    <mergeCell ref="B7:F7"/>
    <mergeCell ref="C124:F124"/>
    <mergeCell ref="C127:F127"/>
    <mergeCell ref="C133:F133"/>
    <mergeCell ref="C136:F136"/>
    <mergeCell ref="C137:F137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horizontalDpi="4294967295" verticalDpi="4294967295" r:id="rId1"/>
  <headerFooter alignWithMargins="0">
    <oddFooter>&amp;C&amp;6Página &amp;P de &amp;N&amp;R&amp;6&amp;D
&amp;T</oddFooter>
  </headerFooter>
  <rowBreaks count="3" manualBreakCount="3">
    <brk id="44" max="5" man="1"/>
    <brk id="82" max="5" man="1"/>
    <brk id="103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E08472-590C-4060-BDCF-68F9F1C03ABC}"/>
</file>

<file path=customXml/itemProps2.xml><?xml version="1.0" encoding="utf-8"?>
<ds:datastoreItem xmlns:ds="http://schemas.openxmlformats.org/officeDocument/2006/customXml" ds:itemID="{A0C52F73-B436-4BF2-8FA6-33FC0EEBCC60}"/>
</file>

<file path=customXml/itemProps3.xml><?xml version="1.0" encoding="utf-8"?>
<ds:datastoreItem xmlns:ds="http://schemas.openxmlformats.org/officeDocument/2006/customXml" ds:itemID="{1F609384-E121-4C84-864D-BDC9977030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2</vt:lpstr>
      <vt:lpstr>'LOTE 2'!Área_de_impresión</vt:lpstr>
      <vt:lpstr>'LOTE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Esther Rodríguez Restituyo</dc:creator>
  <cp:lastModifiedBy>odilee.minier</cp:lastModifiedBy>
  <cp:lastPrinted>2020-11-18T15:14:05Z</cp:lastPrinted>
  <dcterms:created xsi:type="dcterms:W3CDTF">2020-10-26T20:14:03Z</dcterms:created>
  <dcterms:modified xsi:type="dcterms:W3CDTF">2021-01-14T16:47:36Z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