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LOTE 9" sheetId="1" r:id="rId1"/>
  </sheets>
  <definedNames>
    <definedName name="_xlnm._FilterDatabase" localSheetId="0" hidden="1">'LOTE 9'!$A$11:$F$102</definedName>
    <definedName name="_xlnm.Print_Area" localSheetId="0">'LOTE 9'!$A$1:$F$143</definedName>
    <definedName name="_xlnm.Print_Titles" localSheetId="0">'LOTE 9'!$1:$11</definedName>
  </definedNames>
  <calcPr calcId="162913"/>
</workbook>
</file>

<file path=xl/calcChain.xml><?xml version="1.0" encoding="utf-8"?>
<calcChain xmlns="http://schemas.openxmlformats.org/spreadsheetml/2006/main">
  <c r="F94" i="1" l="1"/>
  <c r="F117" i="1" l="1"/>
  <c r="E103" i="1" l="1"/>
  <c r="F46" i="1" l="1"/>
  <c r="F50" i="1"/>
  <c r="F25" i="1" l="1"/>
  <c r="F24" i="1"/>
  <c r="F98" i="1" l="1"/>
  <c r="F96" i="1"/>
  <c r="F95" i="1"/>
  <c r="F93" i="1"/>
  <c r="F92" i="1"/>
  <c r="F91" i="1"/>
  <c r="F90" i="1"/>
  <c r="F87" i="1"/>
  <c r="F86" i="1"/>
  <c r="F84" i="1"/>
  <c r="F83" i="1"/>
  <c r="F80" i="1"/>
  <c r="F79" i="1"/>
  <c r="F78" i="1"/>
  <c r="F77" i="1"/>
  <c r="F76" i="1"/>
  <c r="F75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9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29" i="1"/>
  <c r="F28" i="1"/>
  <c r="F21" i="1"/>
  <c r="F20" i="1"/>
  <c r="F19" i="1"/>
  <c r="F18" i="1"/>
  <c r="F15" i="1"/>
  <c r="F74" i="1" l="1"/>
  <c r="F44" i="1"/>
  <c r="F100" i="1" s="1"/>
  <c r="F103" i="1" l="1"/>
  <c r="F105" i="1" l="1"/>
  <c r="F107" i="1" s="1"/>
  <c r="A24" i="1" l="1"/>
  <c r="A18" i="1"/>
  <c r="A21" i="1" s="1"/>
  <c r="F108" i="1" l="1"/>
  <c r="F122" i="1" l="1"/>
  <c r="F118" i="1"/>
  <c r="F114" i="1"/>
  <c r="F121" i="1"/>
  <c r="F113" i="1"/>
  <c r="F119" i="1"/>
  <c r="F111" i="1"/>
  <c r="F120" i="1"/>
  <c r="F116" i="1"/>
  <c r="F112" i="1"/>
  <c r="F115" i="1"/>
  <c r="F123" i="1" l="1"/>
  <c r="F125" i="1" s="1"/>
</calcChain>
</file>

<file path=xl/sharedStrings.xml><?xml version="1.0" encoding="utf-8"?>
<sst xmlns="http://schemas.openxmlformats.org/spreadsheetml/2006/main" count="189" uniqueCount="121">
  <si>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</si>
  <si>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</si>
  <si>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</si>
  <si>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</si>
  <si>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</si>
  <si>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</si>
  <si>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</si>
  <si>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</si>
  <si>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</si>
  <si>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</si>
  <si>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</si>
  <si>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</si>
  <si>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</si>
  <si>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</si>
  <si>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</si>
  <si>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</si>
  <si>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</si>
  <si>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</si>
  <si>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</si>
  <si>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</si>
  <si>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</si>
  <si>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</si>
  <si>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</si>
  <si>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</si>
  <si>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</si>
  <si>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</si>
  <si>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</si>
  <si>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</si>
  <si>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</si>
  <si>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</si>
  <si>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</si>
  <si>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</si>
  <si>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</si>
  <si>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</si>
  <si>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</si>
  <si>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                                                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</si>
  <si>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</si>
  <si>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</si>
  <si>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ENC. DEPTO. DE COSTOS Y PRESUPUESTOS </t>
  </si>
  <si>
    <t xml:space="preserve">                     DIRECTOR DE INGENIERIA</t>
  </si>
  <si>
    <t>ANCLAJE DE H.S.</t>
  </si>
  <si>
    <t>TUBERIA Ø6" PVC (SDR-26 C/J.G.) + 3% DE PERDIDA POR CAMPANA</t>
  </si>
  <si>
    <t xml:space="preserve">SUMINISTRO Y COLOCACION DE PIEZAS ESPECIALES </t>
  </si>
  <si>
    <t>BOTE DE MATERIAL C/CAMON D= 5 KM (SUJETO A CUANTIFICACION DEL SUPERVISOR)</t>
  </si>
  <si>
    <t>SUMINISTRO Y COLOCACION DE VALVULAS</t>
  </si>
  <si>
    <t>VALVULA DE COMPUERTA DE Ø6¨ PLATILLADA (INC. 2 JUNTAS DE GOMA, 2 NIPLE PLATILLADOS, 2 JUNTAS MECANICAS TIPO DRESSER Y 2 PARES DE TORNILLOS)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</si>
  <si>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</si>
  <si>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</si>
  <si>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</si>
  <si>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</si>
  <si>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</si>
  <si>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</si>
  <si>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</si>
  <si>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</si>
  <si>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CEMENTO SOLVENTE Y TEFLON</t>
  </si>
  <si>
    <t>PEDESTAL H.S (0.80 X 0.15)</t>
  </si>
  <si>
    <t>EXCAVACION Y TAPADO</t>
  </si>
  <si>
    <t>MANO DE OBRA PLOMERO</t>
  </si>
  <si>
    <t>TUBERIA DE POLIETILENO DE ALTA DENSIDAD Ø1/2" INTERNO L=6.00M (PROMEDIO)</t>
  </si>
  <si>
    <t>ADAPTADOR  HEMBRA Ø1/2" ROSCADO A MANGUERA</t>
  </si>
  <si>
    <t xml:space="preserve">CAJA DE ACOMETIDA PLASTICA EN POLIETILENO 10" </t>
  </si>
  <si>
    <t>TUBERIA Ø1/2" SCH-40 PVC LONGITUD PROMEDIO</t>
  </si>
  <si>
    <t>TAPON HEMBRA Ø1/2"</t>
  </si>
  <si>
    <t>LLAVE DE PASO DE Ø1/2"</t>
  </si>
  <si>
    <t xml:space="preserve">P.A 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</si>
  <si>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</si>
  <si>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</si>
  <si>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</si>
  <si>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</si>
  <si>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</si>
  <si>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</si>
  <si>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 xml:space="preserve">REPOSICION CARPETA ASFALTICA (E = 0.05 M) </t>
  </si>
  <si>
    <t>TRANSPORTE DE ASFALTO (DIST. APROX. = 50 KM)</t>
  </si>
  <si>
    <t>CORTE DE ASFALTO  E= 2"</t>
  </si>
  <si>
    <t>M3/KM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</si>
  <si>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</si>
  <si>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</si>
  <si>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</si>
  <si>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</si>
  <si>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</si>
  <si>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</si>
  <si>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</si>
  <si>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</si>
  <si>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</si>
  <si>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</si>
  <si>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 xml:space="preserve">          ARQ. DEPTO. COSTOSY PRESUPUESTOS  </t>
  </si>
  <si>
    <t xml:space="preserve">                ING. SONIA RODRIGUEZ</t>
  </si>
  <si>
    <t xml:space="preserve">                   ING. JOSE MANUEL AYBAR</t>
  </si>
  <si>
    <t>SUB-TOTAL GENERAL</t>
  </si>
  <si>
    <t xml:space="preserve">JUNTAS  MECANICAS TIPO DRESSER DE Ø6" </t>
  </si>
  <si>
    <t>TEE DE Ø6" X Ø3" ACERO SCH-40 CON PROTECCION ANTICORROSIVA</t>
  </si>
  <si>
    <t>TEE DE Ø6" X Ø6" ACERO SCH-40 CON PROTECCION ANTICORROSIVA</t>
  </si>
  <si>
    <t>CRUZ DE Ø6" X Ø3" ACERO SCH-40 CON PROTECCION ANTICORROSIVA</t>
  </si>
  <si>
    <t>REDUCCION DE Ø6"X Ø3" SCH-40 CON PROTECCION ANTICORROSIVA</t>
  </si>
  <si>
    <t xml:space="preserve">CODO Ø6"x30º ACERO SCH-40 CON PROTECCION ANTICORROSIVA </t>
  </si>
  <si>
    <t>NIPLE  DE Ø6"  ACERO SCH-40 CON PROTECCION ANTICORROSIVA</t>
  </si>
  <si>
    <t xml:space="preserve">JUNTAS  MECANICAS TIPO DRESSER DE Ø3" </t>
  </si>
  <si>
    <t xml:space="preserve">CODO Ø3"x 45º ACERO SCH-80 CON PROTECCION ANTICORROSIVA </t>
  </si>
  <si>
    <t xml:space="preserve">CODO Ø3"x 90º  ACERO SCH-80 CON PROTECCION ANTICORROSIVA </t>
  </si>
  <si>
    <t xml:space="preserve">TAPON Ø3" ACERO SCH-80 CON PROTECCION ANTICORROSIVA </t>
  </si>
  <si>
    <t xml:space="preserve">   ZONA : IV</t>
  </si>
  <si>
    <t>Ubicación: PROVINCIA  SANTO DOMINGO - MONTE PLATA</t>
  </si>
  <si>
    <t>Presupuesto No. 152  D/F 20/10/2020</t>
  </si>
  <si>
    <t>A</t>
  </si>
  <si>
    <t>SUB-TOTAL FASE A</t>
  </si>
  <si>
    <t>ACERA PERIMETRAL 0.80 M</t>
  </si>
  <si>
    <t xml:space="preserve">CONTEN </t>
  </si>
  <si>
    <t>PAVIMENTO (620M)</t>
  </si>
  <si>
    <t>MES</t>
  </si>
  <si>
    <t xml:space="preserve">TEE DE Ø3" X Ø3" ACERO SCH-80 CON PROTECCION ANTICORROSIVA </t>
  </si>
  <si>
    <t>CRUZ DE Ø3" X Ø3" ACERO SCH-80 CON PROTECCION ANTICORROSIVA</t>
  </si>
  <si>
    <t>ACOMETIDAS RURALES (387 U)</t>
  </si>
  <si>
    <t>ACOMETIDAS URBANAS (141 U)</t>
  </si>
  <si>
    <t>VALVULA CHECK 1/2" DE BRONCE</t>
  </si>
  <si>
    <t xml:space="preserve">                      ARQ. MEYVER PUJOLS</t>
  </si>
  <si>
    <t>RELLENO  COMPACTADO  C/COMPACTADOR MECANICO EN CAPAS 0.20</t>
  </si>
  <si>
    <t>CAJA TELESCOPICA</t>
  </si>
  <si>
    <t>ANCLAJE PARA TAPON H.S.</t>
  </si>
  <si>
    <t>ANCLAJE  H.S.</t>
  </si>
  <si>
    <t>RED DE DISTRIBICION LOS SECTORES LAS MERCEDES ESTACION ( 000 A 930)  Y  CRUCE DE LA BOMBA ESTACION ( 2 + 700 A 3 + 120 )</t>
  </si>
  <si>
    <t>Obra: REDES  LAS MERCEDES Y CRUCE DE LA BOMBA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</si>
</sst>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;\-#,##0"/>
    <numFmt numFmtId="179" formatCode="#,##0.00000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8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39" fontId="18" fillId="0" borderId="0"/>
    <xf numFmtId="0" fontId="3" fillId="0" borderId="0"/>
  </cellStyleXfs>
  <cellXfs count="235">
    <xf numFmtId="0" fontId="0" fillId="0" borderId="0" xfId="0"/>
    <xf numFmtId="165" fontId="3" fillId="2" borderId="3" xfId="1" applyFont="1" applyFill="1" applyBorder="1" applyAlignment="1">
      <alignment horizontal="right" vertical="center" wrapText="1"/>
    </xf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2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2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73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172" fontId="2" fillId="2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11" applyFont="1" applyFill="1" applyBorder="1" applyAlignment="1">
      <alignment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3" xfId="10" applyFont="1" applyFill="1" applyBorder="1" applyAlignment="1">
      <alignment vertical="center" wrapText="1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173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center"/>
    </xf>
    <xf numFmtId="172" fontId="3" fillId="2" borderId="3" xfId="1" applyNumberFormat="1" applyFont="1" applyFill="1" applyBorder="1" applyAlignment="1">
      <alignment horizontal="right" vertical="top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0" applyFont="1" applyFill="1" applyBorder="1" applyAlignment="1">
      <alignment vertical="top" wrapText="1"/>
    </xf>
    <xf numFmtId="4" fontId="9" fillId="2" borderId="3" xfId="12" applyNumberFormat="1" applyFont="1" applyFill="1" applyBorder="1" applyAlignment="1">
      <alignment vertical="center"/>
    </xf>
    <xf numFmtId="4" fontId="9" fillId="2" borderId="3" xfId="12" applyNumberFormat="1" applyFont="1" applyFill="1" applyBorder="1" applyAlignment="1">
      <alignment horizontal="center" vertical="center"/>
    </xf>
    <xf numFmtId="0" fontId="3" fillId="3" borderId="0" xfId="6" applyFont="1" applyFill="1" applyAlignment="1">
      <alignment vertical="top"/>
    </xf>
    <xf numFmtId="0" fontId="11" fillId="2" borderId="0" xfId="41" applyFont="1" applyFill="1" applyAlignment="1">
      <alignment vertical="top"/>
    </xf>
    <xf numFmtId="0" fontId="3" fillId="2" borderId="3" xfId="43" applyFont="1" applyFill="1" applyBorder="1" applyAlignment="1">
      <alignment horizontal="right"/>
    </xf>
    <xf numFmtId="0" fontId="3" fillId="2" borderId="3" xfId="43" applyFont="1" applyFill="1" applyBorder="1" applyAlignment="1">
      <alignment horizontal="left"/>
    </xf>
    <xf numFmtId="4" fontId="3" fillId="2" borderId="3" xfId="43" applyNumberFormat="1" applyFont="1" applyFill="1" applyBorder="1" applyAlignment="1">
      <alignment horizontal="center" vertical="center"/>
    </xf>
    <xf numFmtId="3" fontId="3" fillId="2" borderId="3" xfId="43" applyNumberFormat="1" applyFont="1" applyFill="1" applyBorder="1" applyAlignment="1">
      <alignment horizontal="center" vertical="center"/>
    </xf>
    <xf numFmtId="172" fontId="3" fillId="3" borderId="3" xfId="1" applyNumberFormat="1" applyFont="1" applyFill="1" applyBorder="1" applyAlignment="1">
      <alignment horizontal="center" vertical="center"/>
    </xf>
    <xf numFmtId="39" fontId="2" fillId="3" borderId="3" xfId="3" applyFont="1" applyFill="1" applyBorder="1" applyAlignment="1">
      <alignment horizontal="center" vertical="center"/>
    </xf>
    <xf numFmtId="165" fontId="3" fillId="3" borderId="3" xfId="1" applyFont="1" applyFill="1" applyBorder="1" applyAlignment="1">
      <alignment horizontal="center" vertical="center"/>
    </xf>
    <xf numFmtId="165" fontId="2" fillId="3" borderId="3" xfId="1" applyFont="1" applyFill="1" applyBorder="1" applyAlignment="1">
      <alignment vertical="center"/>
    </xf>
    <xf numFmtId="165" fontId="13" fillId="2" borderId="3" xfId="1" applyFont="1" applyFill="1" applyBorder="1" applyAlignment="1">
      <alignment horizontal="center" vertical="center"/>
    </xf>
    <xf numFmtId="172" fontId="3" fillId="3" borderId="3" xfId="1" applyNumberFormat="1" applyFont="1" applyFill="1" applyBorder="1" applyAlignment="1">
      <alignment horizontal="center" vertical="center" wrapText="1"/>
    </xf>
    <xf numFmtId="165" fontId="3" fillId="3" borderId="3" xfId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center" vertical="center" wrapText="1"/>
    </xf>
    <xf numFmtId="173" fontId="3" fillId="2" borderId="3" xfId="1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/>
    <xf numFmtId="0" fontId="3" fillId="2" borderId="3" xfId="0" applyFont="1" applyFill="1" applyBorder="1" applyAlignment="1">
      <alignment horizontal="center" vertical="top"/>
    </xf>
    <xf numFmtId="0" fontId="9" fillId="0" borderId="0" xfId="0" applyFont="1" applyFill="1"/>
    <xf numFmtId="4" fontId="3" fillId="2" borderId="3" xfId="0" applyNumberFormat="1" applyFont="1" applyFill="1" applyBorder="1" applyAlignment="1">
      <alignment vertical="center"/>
    </xf>
    <xf numFmtId="0" fontId="7" fillId="0" borderId="0" xfId="0" applyFont="1" applyFill="1"/>
    <xf numFmtId="43" fontId="3" fillId="2" borderId="3" xfId="0" applyNumberFormat="1" applyFont="1" applyFill="1" applyBorder="1" applyAlignment="1">
      <alignment horizontal="center" vertical="top"/>
    </xf>
    <xf numFmtId="0" fontId="3" fillId="2" borderId="3" xfId="45" applyFont="1" applyFill="1" applyBorder="1" applyAlignment="1">
      <alignment horizontal="right"/>
    </xf>
    <xf numFmtId="4" fontId="3" fillId="2" borderId="3" xfId="0" applyNumberFormat="1" applyFont="1" applyFill="1" applyBorder="1" applyAlignment="1"/>
    <xf numFmtId="43" fontId="3" fillId="2" borderId="0" xfId="30" applyFont="1" applyFill="1"/>
    <xf numFmtId="175" fontId="15" fillId="2" borderId="3" xfId="15" applyNumberFormat="1" applyFont="1" applyFill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0" fontId="15" fillId="2" borderId="3" xfId="0" applyFont="1" applyFill="1" applyBorder="1" applyAlignment="1">
      <alignment horizontal="right"/>
    </xf>
    <xf numFmtId="10" fontId="15" fillId="2" borderId="3" xfId="20" applyNumberFormat="1" applyFont="1" applyFill="1" applyBorder="1" applyAlignment="1">
      <alignment horizontal="right" vertical="center" wrapText="1"/>
    </xf>
    <xf numFmtId="170" fontId="15" fillId="2" borderId="3" xfId="15" applyFont="1" applyFill="1" applyBorder="1"/>
    <xf numFmtId="39" fontId="3" fillId="2" borderId="0" xfId="25" applyFont="1" applyFill="1" applyBorder="1" applyAlignment="1">
      <alignment horizontal="right" vertical="top"/>
    </xf>
    <xf numFmtId="10" fontId="15" fillId="2" borderId="3" xfId="20" applyNumberFormat="1" applyFont="1" applyFill="1" applyBorder="1" applyAlignment="1">
      <alignment horizontal="right" wrapText="1"/>
    </xf>
    <xf numFmtId="43" fontId="15" fillId="2" borderId="3" xfId="12" applyFont="1" applyFill="1" applyBorder="1" applyAlignment="1">
      <alignment horizontal="right" wrapText="1"/>
    </xf>
    <xf numFmtId="39" fontId="3" fillId="2" borderId="0" xfId="25" applyFont="1" applyFill="1" applyBorder="1" applyAlignment="1">
      <alignment horizontal="right" vertical="top" wrapText="1"/>
    </xf>
    <xf numFmtId="0" fontId="15" fillId="2" borderId="3" xfId="0" applyFont="1" applyFill="1" applyBorder="1" applyAlignment="1">
      <alignment horizontal="right" wrapText="1"/>
    </xf>
    <xf numFmtId="10" fontId="15" fillId="2" borderId="3" xfId="20" applyNumberFormat="1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0" borderId="4" xfId="0" applyFont="1" applyFill="1" applyBorder="1"/>
    <xf numFmtId="0" fontId="15" fillId="0" borderId="4" xfId="0" applyFont="1" applyFill="1" applyBorder="1" applyAlignment="1">
      <alignment horizontal="right" wrapText="1"/>
    </xf>
    <xf numFmtId="10" fontId="15" fillId="0" borderId="4" xfId="20" applyNumberFormat="1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vertical="center" wrapText="1"/>
    </xf>
    <xf numFmtId="175" fontId="15" fillId="3" borderId="1" xfId="15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>
      <alignment horizontal="right" vertical="top" wrapText="1"/>
    </xf>
    <xf numFmtId="4" fontId="15" fillId="3" borderId="1" xfId="21" applyNumberFormat="1" applyFont="1" applyFill="1" applyBorder="1" applyAlignment="1">
      <alignment horizontal="center" vertical="center" wrapText="1"/>
    </xf>
    <xf numFmtId="4" fontId="15" fillId="3" borderId="1" xfId="21" applyNumberFormat="1" applyFont="1" applyFill="1" applyBorder="1" applyAlignment="1">
      <alignment horizontal="center" vertical="center"/>
    </xf>
    <xf numFmtId="4" fontId="16" fillId="3" borderId="1" xfId="21" applyNumberFormat="1" applyFont="1" applyFill="1" applyBorder="1" applyAlignment="1">
      <alignment horizontal="right"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 applyAlignment="1">
      <alignment horizontal="center" vertical="center" wrapText="1"/>
    </xf>
    <xf numFmtId="175" fontId="15" fillId="3" borderId="4" xfId="15" applyNumberFormat="1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>
      <alignment horizontal="right" vertical="top" wrapText="1"/>
    </xf>
    <xf numFmtId="4" fontId="15" fillId="3" borderId="4" xfId="21" applyNumberFormat="1" applyFont="1" applyFill="1" applyBorder="1" applyAlignment="1">
      <alignment horizontal="center" vertical="center" wrapText="1"/>
    </xf>
    <xf numFmtId="4" fontId="15" fillId="3" borderId="4" xfId="21" applyNumberFormat="1" applyFont="1" applyFill="1" applyBorder="1" applyAlignment="1">
      <alignment horizontal="center" vertical="center"/>
    </xf>
    <xf numFmtId="4" fontId="16" fillId="3" borderId="4" xfId="21" applyNumberFormat="1" applyFont="1" applyFill="1" applyBorder="1" applyAlignment="1">
      <alignment horizontal="right" vertical="center" wrapText="1"/>
    </xf>
    <xf numFmtId="172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72" fontId="15" fillId="2" borderId="0" xfId="1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5" fontId="15" fillId="2" borderId="0" xfId="1" applyFont="1" applyFill="1" applyBorder="1" applyAlignment="1">
      <alignment horizontal="center" vertical="center"/>
    </xf>
    <xf numFmtId="169" fontId="15" fillId="2" borderId="0" xfId="0" applyNumberFormat="1" applyFont="1" applyFill="1" applyBorder="1" applyAlignment="1">
      <alignment vertical="center"/>
    </xf>
    <xf numFmtId="169" fontId="15" fillId="2" borderId="0" xfId="0" applyNumberFormat="1" applyFont="1" applyFill="1" applyBorder="1" applyAlignment="1">
      <alignment horizontal="center" vertical="center"/>
    </xf>
    <xf numFmtId="0" fontId="15" fillId="2" borderId="0" xfId="10" applyFont="1" applyFill="1" applyBorder="1" applyAlignment="1">
      <alignment vertical="center" wrapText="1"/>
    </xf>
    <xf numFmtId="165" fontId="15" fillId="2" borderId="0" xfId="1" applyFont="1" applyFill="1" applyBorder="1" applyAlignment="1">
      <alignment vertical="center" wrapText="1"/>
    </xf>
    <xf numFmtId="177" fontId="3" fillId="3" borderId="4" xfId="48" applyNumberFormat="1" applyFont="1" applyFill="1" applyBorder="1" applyAlignment="1">
      <alignment horizontal="right" vertical="top"/>
    </xf>
    <xf numFmtId="0" fontId="2" fillId="3" borderId="4" xfId="49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9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2" applyNumberFormat="1" applyFont="1" applyFill="1" applyBorder="1" applyAlignment="1">
      <alignment horizontal="right" wrapText="1"/>
    </xf>
    <xf numFmtId="173" fontId="2" fillId="2" borderId="3" xfId="12" applyNumberFormat="1" applyFont="1" applyFill="1" applyBorder="1" applyAlignment="1">
      <alignment horizontal="center" vertical="center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right" vertical="center"/>
    </xf>
    <xf numFmtId="165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right" vertical="center"/>
    </xf>
    <xf numFmtId="165" fontId="2" fillId="3" borderId="3" xfId="1" applyFont="1" applyFill="1" applyBorder="1" applyAlignment="1" applyProtection="1">
      <alignment vertical="center"/>
      <protection locked="0"/>
    </xf>
    <xf numFmtId="178" fontId="3" fillId="2" borderId="3" xfId="0" applyNumberFormat="1" applyFont="1" applyFill="1" applyBorder="1" applyAlignment="1" applyProtection="1">
      <alignment vertical="top" wrapText="1"/>
    </xf>
    <xf numFmtId="165" fontId="3" fillId="2" borderId="3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13" fillId="0" borderId="0" xfId="0" applyFont="1" applyFill="1"/>
    <xf numFmtId="2" fontId="13" fillId="0" borderId="0" xfId="0" applyNumberFormat="1" applyFont="1" applyFill="1"/>
    <xf numFmtId="165" fontId="13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166" fontId="3" fillId="2" borderId="3" xfId="53" applyNumberFormat="1" applyFont="1" applyFill="1" applyBorder="1" applyAlignment="1">
      <alignment horizontal="right"/>
    </xf>
    <xf numFmtId="166" fontId="3" fillId="2" borderId="3" xfId="53" applyNumberFormat="1" applyFont="1" applyFill="1" applyBorder="1" applyAlignment="1">
      <alignment horizontal="center"/>
    </xf>
    <xf numFmtId="4" fontId="3" fillId="2" borderId="3" xfId="54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justify"/>
    </xf>
    <xf numFmtId="39" fontId="3" fillId="2" borderId="3" xfId="53" applyFont="1" applyFill="1" applyBorder="1" applyAlignment="1">
      <alignment horizontal="left"/>
    </xf>
    <xf numFmtId="166" fontId="12" fillId="0" borderId="0" xfId="0" applyNumberFormat="1" applyFont="1" applyAlignment="1">
      <alignment vertical="center"/>
    </xf>
    <xf numFmtId="43" fontId="11" fillId="2" borderId="0" xfId="41" applyNumberFormat="1" applyFont="1" applyFill="1" applyAlignment="1">
      <alignment vertical="top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17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165" fontId="12" fillId="0" borderId="0" xfId="1" applyFont="1" applyAlignment="1">
      <alignment vertical="center"/>
    </xf>
    <xf numFmtId="0" fontId="6" fillId="3" borderId="0" xfId="6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17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174" fontId="3" fillId="2" borderId="3" xfId="0" applyNumberFormat="1" applyFont="1" applyFill="1" applyBorder="1" applyAlignment="1">
      <alignment horizontal="right" vertical="top"/>
    </xf>
    <xf numFmtId="39" fontId="3" fillId="2" borderId="3" xfId="0" applyNumberFormat="1" applyFont="1" applyFill="1" applyBorder="1" applyAlignment="1">
      <alignment horizontal="right" vertical="top"/>
    </xf>
    <xf numFmtId="165" fontId="3" fillId="2" borderId="3" xfId="1" applyFont="1" applyFill="1" applyBorder="1" applyAlignment="1" applyProtection="1">
      <alignment wrapText="1"/>
      <protection locked="0"/>
    </xf>
    <xf numFmtId="4" fontId="11" fillId="2" borderId="0" xfId="41" applyNumberFormat="1" applyFont="1" applyFill="1" applyAlignment="1">
      <alignment vertical="top"/>
    </xf>
    <xf numFmtId="165" fontId="3" fillId="2" borderId="4" xfId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vertical="center"/>
    </xf>
    <xf numFmtId="172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top" wrapText="1"/>
    </xf>
    <xf numFmtId="4" fontId="15" fillId="2" borderId="3" xfId="21" applyNumberFormat="1" applyFont="1" applyFill="1" applyBorder="1" applyAlignment="1">
      <alignment horizontal="center" vertical="center" wrapText="1"/>
    </xf>
    <xf numFmtId="4" fontId="15" fillId="2" borderId="3" xfId="21" applyNumberFormat="1" applyFont="1" applyFill="1" applyBorder="1" applyAlignment="1">
      <alignment horizontal="center" vertical="center"/>
    </xf>
    <xf numFmtId="4" fontId="16" fillId="2" borderId="3" xfId="21" applyNumberFormat="1" applyFont="1" applyFill="1" applyBorder="1" applyAlignment="1">
      <alignment horizontal="right" vertical="center" wrapText="1"/>
    </xf>
    <xf numFmtId="177" fontId="3" fillId="3" borderId="2" xfId="48" applyNumberFormat="1" applyFont="1" applyFill="1" applyBorder="1" applyAlignment="1">
      <alignment horizontal="right" vertical="top"/>
    </xf>
    <xf numFmtId="0" fontId="2" fillId="3" borderId="2" xfId="49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 vertical="top" wrapText="1"/>
    </xf>
    <xf numFmtId="4" fontId="9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top" wrapText="1"/>
    </xf>
    <xf numFmtId="4" fontId="2" fillId="3" borderId="2" xfId="42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65" fontId="2" fillId="2" borderId="1" xfId="1" applyFont="1" applyFill="1" applyBorder="1" applyAlignment="1">
      <alignment horizontal="right" vertical="center"/>
    </xf>
    <xf numFmtId="165" fontId="6" fillId="2" borderId="3" xfId="1" applyFont="1" applyFill="1" applyBorder="1" applyAlignment="1">
      <alignment horizontal="right" vertical="center"/>
    </xf>
    <xf numFmtId="43" fontId="3" fillId="2" borderId="3" xfId="12" applyFont="1" applyFill="1" applyBorder="1" applyAlignment="1">
      <alignment horizontal="right" vertical="center"/>
    </xf>
    <xf numFmtId="4" fontId="9" fillId="2" borderId="3" xfId="12" applyNumberFormat="1" applyFont="1" applyFill="1" applyBorder="1" applyAlignment="1">
      <alignment horizontal="right" vertical="center"/>
    </xf>
    <xf numFmtId="4" fontId="3" fillId="2" borderId="3" xfId="44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3" fontId="3" fillId="2" borderId="3" xfId="12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15" fillId="2" borderId="3" xfId="21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/>
    </xf>
    <xf numFmtId="170" fontId="15" fillId="2" borderId="3" xfId="18" applyFont="1" applyFill="1" applyBorder="1" applyAlignment="1">
      <alignment horizontal="right" vertical="center" wrapText="1"/>
    </xf>
    <xf numFmtId="170" fontId="15" fillId="0" borderId="4" xfId="18" applyFont="1" applyFill="1" applyBorder="1" applyAlignment="1">
      <alignment horizontal="right" vertical="center" wrapText="1"/>
    </xf>
    <xf numFmtId="4" fontId="15" fillId="3" borderId="1" xfId="21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/>
    </xf>
    <xf numFmtId="4" fontId="15" fillId="3" borderId="4" xfId="21" applyNumberFormat="1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right" vertical="center"/>
    </xf>
    <xf numFmtId="165" fontId="1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165" fontId="3" fillId="2" borderId="3" xfId="1" applyFont="1" applyFill="1" applyBorder="1" applyAlignment="1">
      <alignment horizontal="right" vertical="top"/>
    </xf>
    <xf numFmtId="2" fontId="3" fillId="2" borderId="3" xfId="1" applyNumberFormat="1" applyFont="1" applyFill="1" applyBorder="1" applyAlignment="1">
      <alignment horizontal="center" vertical="top" wrapText="1"/>
    </xf>
    <xf numFmtId="165" fontId="3" fillId="2" borderId="3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165" fontId="12" fillId="0" borderId="0" xfId="0" applyNumberFormat="1" applyFont="1" applyAlignment="1">
      <alignment vertical="top"/>
    </xf>
    <xf numFmtId="179" fontId="17" fillId="0" borderId="0" xfId="0" applyNumberFormat="1" applyFont="1" applyBorder="1" applyAlignment="1">
      <alignment vertical="center"/>
    </xf>
    <xf numFmtId="0" fontId="3" fillId="2" borderId="4" xfId="0" applyNumberFormat="1" applyFont="1" applyFill="1" applyBorder="1" applyAlignment="1">
      <alignment vertical="center" wrapText="1"/>
    </xf>
    <xf numFmtId="43" fontId="3" fillId="2" borderId="4" xfId="12" applyFont="1" applyFill="1" applyBorder="1" applyAlignment="1">
      <alignment vertical="center"/>
    </xf>
    <xf numFmtId="2" fontId="3" fillId="2" borderId="4" xfId="1" applyNumberFormat="1" applyFont="1" applyFill="1" applyBorder="1" applyAlignment="1">
      <alignment horizontal="center" vertical="center"/>
    </xf>
    <xf numFmtId="165" fontId="3" fillId="2" borderId="4" xfId="1" applyFont="1" applyFill="1" applyBorder="1" applyAlignment="1">
      <alignment horizontal="right" vertical="center"/>
    </xf>
    <xf numFmtId="165" fontId="3" fillId="2" borderId="4" xfId="12" applyNumberFormat="1" applyFont="1" applyFill="1" applyBorder="1" applyAlignment="1">
      <alignment horizontal="right" vertical="center"/>
    </xf>
    <xf numFmtId="2" fontId="3" fillId="2" borderId="4" xfId="12" applyNumberFormat="1" applyFont="1" applyFill="1" applyBorder="1" applyAlignment="1">
      <alignment horizontal="center" vertical="center"/>
    </xf>
    <xf numFmtId="43" fontId="3" fillId="2" borderId="4" xfId="12" applyFont="1" applyFill="1" applyBorder="1" applyAlignment="1">
      <alignment horizontal="right" vertical="center"/>
    </xf>
    <xf numFmtId="172" fontId="3" fillId="2" borderId="4" xfId="1" applyNumberFormat="1" applyFont="1" applyFill="1" applyBorder="1" applyAlignment="1">
      <alignment horizontal="center" vertical="center"/>
    </xf>
    <xf numFmtId="4" fontId="9" fillId="2" borderId="4" xfId="12" applyNumberFormat="1" applyFont="1" applyFill="1" applyBorder="1" applyAlignment="1">
      <alignment horizontal="right" vertical="center"/>
    </xf>
    <xf numFmtId="2" fontId="3" fillId="2" borderId="3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169" fontId="15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6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</cellXfs>
  <cellStyles count="55">
    <cellStyle name="Comma_ANALISIS EL PUERTO" xfId="33"/>
    <cellStyle name="Millares" xfId="1" builtinId="3"/>
    <cellStyle name="Millares 10" xfId="12"/>
    <cellStyle name="Millares 10 2 3" xfId="46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51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50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7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52"/>
    <cellStyle name="Normal_502-01 alcantarillado sanitario academia de entrenamiento policial de hatilloparte b" xfId="54"/>
    <cellStyle name="Normal_55-09 Equipamiento Pozos Ac. Rural El Llano" xfId="48"/>
    <cellStyle name="Normal_BOQ - ALC-RED-NEIBA-QAQC" xfId="44"/>
    <cellStyle name="Normal_BOQ-ALC-RED-MCRISTI-QAQC" xfId="43"/>
    <cellStyle name="Normal_BOQ-ALC-RED-MCRISTI-QAQC_VINCI PRESUPUESTO UNIFICADO  LOS  ALCANTARILLADOS SANITARIOS PARA INAPA 02.09.11" xfId="45"/>
    <cellStyle name="Normal_CARCAMO SAN PEDRO" xfId="41"/>
    <cellStyle name="Normal_Hoja1" xfId="53"/>
    <cellStyle name="Normal_PRES 059-09 REHABIL. PLANTA DE TRATAMIENTO DE 80 LPS RAPIDA, AC. HATO DEL YAQUE" xfId="49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4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7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8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9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0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1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2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1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43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5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7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19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0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1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2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3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4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5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6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52400"/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</xdr:row>
      <xdr:rowOff>0</xdr:rowOff>
    </xdr:from>
    <xdr:ext cx="0" cy="114300"/>
    <xdr:sp macro="" textlink="">
      <xdr:nvSpPr>
        <xdr:cNvPr id="27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29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0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1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2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3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7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8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39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0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1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2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4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6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8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49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0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2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4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5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6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7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8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59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0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1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2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3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4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5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6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7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8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69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0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1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2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3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4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5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6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7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7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7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7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7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8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8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8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8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152400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12</xdr:row>
      <xdr:rowOff>0</xdr:rowOff>
    </xdr:from>
    <xdr:to>
      <xdr:col>1</xdr:col>
      <xdr:colOff>2438400</xdr:colOff>
      <xdr:row>12</xdr:row>
      <xdr:rowOff>114300</xdr:rowOff>
    </xdr:to>
    <xdr:sp macro="" textlink="">
      <xdr:nvSpPr>
        <xdr:cNvPr id="78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146434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136909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136909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146434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146434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136909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3285153</xdr:colOff>
      <xdr:row>147</xdr:row>
      <xdr:rowOff>136909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143072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133547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133547</xdr:rowOff>
    </xdr:to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143072</xdr:rowOff>
    </xdr:to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143072</xdr:rowOff>
    </xdr:to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133547</xdr:rowOff>
    </xdr:to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3285153</xdr:colOff>
      <xdr:row>142</xdr:row>
      <xdr:rowOff>133547</xdr:rowOff>
    </xdr:to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139</xdr:row>
      <xdr:rowOff>85725</xdr:rowOff>
    </xdr:from>
    <xdr:to>
      <xdr:col>1</xdr:col>
      <xdr:colOff>2486025</xdr:colOff>
      <xdr:row>139</xdr:row>
      <xdr:rowOff>85725</xdr:rowOff>
    </xdr:to>
    <xdr:sp macro="" textlink="">
      <xdr:nvSpPr>
        <xdr:cNvPr id="807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34423350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130</xdr:row>
      <xdr:rowOff>57150</xdr:rowOff>
    </xdr:from>
    <xdr:to>
      <xdr:col>1</xdr:col>
      <xdr:colOff>2543175</xdr:colOff>
      <xdr:row>130</xdr:row>
      <xdr:rowOff>57150</xdr:rowOff>
    </xdr:to>
    <xdr:sp macro="" textlink="">
      <xdr:nvSpPr>
        <xdr:cNvPr id="808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32766000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130</xdr:row>
      <xdr:rowOff>57150</xdr:rowOff>
    </xdr:from>
    <xdr:to>
      <xdr:col>5</xdr:col>
      <xdr:colOff>742950</xdr:colOff>
      <xdr:row>130</xdr:row>
      <xdr:rowOff>57150</xdr:rowOff>
    </xdr:to>
    <xdr:sp macro="" textlink="">
      <xdr:nvSpPr>
        <xdr:cNvPr id="809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143375" y="32766000"/>
          <a:ext cx="3400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139</xdr:row>
      <xdr:rowOff>104775</xdr:rowOff>
    </xdr:from>
    <xdr:to>
      <xdr:col>5</xdr:col>
      <xdr:colOff>685800</xdr:colOff>
      <xdr:row>139</xdr:row>
      <xdr:rowOff>104775</xdr:rowOff>
    </xdr:to>
    <xdr:sp macro="" textlink="">
      <xdr:nvSpPr>
        <xdr:cNvPr id="810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086225" y="34442400"/>
          <a:ext cx="3400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101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3095211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101</xdr:row>
      <xdr:rowOff>0</xdr:rowOff>
    </xdr:from>
    <xdr:ext cx="95250" cy="294447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3095211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6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101</xdr:row>
      <xdr:rowOff>0</xdr:rowOff>
    </xdr:from>
    <xdr:ext cx="95250" cy="294447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102</xdr:row>
      <xdr:rowOff>0</xdr:rowOff>
    </xdr:from>
    <xdr:to>
      <xdr:col>1</xdr:col>
      <xdr:colOff>2780886</xdr:colOff>
      <xdr:row>109</xdr:row>
      <xdr:rowOff>48868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3095211" y="15325725"/>
          <a:ext cx="95250" cy="734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114300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101</xdr:row>
      <xdr:rowOff>152400</xdr:rowOff>
    </xdr:from>
    <xdr:to>
      <xdr:col>1</xdr:col>
      <xdr:colOff>1419225</xdr:colOff>
      <xdr:row>102</xdr:row>
      <xdr:rowOff>47625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33550" y="152781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333375</xdr:colOff>
      <xdr:row>1</xdr:row>
      <xdr:rowOff>38099</xdr:rowOff>
    </xdr:from>
    <xdr:to>
      <xdr:col>1</xdr:col>
      <xdr:colOff>514350</xdr:colOff>
      <xdr:row>5</xdr:row>
      <xdr:rowOff>47625</xdr:rowOff>
    </xdr:to>
    <xdr:pic>
      <xdr:nvPicPr>
        <xdr:cNvPr id="885" name="Imagen 884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333375" y="200024"/>
          <a:ext cx="704850" cy="6572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8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/>
  <cols>
    <col min="1" max="1" width="7.85546875" style="34" customWidth="1"/>
    <col min="2" max="2" width="50.28515625" style="31" customWidth="1"/>
    <col min="3" max="3" width="11.7109375" style="35" customWidth="1"/>
    <col min="4" max="4" width="5.7109375" style="32" customWidth="1"/>
    <col min="5" max="5" width="11.85546875" style="209" customWidth="1"/>
    <col min="6" max="6" width="14.140625" style="37" customWidth="1"/>
    <col min="7" max="7" width="21.7109375" style="6" customWidth="1"/>
    <col min="8" max="8" width="17.5703125" style="6" customWidth="1"/>
    <col min="9" max="9" width="15.42578125" style="6" bestFit="1" customWidth="1"/>
    <col min="10" max="10" width="10.28515625" style="6" bestFit="1" customWidth="1"/>
    <col min="11" max="11" width="10.85546875" style="6" bestFit="1" customWidth="1"/>
    <col min="12" max="14" width="9.140625" style="6"/>
    <col min="15" max="15" width="11.85546875" style="6" bestFit="1" customWidth="1"/>
    <col min="16" max="17" width="9.140625" style="6"/>
    <col min="18" max="18" width="11.85546875" style="6" bestFit="1" customWidth="1"/>
    <col min="19" max="16384" width="9.140625" style="6"/>
  </cols>
  <sheetData>
    <row r="1" spans="1:11">
      <c r="A1" s="228" t="s">
        <v>0</v>
      </c>
      <c r="B1" s="228"/>
      <c r="C1" s="228"/>
      <c r="D1" s="228"/>
      <c r="E1" s="228"/>
      <c r="F1" s="228"/>
    </row>
    <row r="2" spans="1:11">
      <c r="A2" s="228" t="s">
        <v>1</v>
      </c>
      <c r="B2" s="228"/>
      <c r="C2" s="228"/>
      <c r="D2" s="228"/>
      <c r="E2" s="228"/>
      <c r="F2" s="228"/>
    </row>
    <row r="3" spans="1:11">
      <c r="A3" s="228" t="s">
        <v>2</v>
      </c>
      <c r="B3" s="228"/>
      <c r="C3" s="228"/>
      <c r="D3" s="228"/>
      <c r="E3" s="228"/>
      <c r="F3" s="228"/>
    </row>
    <row r="4" spans="1:11">
      <c r="A4" s="228" t="s">
        <v>3</v>
      </c>
      <c r="B4" s="228"/>
      <c r="C4" s="228"/>
      <c r="D4" s="228"/>
      <c r="E4" s="228"/>
      <c r="F4" s="228"/>
    </row>
    <row r="5" spans="1:11">
      <c r="A5" s="154"/>
      <c r="B5" s="154"/>
      <c r="C5" s="154"/>
      <c r="D5" s="154"/>
      <c r="E5" s="189"/>
      <c r="F5" s="154"/>
    </row>
    <row r="6" spans="1:11">
      <c r="A6" s="154"/>
      <c r="B6" s="154"/>
      <c r="C6" s="154"/>
      <c r="D6" s="154"/>
      <c r="E6" s="189"/>
      <c r="F6" s="154"/>
    </row>
    <row r="7" spans="1:11">
      <c r="A7" s="229" t="s">
        <v>102</v>
      </c>
      <c r="B7" s="229"/>
      <c r="C7" s="229"/>
      <c r="D7" s="229"/>
      <c r="E7" s="229"/>
      <c r="F7" s="229"/>
    </row>
    <row r="8" spans="1:11" ht="12.75" customHeight="1">
      <c r="A8" s="229" t="s">
        <v>120</v>
      </c>
      <c r="B8" s="229"/>
      <c r="C8" s="229"/>
      <c r="D8" s="229"/>
      <c r="E8" s="229"/>
      <c r="F8" s="229"/>
    </row>
    <row r="9" spans="1:11">
      <c r="A9" s="229" t="s">
        <v>101</v>
      </c>
      <c r="B9" s="229"/>
      <c r="C9" s="138"/>
      <c r="D9" s="233" t="s">
        <v>100</v>
      </c>
      <c r="E9" s="233"/>
      <c r="F9" s="138"/>
    </row>
    <row r="10" spans="1:11" ht="7.5" customHeight="1">
      <c r="A10" s="228"/>
      <c r="B10" s="228"/>
      <c r="C10" s="228"/>
      <c r="D10" s="228"/>
      <c r="E10" s="228"/>
      <c r="F10" s="228"/>
    </row>
    <row r="11" spans="1:11">
      <c r="A11" s="174" t="s">
        <v>4</v>
      </c>
      <c r="B11" s="175" t="s">
        <v>5</v>
      </c>
      <c r="C11" s="176" t="s">
        <v>6</v>
      </c>
      <c r="D11" s="176" t="s">
        <v>7</v>
      </c>
      <c r="E11" s="190" t="s">
        <v>8</v>
      </c>
      <c r="F11" s="176" t="s">
        <v>9</v>
      </c>
    </row>
    <row r="12" spans="1:11" ht="7.5" customHeight="1">
      <c r="A12" s="13"/>
      <c r="B12" s="173"/>
      <c r="C12" s="8"/>
      <c r="D12" s="8"/>
      <c r="E12" s="2"/>
      <c r="F12" s="12"/>
    </row>
    <row r="13" spans="1:11" ht="38.25">
      <c r="A13" s="7" t="s">
        <v>103</v>
      </c>
      <c r="B13" s="17" t="s">
        <v>119</v>
      </c>
      <c r="C13" s="12"/>
      <c r="D13" s="19"/>
      <c r="E13" s="2"/>
      <c r="F13" s="15"/>
    </row>
    <row r="14" spans="1:11">
      <c r="A14" s="7"/>
      <c r="B14" s="26"/>
      <c r="C14" s="12"/>
      <c r="D14" s="19"/>
      <c r="E14" s="2"/>
      <c r="F14" s="15"/>
    </row>
    <row r="15" spans="1:11" ht="11.25" customHeight="1">
      <c r="A15" s="24">
        <v>1</v>
      </c>
      <c r="B15" s="27" t="s">
        <v>24</v>
      </c>
      <c r="C15" s="12">
        <v>3437.91</v>
      </c>
      <c r="D15" s="19" t="s">
        <v>12</v>
      </c>
      <c r="E15" s="2">
        <v>14.63</v>
      </c>
      <c r="F15" s="15">
        <f>ROUND(C15*E15,2)</f>
        <v>50296.62</v>
      </c>
      <c r="G15" s="142"/>
      <c r="H15" s="41"/>
      <c r="K15" s="142"/>
    </row>
    <row r="16" spans="1:11" ht="7.5" customHeight="1">
      <c r="A16" s="13"/>
      <c r="B16" s="25"/>
      <c r="C16" s="12"/>
      <c r="D16" s="19"/>
      <c r="E16" s="191"/>
      <c r="F16" s="15"/>
      <c r="G16" s="142"/>
      <c r="H16" s="41"/>
    </row>
    <row r="17" spans="1:12">
      <c r="A17" s="14">
        <v>2</v>
      </c>
      <c r="B17" s="18" t="s">
        <v>18</v>
      </c>
      <c r="C17" s="12"/>
      <c r="D17" s="19"/>
      <c r="E17" s="191"/>
      <c r="F17" s="15"/>
      <c r="G17" s="142"/>
      <c r="H17" s="41"/>
    </row>
    <row r="18" spans="1:12">
      <c r="A18" s="13">
        <f>+A17+0.1</f>
        <v>2.1</v>
      </c>
      <c r="B18" s="20" t="s">
        <v>21</v>
      </c>
      <c r="C18" s="12">
        <v>2353.37</v>
      </c>
      <c r="D18" s="19" t="s">
        <v>11</v>
      </c>
      <c r="E18" s="2">
        <v>154.52000000000001</v>
      </c>
      <c r="F18" s="15">
        <f>ROUND(C18*E18,2)</f>
        <v>363642.73</v>
      </c>
      <c r="G18" s="142"/>
      <c r="H18" s="41"/>
      <c r="K18" s="142"/>
    </row>
    <row r="19" spans="1:12">
      <c r="A19" s="13">
        <v>2.2000000000000002</v>
      </c>
      <c r="B19" s="20" t="s">
        <v>14</v>
      </c>
      <c r="C19" s="12">
        <v>214.27</v>
      </c>
      <c r="D19" s="19" t="s">
        <v>11</v>
      </c>
      <c r="E19" s="2">
        <v>1110.3900000000001</v>
      </c>
      <c r="F19" s="15">
        <f>ROUND(C19*E19,2)</f>
        <v>237923.27</v>
      </c>
      <c r="G19" s="142"/>
      <c r="H19" s="41"/>
      <c r="I19" s="12"/>
      <c r="K19" s="142"/>
    </row>
    <row r="20" spans="1:12" ht="25.5">
      <c r="A20" s="13">
        <v>2.2999999999999998</v>
      </c>
      <c r="B20" s="20" t="s">
        <v>115</v>
      </c>
      <c r="C20" s="12">
        <v>2066.7800000000002</v>
      </c>
      <c r="D20" s="19" t="s">
        <v>11</v>
      </c>
      <c r="E20" s="2">
        <v>184.68</v>
      </c>
      <c r="F20" s="15">
        <f>ROUND(C20*E20,2)</f>
        <v>381692.93</v>
      </c>
      <c r="G20" s="142"/>
      <c r="H20" s="41"/>
      <c r="I20" s="12"/>
      <c r="K20" s="142"/>
    </row>
    <row r="21" spans="1:12" ht="25.5">
      <c r="A21" s="13">
        <f t="shared" ref="A21" si="0">+A20+0.1</f>
        <v>2.4</v>
      </c>
      <c r="B21" s="28" t="s">
        <v>43</v>
      </c>
      <c r="C21" s="12">
        <v>415.91</v>
      </c>
      <c r="D21" s="19" t="s">
        <v>11</v>
      </c>
      <c r="E21" s="2">
        <v>210</v>
      </c>
      <c r="F21" s="15">
        <f>ROUND(C21*E21,2)</f>
        <v>87341.1</v>
      </c>
      <c r="G21" s="142"/>
      <c r="H21" s="41"/>
      <c r="I21" s="12"/>
      <c r="K21" s="142"/>
    </row>
    <row r="22" spans="1:12" ht="6.75" customHeight="1">
      <c r="A22" s="9"/>
      <c r="B22" s="28"/>
      <c r="C22" s="12"/>
      <c r="D22" s="19"/>
      <c r="E22" s="2"/>
      <c r="F22" s="15"/>
      <c r="G22" s="142"/>
      <c r="H22" s="41"/>
      <c r="I22" s="12"/>
    </row>
    <row r="23" spans="1:12">
      <c r="A23" s="14">
        <v>3</v>
      </c>
      <c r="B23" s="26" t="s">
        <v>19</v>
      </c>
      <c r="C23" s="12"/>
      <c r="D23" s="19"/>
      <c r="E23" s="2"/>
      <c r="F23" s="15"/>
      <c r="G23" s="142"/>
      <c r="H23" s="41"/>
    </row>
    <row r="24" spans="1:12" ht="25.5">
      <c r="A24" s="9">
        <f>+A23+0.1</f>
        <v>3.1</v>
      </c>
      <c r="B24" s="27" t="s">
        <v>41</v>
      </c>
      <c r="C24" s="12">
        <v>824</v>
      </c>
      <c r="D24" s="19" t="s">
        <v>12</v>
      </c>
      <c r="E24" s="2">
        <v>1633.99</v>
      </c>
      <c r="F24" s="15">
        <f>ROUND(C24*E24,2)</f>
        <v>1346407.76</v>
      </c>
      <c r="G24" s="142"/>
      <c r="H24" s="41"/>
      <c r="I24" s="41"/>
      <c r="K24" s="142"/>
    </row>
    <row r="25" spans="1:12" ht="25.5">
      <c r="A25" s="9">
        <v>3.2</v>
      </c>
      <c r="B25" s="27" t="s">
        <v>25</v>
      </c>
      <c r="C25" s="12">
        <v>2690.67</v>
      </c>
      <c r="D25" s="19" t="s">
        <v>12</v>
      </c>
      <c r="E25" s="2">
        <v>469.53</v>
      </c>
      <c r="F25" s="15">
        <f>ROUND(C25*E25,2)</f>
        <v>1263350.29</v>
      </c>
      <c r="G25" s="142"/>
      <c r="H25" s="41"/>
      <c r="I25" s="41"/>
      <c r="K25" s="142"/>
    </row>
    <row r="26" spans="1:12" ht="8.25" customHeight="1">
      <c r="A26" s="14"/>
      <c r="B26" s="27"/>
      <c r="C26" s="12"/>
      <c r="D26" s="19"/>
      <c r="E26" s="2"/>
      <c r="F26" s="15"/>
      <c r="G26" s="142"/>
      <c r="H26" s="41"/>
    </row>
    <row r="27" spans="1:12">
      <c r="A27" s="14">
        <v>4</v>
      </c>
      <c r="B27" s="26" t="s">
        <v>20</v>
      </c>
      <c r="C27" s="12"/>
      <c r="D27" s="19"/>
      <c r="E27" s="2"/>
      <c r="F27" s="15"/>
      <c r="G27" s="142"/>
      <c r="H27" s="41"/>
    </row>
    <row r="28" spans="1:12" ht="25.5">
      <c r="A28" s="42">
        <v>4.0999999999999996</v>
      </c>
      <c r="B28" s="27" t="s">
        <v>41</v>
      </c>
      <c r="C28" s="12">
        <v>824</v>
      </c>
      <c r="D28" s="19" t="s">
        <v>12</v>
      </c>
      <c r="E28" s="2">
        <v>39.299999999999997</v>
      </c>
      <c r="F28" s="15">
        <f>ROUND(C28*E28,2)</f>
        <v>32383.200000000001</v>
      </c>
      <c r="G28" s="142"/>
      <c r="H28" s="41"/>
    </row>
    <row r="29" spans="1:12" ht="25.5">
      <c r="A29" s="42">
        <v>4.2</v>
      </c>
      <c r="B29" s="27" t="s">
        <v>25</v>
      </c>
      <c r="C29" s="12">
        <v>2690.67</v>
      </c>
      <c r="D29" s="19" t="s">
        <v>12</v>
      </c>
      <c r="E29" s="2">
        <v>27.98</v>
      </c>
      <c r="F29" s="15">
        <f>ROUND(C29*E29,2)</f>
        <v>75284.95</v>
      </c>
      <c r="G29" s="142"/>
      <c r="H29" s="41"/>
    </row>
    <row r="30" spans="1:12" ht="7.5" customHeight="1">
      <c r="A30" s="13"/>
      <c r="B30" s="27"/>
      <c r="C30" s="12"/>
      <c r="D30" s="19"/>
      <c r="E30" s="2"/>
      <c r="F30" s="15"/>
      <c r="G30" s="142"/>
      <c r="H30" s="41"/>
      <c r="I30" s="41"/>
    </row>
    <row r="31" spans="1:12" s="49" customFormat="1" ht="14.25" customHeight="1">
      <c r="A31" s="128">
        <v>5</v>
      </c>
      <c r="B31" s="26" t="s">
        <v>42</v>
      </c>
      <c r="C31" s="129"/>
      <c r="D31" s="130"/>
      <c r="E31" s="192"/>
      <c r="F31" s="15"/>
      <c r="G31" s="142"/>
      <c r="H31" s="41"/>
    </row>
    <row r="32" spans="1:12" s="49" customFormat="1" ht="25.5">
      <c r="A32" s="132">
        <v>5.0999999999999996</v>
      </c>
      <c r="B32" s="27" t="s">
        <v>94</v>
      </c>
      <c r="C32" s="129">
        <v>1</v>
      </c>
      <c r="D32" s="130" t="s">
        <v>10</v>
      </c>
      <c r="E32" s="192">
        <v>3820.93</v>
      </c>
      <c r="F32" s="15">
        <f t="shared" ref="F32:F43" si="1">ROUND(C32*E32,2)</f>
        <v>3820.93</v>
      </c>
      <c r="G32" s="142"/>
      <c r="H32" s="41"/>
      <c r="L32" s="171"/>
    </row>
    <row r="33" spans="1:12" s="49" customFormat="1" ht="25.5">
      <c r="A33" s="131">
        <v>5.2</v>
      </c>
      <c r="B33" s="27" t="s">
        <v>97</v>
      </c>
      <c r="C33" s="129">
        <v>24</v>
      </c>
      <c r="D33" s="130" t="s">
        <v>10</v>
      </c>
      <c r="E33" s="192">
        <v>1320.04</v>
      </c>
      <c r="F33" s="15">
        <f t="shared" si="1"/>
        <v>31680.959999999999</v>
      </c>
      <c r="G33" s="142"/>
      <c r="H33" s="41"/>
      <c r="L33" s="171"/>
    </row>
    <row r="34" spans="1:12" s="49" customFormat="1" ht="25.5">
      <c r="A34" s="132">
        <v>5.3</v>
      </c>
      <c r="B34" s="27" t="s">
        <v>98</v>
      </c>
      <c r="C34" s="129">
        <v>7</v>
      </c>
      <c r="D34" s="130" t="s">
        <v>10</v>
      </c>
      <c r="E34" s="192">
        <v>1644.54</v>
      </c>
      <c r="F34" s="15">
        <f t="shared" si="1"/>
        <v>11511.78</v>
      </c>
      <c r="G34" s="142"/>
      <c r="H34" s="41"/>
      <c r="L34" s="171"/>
    </row>
    <row r="35" spans="1:12" s="49" customFormat="1">
      <c r="A35" s="131">
        <v>5.4</v>
      </c>
      <c r="B35" s="27" t="s">
        <v>89</v>
      </c>
      <c r="C35" s="129">
        <v>58</v>
      </c>
      <c r="D35" s="130" t="s">
        <v>10</v>
      </c>
      <c r="E35" s="192">
        <v>2390.48</v>
      </c>
      <c r="F35" s="15">
        <f t="shared" si="1"/>
        <v>138647.84</v>
      </c>
      <c r="G35" s="142"/>
      <c r="H35" s="41"/>
      <c r="L35" s="171"/>
    </row>
    <row r="36" spans="1:12" s="49" customFormat="1">
      <c r="A36" s="132">
        <v>5.5</v>
      </c>
      <c r="B36" s="27" t="s">
        <v>96</v>
      </c>
      <c r="C36" s="129">
        <v>33</v>
      </c>
      <c r="D36" s="130" t="s">
        <v>10</v>
      </c>
      <c r="E36" s="192">
        <v>1384.48</v>
      </c>
      <c r="F36" s="15">
        <f t="shared" si="1"/>
        <v>45687.839999999997</v>
      </c>
      <c r="G36" s="142"/>
      <c r="H36" s="41"/>
      <c r="L36" s="171"/>
    </row>
    <row r="37" spans="1:12" s="49" customFormat="1" ht="25.5">
      <c r="A37" s="131">
        <v>5.6</v>
      </c>
      <c r="B37" s="27" t="s">
        <v>99</v>
      </c>
      <c r="C37" s="129">
        <v>31</v>
      </c>
      <c r="D37" s="130" t="s">
        <v>10</v>
      </c>
      <c r="E37" s="192">
        <v>1449.38</v>
      </c>
      <c r="F37" s="15">
        <f t="shared" si="1"/>
        <v>44930.78</v>
      </c>
      <c r="G37" s="142"/>
      <c r="H37" s="41"/>
      <c r="L37" s="171"/>
    </row>
    <row r="38" spans="1:12" s="49" customFormat="1" ht="25.5">
      <c r="A38" s="132">
        <v>5.7</v>
      </c>
      <c r="B38" s="27" t="s">
        <v>93</v>
      </c>
      <c r="C38" s="129">
        <v>1</v>
      </c>
      <c r="D38" s="130" t="s">
        <v>10</v>
      </c>
      <c r="E38" s="192">
        <v>2847.43</v>
      </c>
      <c r="F38" s="15">
        <f t="shared" si="1"/>
        <v>2847.43</v>
      </c>
      <c r="G38" s="142"/>
      <c r="H38" s="41"/>
      <c r="L38" s="171"/>
    </row>
    <row r="39" spans="1:12" s="49" customFormat="1" ht="25.5">
      <c r="A39" s="131">
        <v>5.8</v>
      </c>
      <c r="B39" s="27" t="s">
        <v>90</v>
      </c>
      <c r="C39" s="129">
        <v>6</v>
      </c>
      <c r="D39" s="130" t="s">
        <v>10</v>
      </c>
      <c r="E39" s="192">
        <v>3431.53</v>
      </c>
      <c r="F39" s="15">
        <f t="shared" si="1"/>
        <v>20589.18</v>
      </c>
      <c r="G39" s="142"/>
      <c r="H39" s="41"/>
      <c r="L39" s="171"/>
    </row>
    <row r="40" spans="1:12" s="49" customFormat="1" ht="25.5">
      <c r="A40" s="132">
        <v>5.9</v>
      </c>
      <c r="B40" s="27" t="s">
        <v>91</v>
      </c>
      <c r="C40" s="129">
        <v>1</v>
      </c>
      <c r="D40" s="130" t="s">
        <v>10</v>
      </c>
      <c r="E40" s="192">
        <v>5054.03</v>
      </c>
      <c r="F40" s="15">
        <f t="shared" si="1"/>
        <v>5054.03</v>
      </c>
      <c r="G40" s="142"/>
      <c r="H40" s="41"/>
      <c r="L40" s="171"/>
    </row>
    <row r="41" spans="1:12" s="49" customFormat="1" ht="25.5">
      <c r="A41" s="133">
        <v>5.0999999999999996</v>
      </c>
      <c r="B41" s="27" t="s">
        <v>109</v>
      </c>
      <c r="C41" s="129">
        <v>15</v>
      </c>
      <c r="D41" s="130" t="s">
        <v>10</v>
      </c>
      <c r="E41" s="192">
        <v>1514.74</v>
      </c>
      <c r="F41" s="15">
        <f t="shared" si="1"/>
        <v>22721.1</v>
      </c>
      <c r="G41" s="142"/>
      <c r="H41" s="41"/>
      <c r="L41" s="171"/>
    </row>
    <row r="42" spans="1:12" s="49" customFormat="1" ht="25.5">
      <c r="A42" s="134">
        <v>5.1100000000000003</v>
      </c>
      <c r="B42" s="27" t="s">
        <v>92</v>
      </c>
      <c r="C42" s="129">
        <v>5</v>
      </c>
      <c r="D42" s="130" t="s">
        <v>10</v>
      </c>
      <c r="E42" s="192">
        <v>3561.33</v>
      </c>
      <c r="F42" s="15">
        <f t="shared" si="1"/>
        <v>17806.650000000001</v>
      </c>
      <c r="G42" s="142"/>
      <c r="H42" s="41"/>
      <c r="L42" s="171"/>
    </row>
    <row r="43" spans="1:12" s="49" customFormat="1" ht="25.5">
      <c r="A43" s="133">
        <v>5.12</v>
      </c>
      <c r="B43" s="27" t="s">
        <v>110</v>
      </c>
      <c r="C43" s="129">
        <v>11</v>
      </c>
      <c r="D43" s="130" t="s">
        <v>10</v>
      </c>
      <c r="E43" s="192">
        <v>1969.04</v>
      </c>
      <c r="F43" s="15">
        <f t="shared" si="1"/>
        <v>21659.439999999999</v>
      </c>
      <c r="G43" s="142"/>
      <c r="H43" s="41"/>
      <c r="L43" s="171"/>
    </row>
    <row r="44" spans="1:12" s="49" customFormat="1" ht="25.5">
      <c r="A44" s="222">
        <v>5.13</v>
      </c>
      <c r="B44" s="218" t="s">
        <v>95</v>
      </c>
      <c r="C44" s="219">
        <v>3</v>
      </c>
      <c r="D44" s="223" t="s">
        <v>10</v>
      </c>
      <c r="E44" s="224">
        <v>4281.72</v>
      </c>
      <c r="F44" s="172">
        <f t="shared" ref="F44:F74" si="2">ROUND(C44*E44,2)</f>
        <v>12845.16</v>
      </c>
      <c r="G44" s="142"/>
      <c r="H44" s="41"/>
      <c r="L44" s="171"/>
    </row>
    <row r="45" spans="1:12">
      <c r="A45" s="133">
        <v>5.14</v>
      </c>
      <c r="B45" s="27" t="s">
        <v>117</v>
      </c>
      <c r="C45" s="129">
        <v>31</v>
      </c>
      <c r="D45" s="19" t="s">
        <v>10</v>
      </c>
      <c r="E45" s="2">
        <v>200</v>
      </c>
      <c r="F45" s="15">
        <f>ROUND(C45*E45,2)</f>
        <v>6200</v>
      </c>
      <c r="G45" s="142"/>
      <c r="H45" s="41"/>
    </row>
    <row r="46" spans="1:12">
      <c r="A46" s="133">
        <v>5.15</v>
      </c>
      <c r="B46" s="27" t="s">
        <v>118</v>
      </c>
      <c r="C46" s="129">
        <v>39</v>
      </c>
      <c r="D46" s="19" t="s">
        <v>10</v>
      </c>
      <c r="E46" s="2">
        <v>400</v>
      </c>
      <c r="F46" s="15">
        <f>ROUND(C46*E46,2)</f>
        <v>15600</v>
      </c>
      <c r="G46" s="142"/>
      <c r="H46" s="41"/>
    </row>
    <row r="47" spans="1:12">
      <c r="A47" s="133"/>
      <c r="B47" s="27"/>
      <c r="C47" s="129"/>
      <c r="D47" s="19"/>
      <c r="E47" s="2"/>
      <c r="F47" s="15"/>
      <c r="G47" s="142"/>
      <c r="H47" s="41"/>
      <c r="I47" s="187"/>
    </row>
    <row r="48" spans="1:12">
      <c r="A48" s="14">
        <v>6</v>
      </c>
      <c r="B48" s="26" t="s">
        <v>44</v>
      </c>
      <c r="C48" s="12"/>
      <c r="D48" s="19"/>
      <c r="E48" s="2"/>
      <c r="F48" s="15"/>
      <c r="G48" s="142"/>
      <c r="H48" s="41"/>
    </row>
    <row r="49" spans="1:256" ht="51">
      <c r="A49" s="43">
        <v>6.1</v>
      </c>
      <c r="B49" s="10" t="s">
        <v>45</v>
      </c>
      <c r="C49" s="12">
        <v>1</v>
      </c>
      <c r="D49" s="19" t="s">
        <v>10</v>
      </c>
      <c r="E49" s="2">
        <v>47466.78</v>
      </c>
      <c r="F49" s="15">
        <f>ROUND(C49*E49,2)</f>
        <v>47466.78</v>
      </c>
      <c r="G49" s="142"/>
      <c r="H49" s="41"/>
      <c r="L49" s="155"/>
      <c r="O49" s="41"/>
      <c r="R49" s="156"/>
    </row>
    <row r="50" spans="1:256">
      <c r="A50" s="43">
        <v>6.2</v>
      </c>
      <c r="B50" s="10" t="s">
        <v>116</v>
      </c>
      <c r="C50" s="12">
        <v>1</v>
      </c>
      <c r="D50" s="19" t="s">
        <v>10</v>
      </c>
      <c r="E50" s="2">
        <v>3125</v>
      </c>
      <c r="F50" s="15">
        <f>ROUND(C50*E50,2)</f>
        <v>3125</v>
      </c>
      <c r="G50" s="142"/>
      <c r="H50" s="41"/>
      <c r="L50" s="155"/>
      <c r="O50" s="41"/>
      <c r="R50" s="156"/>
    </row>
    <row r="51" spans="1:256">
      <c r="A51" s="43"/>
      <c r="B51" s="10"/>
      <c r="C51" s="12"/>
      <c r="D51" s="19"/>
      <c r="E51" s="2"/>
      <c r="F51" s="15"/>
      <c r="G51" s="142"/>
      <c r="H51" s="41"/>
      <c r="L51" s="155"/>
      <c r="O51" s="41"/>
      <c r="R51" s="156"/>
    </row>
    <row r="52" spans="1:256" s="49" customFormat="1">
      <c r="A52" s="44">
        <v>7</v>
      </c>
      <c r="B52" s="45" t="s">
        <v>111</v>
      </c>
      <c r="C52" s="46"/>
      <c r="D52" s="47"/>
      <c r="E52" s="193"/>
      <c r="F52" s="15"/>
      <c r="G52" s="142"/>
      <c r="H52" s="41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</row>
    <row r="53" spans="1:256" s="49" customFormat="1">
      <c r="A53" s="161">
        <v>7.1</v>
      </c>
      <c r="B53" s="146" t="s">
        <v>46</v>
      </c>
      <c r="C53" s="162">
        <v>387</v>
      </c>
      <c r="D53" s="163" t="s">
        <v>10</v>
      </c>
      <c r="E53" s="193">
        <v>230.1</v>
      </c>
      <c r="F53" s="15">
        <f t="shared" ref="F53:F65" si="3">ROUND(C53*E53,2)</f>
        <v>89048.7</v>
      </c>
      <c r="G53" s="142"/>
      <c r="H53" s="41"/>
      <c r="I53" s="157"/>
      <c r="J53" s="48"/>
      <c r="K53" s="15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</row>
    <row r="54" spans="1:256" s="49" customFormat="1" ht="25.5">
      <c r="A54" s="161">
        <v>7.2</v>
      </c>
      <c r="B54" s="147" t="s">
        <v>47</v>
      </c>
      <c r="C54" s="164">
        <v>3936</v>
      </c>
      <c r="D54" s="165" t="s">
        <v>12</v>
      </c>
      <c r="E54" s="193">
        <v>32.1</v>
      </c>
      <c r="F54" s="15">
        <f t="shared" si="3"/>
        <v>126345.60000000001</v>
      </c>
      <c r="G54" s="142"/>
      <c r="H54" s="41"/>
      <c r="I54" s="157"/>
      <c r="J54" s="48"/>
      <c r="K54" s="15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</row>
    <row r="55" spans="1:256" s="49" customFormat="1">
      <c r="A55" s="161">
        <v>7.3</v>
      </c>
      <c r="B55" s="166" t="s">
        <v>48</v>
      </c>
      <c r="C55" s="162">
        <v>774</v>
      </c>
      <c r="D55" s="163" t="s">
        <v>10</v>
      </c>
      <c r="E55" s="193">
        <v>53.1</v>
      </c>
      <c r="F55" s="15">
        <f t="shared" si="3"/>
        <v>41099.4</v>
      </c>
      <c r="G55" s="142"/>
      <c r="H55" s="41"/>
      <c r="I55" s="157"/>
      <c r="J55" s="48"/>
      <c r="K55" s="15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</row>
    <row r="56" spans="1:256" s="49" customFormat="1">
      <c r="A56" s="161">
        <v>7.4</v>
      </c>
      <c r="B56" s="146" t="s">
        <v>49</v>
      </c>
      <c r="C56" s="162">
        <v>774</v>
      </c>
      <c r="D56" s="163" t="s">
        <v>10</v>
      </c>
      <c r="E56" s="193">
        <v>26.5</v>
      </c>
      <c r="F56" s="15">
        <f t="shared" si="3"/>
        <v>20511</v>
      </c>
      <c r="G56" s="142"/>
      <c r="H56" s="41"/>
      <c r="I56" s="157"/>
      <c r="J56" s="48"/>
      <c r="K56" s="15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</row>
    <row r="57" spans="1:256" s="49" customFormat="1" ht="25.5">
      <c r="A57" s="161">
        <v>7.5</v>
      </c>
      <c r="B57" s="166" t="s">
        <v>50</v>
      </c>
      <c r="C57" s="162">
        <v>580.5</v>
      </c>
      <c r="D57" s="163" t="s">
        <v>12</v>
      </c>
      <c r="E57" s="193">
        <v>292.05</v>
      </c>
      <c r="F57" s="15">
        <f t="shared" si="3"/>
        <v>169535.03</v>
      </c>
      <c r="G57" s="142"/>
      <c r="H57" s="41"/>
      <c r="I57" s="157"/>
      <c r="J57" s="48"/>
      <c r="K57" s="15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</row>
    <row r="58" spans="1:256" s="49" customFormat="1">
      <c r="A58" s="161">
        <v>7.6</v>
      </c>
      <c r="B58" s="146" t="s">
        <v>51</v>
      </c>
      <c r="C58" s="162">
        <v>387</v>
      </c>
      <c r="D58" s="163" t="s">
        <v>10</v>
      </c>
      <c r="E58" s="193">
        <v>35.4</v>
      </c>
      <c r="F58" s="15">
        <f t="shared" si="3"/>
        <v>13699.8</v>
      </c>
      <c r="G58" s="142"/>
      <c r="H58" s="41"/>
      <c r="I58" s="157"/>
      <c r="J58" s="48"/>
      <c r="K58" s="15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8"/>
      <c r="GH58" s="48"/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8"/>
      <c r="HD58" s="48"/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8"/>
      <c r="IF58" s="48"/>
      <c r="IG58" s="48"/>
      <c r="IH58" s="48"/>
      <c r="II58" s="48"/>
      <c r="IJ58" s="48"/>
      <c r="IK58" s="48"/>
      <c r="IL58" s="48"/>
      <c r="IM58" s="48"/>
      <c r="IN58" s="48"/>
      <c r="IO58" s="48"/>
      <c r="IP58" s="48"/>
      <c r="IQ58" s="48"/>
      <c r="IR58" s="48"/>
      <c r="IS58" s="48"/>
      <c r="IT58" s="48"/>
      <c r="IU58" s="48"/>
      <c r="IV58" s="48"/>
    </row>
    <row r="59" spans="1:256" s="49" customFormat="1">
      <c r="A59" s="161">
        <v>7.7</v>
      </c>
      <c r="B59" s="146" t="s">
        <v>52</v>
      </c>
      <c r="C59" s="162">
        <v>387</v>
      </c>
      <c r="D59" s="163" t="s">
        <v>10</v>
      </c>
      <c r="E59" s="193">
        <v>28.32</v>
      </c>
      <c r="F59" s="15">
        <f t="shared" si="3"/>
        <v>10959.84</v>
      </c>
      <c r="G59" s="142"/>
      <c r="H59" s="41"/>
      <c r="I59" s="157"/>
      <c r="J59" s="48"/>
      <c r="K59" s="15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8"/>
      <c r="IB59" s="48"/>
      <c r="IC59" s="48"/>
      <c r="ID59" s="48"/>
      <c r="IE59" s="48"/>
      <c r="IF59" s="48"/>
      <c r="IG59" s="48"/>
      <c r="IH59" s="48"/>
      <c r="II59" s="48"/>
      <c r="IJ59" s="48"/>
      <c r="IK59" s="48"/>
      <c r="IL59" s="48"/>
      <c r="IM59" s="48"/>
      <c r="IN59" s="48"/>
      <c r="IO59" s="48"/>
      <c r="IP59" s="48"/>
      <c r="IQ59" s="48"/>
      <c r="IR59" s="48"/>
      <c r="IS59" s="48"/>
      <c r="IT59" s="48"/>
      <c r="IU59" s="48"/>
      <c r="IV59" s="48"/>
    </row>
    <row r="60" spans="1:256" s="49" customFormat="1">
      <c r="A60" s="161">
        <v>7.8</v>
      </c>
      <c r="B60" s="146" t="s">
        <v>53</v>
      </c>
      <c r="C60" s="162">
        <v>387</v>
      </c>
      <c r="D60" s="163" t="s">
        <v>10</v>
      </c>
      <c r="E60" s="193">
        <v>286.36</v>
      </c>
      <c r="F60" s="15">
        <f t="shared" si="3"/>
        <v>110821.32</v>
      </c>
      <c r="G60" s="142"/>
      <c r="H60" s="41"/>
      <c r="I60" s="157"/>
      <c r="J60" s="48"/>
      <c r="K60" s="15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</row>
    <row r="61" spans="1:256" s="49" customFormat="1">
      <c r="A61" s="161">
        <v>7.9</v>
      </c>
      <c r="B61" s="146" t="s">
        <v>113</v>
      </c>
      <c r="C61" s="162">
        <v>387</v>
      </c>
      <c r="D61" s="163" t="s">
        <v>10</v>
      </c>
      <c r="E61" s="193">
        <v>380</v>
      </c>
      <c r="F61" s="15">
        <f t="shared" si="3"/>
        <v>147060</v>
      </c>
      <c r="G61" s="142"/>
      <c r="H61" s="41"/>
      <c r="I61" s="157"/>
      <c r="J61" s="48"/>
      <c r="K61" s="15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</row>
    <row r="62" spans="1:256" s="49" customFormat="1">
      <c r="A62" s="167">
        <v>7.1</v>
      </c>
      <c r="B62" s="5" t="s">
        <v>54</v>
      </c>
      <c r="C62" s="162">
        <v>387</v>
      </c>
      <c r="D62" s="4" t="s">
        <v>22</v>
      </c>
      <c r="E62" s="193">
        <v>12.89</v>
      </c>
      <c r="F62" s="15">
        <f t="shared" si="3"/>
        <v>4988.43</v>
      </c>
      <c r="G62" s="142"/>
      <c r="H62" s="41"/>
      <c r="I62" s="157"/>
      <c r="J62" s="48"/>
      <c r="K62" s="15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</row>
    <row r="63" spans="1:256" s="49" customFormat="1">
      <c r="A63" s="167">
        <v>7.11</v>
      </c>
      <c r="B63" s="146" t="s">
        <v>55</v>
      </c>
      <c r="C63" s="162">
        <v>766.26</v>
      </c>
      <c r="D63" s="163" t="s">
        <v>10</v>
      </c>
      <c r="E63" s="193">
        <v>200</v>
      </c>
      <c r="F63" s="15">
        <f t="shared" si="3"/>
        <v>153252</v>
      </c>
      <c r="G63" s="142"/>
      <c r="H63" s="41"/>
      <c r="I63" s="157"/>
      <c r="J63" s="48"/>
      <c r="K63" s="15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</row>
    <row r="64" spans="1:256" s="49" customFormat="1">
      <c r="A64" s="167">
        <v>7.12</v>
      </c>
      <c r="B64" s="146" t="s">
        <v>56</v>
      </c>
      <c r="C64" s="162">
        <v>387</v>
      </c>
      <c r="D64" s="163" t="s">
        <v>11</v>
      </c>
      <c r="E64" s="193">
        <v>409.39</v>
      </c>
      <c r="F64" s="15">
        <f t="shared" si="3"/>
        <v>158433.93</v>
      </c>
      <c r="G64" s="142"/>
      <c r="H64" s="41"/>
      <c r="I64" s="157"/>
      <c r="J64" s="48"/>
      <c r="K64" s="160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</row>
    <row r="65" spans="1:256" s="49" customFormat="1">
      <c r="A65" s="167">
        <v>7.13</v>
      </c>
      <c r="B65" s="146" t="s">
        <v>57</v>
      </c>
      <c r="C65" s="162">
        <v>387</v>
      </c>
      <c r="D65" s="163" t="s">
        <v>10</v>
      </c>
      <c r="E65" s="193">
        <v>250</v>
      </c>
      <c r="F65" s="15">
        <f t="shared" si="3"/>
        <v>96750</v>
      </c>
      <c r="G65" s="142"/>
      <c r="H65" s="41"/>
      <c r="I65" s="157"/>
      <c r="J65" s="48"/>
      <c r="K65" s="15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</row>
    <row r="66" spans="1:256" s="49" customFormat="1">
      <c r="A66" s="50"/>
      <c r="B66" s="51"/>
      <c r="C66" s="52"/>
      <c r="D66" s="53"/>
      <c r="E66" s="194"/>
      <c r="F66" s="15"/>
      <c r="G66" s="142"/>
      <c r="H66" s="41"/>
      <c r="I66" s="15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</row>
    <row r="67" spans="1:256" s="49" customFormat="1">
      <c r="A67" s="44">
        <v>8</v>
      </c>
      <c r="B67" s="45" t="s">
        <v>112</v>
      </c>
      <c r="C67" s="46"/>
      <c r="D67" s="47"/>
      <c r="E67" s="193"/>
      <c r="F67" s="15"/>
      <c r="G67" s="142"/>
      <c r="H67" s="41"/>
      <c r="I67" s="157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</row>
    <row r="68" spans="1:256" s="49" customFormat="1">
      <c r="A68" s="161">
        <v>8.1</v>
      </c>
      <c r="B68" s="146" t="s">
        <v>46</v>
      </c>
      <c r="C68" s="162">
        <v>141</v>
      </c>
      <c r="D68" s="163" t="s">
        <v>10</v>
      </c>
      <c r="E68" s="193">
        <v>230.1</v>
      </c>
      <c r="F68" s="15">
        <f t="shared" ref="F68:F73" si="4">ROUND(C68*E68,2)</f>
        <v>32444.1</v>
      </c>
      <c r="G68" s="142"/>
      <c r="H68" s="41"/>
      <c r="I68" s="157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</row>
    <row r="69" spans="1:256" s="49" customFormat="1" ht="25.5">
      <c r="A69" s="168">
        <v>8.1999999999999993</v>
      </c>
      <c r="B69" s="147" t="s">
        <v>58</v>
      </c>
      <c r="C69" s="164">
        <v>846</v>
      </c>
      <c r="D69" s="165" t="s">
        <v>12</v>
      </c>
      <c r="E69" s="193">
        <v>32.1</v>
      </c>
      <c r="F69" s="15">
        <f t="shared" si="4"/>
        <v>27156.6</v>
      </c>
      <c r="G69" s="142"/>
      <c r="H69" s="41"/>
      <c r="I69" s="15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</row>
    <row r="70" spans="1:256" s="49" customFormat="1">
      <c r="A70" s="161">
        <v>8.3000000000000007</v>
      </c>
      <c r="B70" s="166" t="s">
        <v>48</v>
      </c>
      <c r="C70" s="162">
        <v>141</v>
      </c>
      <c r="D70" s="163" t="s">
        <v>10</v>
      </c>
      <c r="E70" s="193">
        <v>53.1</v>
      </c>
      <c r="F70" s="15">
        <f t="shared" si="4"/>
        <v>7487.1</v>
      </c>
      <c r="G70" s="142"/>
      <c r="H70" s="41"/>
      <c r="I70" s="157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</row>
    <row r="71" spans="1:256" s="49" customFormat="1" ht="25.5">
      <c r="A71" s="168">
        <v>8.4</v>
      </c>
      <c r="B71" s="166" t="s">
        <v>59</v>
      </c>
      <c r="C71" s="162">
        <v>282</v>
      </c>
      <c r="D71" s="163" t="s">
        <v>10</v>
      </c>
      <c r="E71" s="193">
        <v>53.1</v>
      </c>
      <c r="F71" s="15">
        <f t="shared" si="4"/>
        <v>14974.2</v>
      </c>
      <c r="G71" s="142"/>
      <c r="H71" s="41"/>
      <c r="I71" s="157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</row>
    <row r="72" spans="1:256" s="49" customFormat="1">
      <c r="A72" s="161">
        <v>8.5</v>
      </c>
      <c r="B72" s="166" t="s">
        <v>63</v>
      </c>
      <c r="C72" s="162">
        <v>141</v>
      </c>
      <c r="D72" s="163" t="s">
        <v>10</v>
      </c>
      <c r="E72" s="193">
        <v>286.36</v>
      </c>
      <c r="F72" s="15">
        <f t="shared" si="4"/>
        <v>40376.76</v>
      </c>
      <c r="G72" s="142"/>
      <c r="H72" s="41"/>
      <c r="I72" s="157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48"/>
      <c r="GP72" s="48"/>
      <c r="GQ72" s="48"/>
      <c r="GR72" s="48"/>
      <c r="GS72" s="48"/>
      <c r="GT72" s="48"/>
      <c r="GU72" s="48"/>
      <c r="GV72" s="48"/>
      <c r="GW72" s="48"/>
      <c r="GX72" s="48"/>
      <c r="GY72" s="48"/>
      <c r="GZ72" s="48"/>
      <c r="HA72" s="48"/>
      <c r="HB72" s="48"/>
      <c r="HC72" s="48"/>
      <c r="HD72" s="48"/>
      <c r="HE72" s="48"/>
      <c r="HF72" s="48"/>
      <c r="HG72" s="48"/>
      <c r="HH72" s="48"/>
      <c r="HI72" s="48"/>
      <c r="HJ72" s="48"/>
      <c r="HK72" s="48"/>
      <c r="HL72" s="48"/>
      <c r="HM72" s="48"/>
      <c r="HN72" s="48"/>
      <c r="HO72" s="48"/>
      <c r="HP72" s="48"/>
      <c r="HQ72" s="48"/>
      <c r="HR72" s="48"/>
      <c r="HS72" s="48"/>
      <c r="HT72" s="48"/>
      <c r="HU72" s="48"/>
      <c r="HV72" s="48"/>
      <c r="HW72" s="48"/>
      <c r="HX72" s="48"/>
      <c r="HY72" s="48"/>
      <c r="HZ72" s="48"/>
      <c r="IA72" s="48"/>
      <c r="IB72" s="48"/>
      <c r="IC72" s="48"/>
      <c r="ID72" s="48"/>
      <c r="IE72" s="48"/>
      <c r="IF72" s="48"/>
      <c r="IG72" s="48"/>
      <c r="IH72" s="48"/>
      <c r="II72" s="48"/>
      <c r="IJ72" s="48"/>
      <c r="IK72" s="48"/>
      <c r="IL72" s="48"/>
      <c r="IM72" s="48"/>
      <c r="IN72" s="48"/>
      <c r="IO72" s="48"/>
      <c r="IP72" s="48"/>
      <c r="IQ72" s="48"/>
      <c r="IR72" s="48"/>
      <c r="IS72" s="48"/>
      <c r="IT72" s="48"/>
      <c r="IU72" s="48"/>
      <c r="IV72" s="48"/>
    </row>
    <row r="73" spans="1:256" s="49" customFormat="1">
      <c r="A73" s="168">
        <v>8.6</v>
      </c>
      <c r="B73" s="146" t="s">
        <v>60</v>
      </c>
      <c r="C73" s="162">
        <v>141</v>
      </c>
      <c r="D73" s="163" t="s">
        <v>10</v>
      </c>
      <c r="E73" s="193">
        <v>1850</v>
      </c>
      <c r="F73" s="15">
        <f t="shared" si="4"/>
        <v>260850</v>
      </c>
      <c r="G73" s="142"/>
      <c r="H73" s="41"/>
      <c r="I73" s="157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48"/>
      <c r="GP73" s="48"/>
      <c r="GQ73" s="48"/>
      <c r="GR73" s="48"/>
      <c r="GS73" s="48"/>
      <c r="GT73" s="48"/>
      <c r="GU73" s="48"/>
      <c r="GV73" s="48"/>
      <c r="GW73" s="48"/>
      <c r="GX73" s="48"/>
      <c r="GY73" s="48"/>
      <c r="GZ73" s="48"/>
      <c r="HA73" s="48"/>
      <c r="HB73" s="48"/>
      <c r="HC73" s="48"/>
      <c r="HD73" s="48"/>
      <c r="HE73" s="48"/>
      <c r="HF73" s="48"/>
      <c r="HG73" s="48"/>
      <c r="HH73" s="48"/>
      <c r="HI73" s="48"/>
      <c r="HJ73" s="48"/>
      <c r="HK73" s="48"/>
      <c r="HL73" s="48"/>
      <c r="HM73" s="48"/>
      <c r="HN73" s="48"/>
      <c r="HO73" s="48"/>
      <c r="HP73" s="48"/>
      <c r="HQ73" s="48"/>
      <c r="HR73" s="48"/>
      <c r="HS73" s="48"/>
      <c r="HT73" s="48"/>
      <c r="HU73" s="48"/>
      <c r="HV73" s="48"/>
      <c r="HW73" s="48"/>
      <c r="HX73" s="48"/>
      <c r="HY73" s="48"/>
      <c r="HZ73" s="48"/>
      <c r="IA73" s="48"/>
      <c r="IB73" s="48"/>
      <c r="IC73" s="48"/>
      <c r="ID73" s="48"/>
      <c r="IE73" s="48"/>
      <c r="IF73" s="48"/>
      <c r="IG73" s="48"/>
      <c r="IH73" s="48"/>
      <c r="II73" s="48"/>
      <c r="IJ73" s="48"/>
      <c r="IK73" s="48"/>
      <c r="IL73" s="48"/>
      <c r="IM73" s="48"/>
      <c r="IN73" s="48"/>
      <c r="IO73" s="48"/>
      <c r="IP73" s="48"/>
      <c r="IQ73" s="48"/>
      <c r="IR73" s="48"/>
      <c r="IS73" s="48"/>
      <c r="IT73" s="48"/>
      <c r="IU73" s="48"/>
      <c r="IV73" s="48"/>
    </row>
    <row r="74" spans="1:256" s="49" customFormat="1">
      <c r="A74" s="161">
        <v>8.6999999999999993</v>
      </c>
      <c r="B74" s="166" t="s">
        <v>61</v>
      </c>
      <c r="C74" s="162">
        <v>141</v>
      </c>
      <c r="D74" s="163" t="s">
        <v>12</v>
      </c>
      <c r="E74" s="193">
        <v>32.06</v>
      </c>
      <c r="F74" s="15">
        <f t="shared" si="2"/>
        <v>4520.46</v>
      </c>
      <c r="G74" s="142"/>
      <c r="H74" s="41"/>
      <c r="I74" s="157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</row>
    <row r="75" spans="1:256" s="49" customFormat="1">
      <c r="A75" s="168">
        <v>8.8000000000000007</v>
      </c>
      <c r="B75" s="146" t="s">
        <v>113</v>
      </c>
      <c r="C75" s="162">
        <v>141</v>
      </c>
      <c r="D75" s="163" t="s">
        <v>10</v>
      </c>
      <c r="E75" s="193">
        <v>380</v>
      </c>
      <c r="F75" s="15">
        <f t="shared" ref="F75:F80" si="5">ROUND(C75*E75,2)</f>
        <v>53580</v>
      </c>
      <c r="G75" s="142"/>
      <c r="H75" s="41"/>
      <c r="I75" s="15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</row>
    <row r="76" spans="1:256" s="49" customFormat="1">
      <c r="A76" s="161">
        <v>8.9</v>
      </c>
      <c r="B76" s="146" t="s">
        <v>40</v>
      </c>
      <c r="C76" s="162">
        <v>141</v>
      </c>
      <c r="D76" s="163" t="s">
        <v>10</v>
      </c>
      <c r="E76" s="193">
        <v>200</v>
      </c>
      <c r="F76" s="15">
        <f t="shared" si="5"/>
        <v>28200</v>
      </c>
      <c r="G76" s="142"/>
      <c r="H76" s="41"/>
      <c r="I76" s="15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</row>
    <row r="77" spans="1:256" s="49" customFormat="1">
      <c r="A77" s="169">
        <v>8.1</v>
      </c>
      <c r="B77" s="146" t="s">
        <v>54</v>
      </c>
      <c r="C77" s="162">
        <v>141</v>
      </c>
      <c r="D77" s="163" t="s">
        <v>64</v>
      </c>
      <c r="E77" s="193">
        <v>12.89</v>
      </c>
      <c r="F77" s="15">
        <f t="shared" si="5"/>
        <v>1817.49</v>
      </c>
      <c r="G77" s="142"/>
      <c r="H77" s="41"/>
      <c r="I77" s="15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</row>
    <row r="78" spans="1:256" s="49" customFormat="1">
      <c r="A78" s="167">
        <v>8.11</v>
      </c>
      <c r="B78" s="146" t="s">
        <v>62</v>
      </c>
      <c r="C78" s="162">
        <v>141</v>
      </c>
      <c r="D78" s="163" t="s">
        <v>10</v>
      </c>
      <c r="E78" s="193">
        <v>6.9</v>
      </c>
      <c r="F78" s="15">
        <f t="shared" si="5"/>
        <v>972.9</v>
      </c>
      <c r="G78" s="142"/>
      <c r="H78" s="41"/>
      <c r="I78" s="157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</row>
    <row r="79" spans="1:256" s="49" customFormat="1">
      <c r="A79" s="169">
        <v>8.1199999999999992</v>
      </c>
      <c r="B79" s="146" t="s">
        <v>56</v>
      </c>
      <c r="C79" s="162">
        <v>279.18</v>
      </c>
      <c r="D79" s="163" t="s">
        <v>11</v>
      </c>
      <c r="E79" s="193">
        <v>409.39</v>
      </c>
      <c r="F79" s="15">
        <f t="shared" si="5"/>
        <v>114293.5</v>
      </c>
      <c r="G79" s="142"/>
      <c r="H79" s="41"/>
      <c r="I79" s="157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</row>
    <row r="80" spans="1:256" s="49" customFormat="1">
      <c r="A80" s="167">
        <v>8.1300000000000008</v>
      </c>
      <c r="B80" s="146" t="s">
        <v>57</v>
      </c>
      <c r="C80" s="162">
        <v>141</v>
      </c>
      <c r="D80" s="163" t="s">
        <v>10</v>
      </c>
      <c r="E80" s="193">
        <v>300</v>
      </c>
      <c r="F80" s="15">
        <f t="shared" si="5"/>
        <v>42300</v>
      </c>
      <c r="G80" s="142"/>
      <c r="H80" s="41"/>
      <c r="I80" s="15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</row>
    <row r="81" spans="1:11" s="30" customFormat="1" ht="10.5" customHeight="1">
      <c r="A81" s="14"/>
      <c r="B81" s="10"/>
      <c r="C81" s="12"/>
      <c r="D81" s="19"/>
      <c r="E81" s="2"/>
      <c r="F81" s="15"/>
      <c r="G81" s="142"/>
      <c r="H81" s="41"/>
    </row>
    <row r="82" spans="1:11">
      <c r="A82" s="14">
        <v>9</v>
      </c>
      <c r="B82" s="23" t="s">
        <v>23</v>
      </c>
      <c r="C82" s="12"/>
      <c r="D82" s="19"/>
      <c r="E82" s="2"/>
      <c r="F82" s="15"/>
      <c r="G82" s="142"/>
      <c r="H82" s="41"/>
    </row>
    <row r="83" spans="1:11" ht="25.5">
      <c r="A83" s="42">
        <v>9.1</v>
      </c>
      <c r="B83" s="27" t="s">
        <v>41</v>
      </c>
      <c r="C83" s="12">
        <v>800</v>
      </c>
      <c r="D83" s="19" t="s">
        <v>12</v>
      </c>
      <c r="E83" s="193">
        <v>16.760000000000002</v>
      </c>
      <c r="F83" s="15">
        <f>ROUND(C83*E83,2)</f>
        <v>13408</v>
      </c>
      <c r="G83" s="142"/>
      <c r="H83" s="41"/>
    </row>
    <row r="84" spans="1:11" ht="25.5">
      <c r="A84" s="42">
        <v>9.1999999999999993</v>
      </c>
      <c r="B84" s="27" t="s">
        <v>25</v>
      </c>
      <c r="C84" s="12">
        <v>2637.91</v>
      </c>
      <c r="D84" s="19" t="s">
        <v>12</v>
      </c>
      <c r="E84" s="193">
        <v>7.68</v>
      </c>
      <c r="F84" s="15">
        <f>ROUND(C84*E84,2)</f>
        <v>20259.150000000001</v>
      </c>
      <c r="G84" s="142"/>
      <c r="H84" s="41"/>
      <c r="K84" s="155"/>
    </row>
    <row r="85" spans="1:11" ht="10.5" customHeight="1">
      <c r="A85" s="225"/>
      <c r="B85" s="218"/>
      <c r="C85" s="221"/>
      <c r="D85" s="220"/>
      <c r="E85" s="226"/>
      <c r="F85" s="172"/>
      <c r="G85" s="142"/>
      <c r="H85" s="41"/>
    </row>
    <row r="86" spans="1:11">
      <c r="A86" s="24">
        <v>10</v>
      </c>
      <c r="B86" s="148" t="s">
        <v>105</v>
      </c>
      <c r="C86" s="143">
        <v>496</v>
      </c>
      <c r="D86" s="144" t="s">
        <v>13</v>
      </c>
      <c r="E86" s="193">
        <v>681.45</v>
      </c>
      <c r="F86" s="145">
        <f>ROUND(E86*C86,2)</f>
        <v>337999.2</v>
      </c>
      <c r="G86" s="142"/>
      <c r="H86" s="41"/>
    </row>
    <row r="87" spans="1:11">
      <c r="A87" s="24">
        <v>11</v>
      </c>
      <c r="B87" s="27" t="s">
        <v>106</v>
      </c>
      <c r="C87" s="2">
        <v>620</v>
      </c>
      <c r="D87" s="19" t="s">
        <v>12</v>
      </c>
      <c r="E87" s="193">
        <v>645.70000000000005</v>
      </c>
      <c r="F87" s="145">
        <f>ROUND(E87*C87,2)</f>
        <v>400334</v>
      </c>
      <c r="G87" s="142"/>
      <c r="H87" s="41"/>
    </row>
    <row r="88" spans="1:11">
      <c r="A88" s="13"/>
      <c r="B88" s="27"/>
      <c r="C88" s="2"/>
      <c r="D88" s="19"/>
      <c r="E88" s="1"/>
      <c r="F88" s="15"/>
      <c r="G88" s="142"/>
      <c r="H88" s="41"/>
    </row>
    <row r="89" spans="1:11">
      <c r="A89" s="14">
        <v>12</v>
      </c>
      <c r="B89" s="17" t="s">
        <v>107</v>
      </c>
      <c r="C89" s="2"/>
      <c r="D89" s="19"/>
      <c r="E89" s="1"/>
      <c r="F89" s="15"/>
      <c r="G89" s="142"/>
      <c r="H89" s="41"/>
    </row>
    <row r="90" spans="1:11" s="67" customFormat="1" ht="15" customHeight="1">
      <c r="A90" s="63">
        <v>12.1</v>
      </c>
      <c r="B90" s="64" t="s">
        <v>73</v>
      </c>
      <c r="C90" s="65">
        <v>1240</v>
      </c>
      <c r="D90" s="66" t="s">
        <v>12</v>
      </c>
      <c r="E90" s="195">
        <v>47.61</v>
      </c>
      <c r="F90" s="15">
        <f t="shared" ref="F90:F96" si="6">ROUND(C90*E90,2)</f>
        <v>59036.4</v>
      </c>
      <c r="G90" s="142"/>
      <c r="H90" s="41"/>
      <c r="I90" s="139"/>
      <c r="K90" s="139"/>
    </row>
    <row r="91" spans="1:11" s="67" customFormat="1" ht="15" customHeight="1">
      <c r="A91" s="71">
        <v>12.2</v>
      </c>
      <c r="B91" s="64" t="s">
        <v>67</v>
      </c>
      <c r="C91" s="65">
        <v>465</v>
      </c>
      <c r="D91" s="66" t="s">
        <v>13</v>
      </c>
      <c r="E91" s="195">
        <v>41</v>
      </c>
      <c r="F91" s="15">
        <f t="shared" si="6"/>
        <v>19065</v>
      </c>
      <c r="G91" s="142"/>
      <c r="H91" s="41"/>
      <c r="I91" s="139"/>
      <c r="K91" s="139"/>
    </row>
    <row r="92" spans="1:11" s="67" customFormat="1" ht="15" customHeight="1">
      <c r="A92" s="63">
        <v>12.3</v>
      </c>
      <c r="B92" s="64" t="s">
        <v>68</v>
      </c>
      <c r="C92" s="65">
        <v>125.55</v>
      </c>
      <c r="D92" s="66" t="s">
        <v>11</v>
      </c>
      <c r="E92" s="195">
        <v>610.29999999999995</v>
      </c>
      <c r="F92" s="15">
        <f t="shared" si="6"/>
        <v>76623.17</v>
      </c>
      <c r="G92" s="142"/>
      <c r="H92" s="41"/>
      <c r="I92" s="139"/>
      <c r="K92" s="139"/>
    </row>
    <row r="93" spans="1:11" s="67" customFormat="1" ht="15" customHeight="1">
      <c r="A93" s="71">
        <v>12.4</v>
      </c>
      <c r="B93" s="64" t="s">
        <v>69</v>
      </c>
      <c r="C93" s="65">
        <v>119.27</v>
      </c>
      <c r="D93" s="66" t="s">
        <v>11</v>
      </c>
      <c r="E93" s="227">
        <v>184.68</v>
      </c>
      <c r="F93" s="15">
        <f t="shared" si="6"/>
        <v>22026.78</v>
      </c>
      <c r="G93" s="142"/>
      <c r="H93" s="41"/>
      <c r="I93" s="139"/>
      <c r="K93" s="139"/>
    </row>
    <row r="94" spans="1:11" s="67" customFormat="1" ht="25.5">
      <c r="A94" s="63">
        <v>12.5</v>
      </c>
      <c r="B94" s="64" t="s">
        <v>70</v>
      </c>
      <c r="C94" s="72">
        <v>31.39</v>
      </c>
      <c r="D94" s="4" t="s">
        <v>11</v>
      </c>
      <c r="E94" s="196">
        <v>210</v>
      </c>
      <c r="F94" s="15">
        <f>ROUND(C94*E94,2)</f>
        <v>6591.9</v>
      </c>
      <c r="G94" s="142"/>
      <c r="H94" s="41"/>
      <c r="I94" s="140"/>
      <c r="K94" s="140"/>
    </row>
    <row r="95" spans="1:11" s="69" customFormat="1" ht="15" customHeight="1">
      <c r="A95" s="71">
        <v>12.6</v>
      </c>
      <c r="B95" s="64" t="s">
        <v>71</v>
      </c>
      <c r="C95" s="68">
        <v>627.75</v>
      </c>
      <c r="D95" s="66" t="s">
        <v>13</v>
      </c>
      <c r="E95" s="197">
        <v>843.75</v>
      </c>
      <c r="F95" s="15">
        <f t="shared" si="6"/>
        <v>529664.06000000006</v>
      </c>
      <c r="G95" s="142"/>
      <c r="H95" s="41"/>
      <c r="I95" s="140"/>
      <c r="K95" s="140"/>
    </row>
    <row r="96" spans="1:11" s="67" customFormat="1" ht="15" customHeight="1">
      <c r="A96" s="63">
        <v>12.7</v>
      </c>
      <c r="B96" s="64" t="s">
        <v>72</v>
      </c>
      <c r="C96" s="65">
        <v>1569.38</v>
      </c>
      <c r="D96" s="66" t="s">
        <v>74</v>
      </c>
      <c r="E96" s="198">
        <v>27.49</v>
      </c>
      <c r="F96" s="15">
        <f t="shared" si="6"/>
        <v>43142.26</v>
      </c>
      <c r="G96" s="142"/>
      <c r="H96" s="41"/>
      <c r="I96" s="140"/>
      <c r="K96" s="140"/>
    </row>
    <row r="97" spans="1:11" s="67" customFormat="1" ht="15" customHeight="1">
      <c r="A97" s="63"/>
      <c r="B97" s="64"/>
      <c r="C97" s="65"/>
      <c r="D97" s="70"/>
      <c r="E97" s="199"/>
      <c r="F97" s="15"/>
      <c r="G97" s="142"/>
      <c r="H97" s="41"/>
    </row>
    <row r="98" spans="1:11" s="215" customFormat="1" ht="38.25">
      <c r="A98" s="62">
        <v>13</v>
      </c>
      <c r="B98" s="211" t="s">
        <v>66</v>
      </c>
      <c r="C98" s="212">
        <v>3437.91</v>
      </c>
      <c r="D98" s="213" t="s">
        <v>12</v>
      </c>
      <c r="E98" s="210">
        <v>23.8</v>
      </c>
      <c r="F98" s="214">
        <f>ROUND(C98*E98,2)</f>
        <v>81822.259999999995</v>
      </c>
      <c r="G98" s="142"/>
      <c r="H98" s="216"/>
      <c r="K98" s="216"/>
    </row>
    <row r="99" spans="1:11">
      <c r="A99" s="62"/>
      <c r="B99" s="29"/>
      <c r="C99" s="2"/>
      <c r="D99" s="11"/>
      <c r="E99" s="2"/>
      <c r="F99" s="15"/>
      <c r="G99" s="142"/>
      <c r="H99" s="41"/>
      <c r="K99" s="41"/>
    </row>
    <row r="100" spans="1:11">
      <c r="A100" s="59"/>
      <c r="B100" s="55" t="s">
        <v>104</v>
      </c>
      <c r="C100" s="60"/>
      <c r="D100" s="61"/>
      <c r="E100" s="60"/>
      <c r="F100" s="135">
        <f>SUM(F15:F98)</f>
        <v>7671968.0900000017</v>
      </c>
      <c r="G100" s="142"/>
      <c r="H100" s="141"/>
    </row>
    <row r="101" spans="1:11">
      <c r="A101" s="13"/>
      <c r="B101" s="10"/>
      <c r="C101" s="8"/>
      <c r="D101" s="8"/>
      <c r="E101" s="2"/>
      <c r="F101" s="22"/>
      <c r="G101" s="142"/>
      <c r="H101" s="41"/>
      <c r="I101" s="142"/>
    </row>
    <row r="102" spans="1:11" ht="18" customHeight="1">
      <c r="A102" s="16" t="s">
        <v>15</v>
      </c>
      <c r="B102" s="26" t="s">
        <v>16</v>
      </c>
      <c r="C102" s="8"/>
      <c r="D102" s="58"/>
      <c r="E102" s="2"/>
      <c r="F102" s="36"/>
      <c r="G102" s="142"/>
      <c r="H102" s="41"/>
      <c r="I102" s="142"/>
    </row>
    <row r="103" spans="1:11" ht="25.5">
      <c r="A103" s="136">
        <v>1</v>
      </c>
      <c r="B103" s="33" t="s">
        <v>65</v>
      </c>
      <c r="C103" s="8">
        <v>3</v>
      </c>
      <c r="D103" s="8" t="s">
        <v>108</v>
      </c>
      <c r="E103" s="2">
        <f>35500-13.91</f>
        <v>35486.089999999997</v>
      </c>
      <c r="F103" s="137">
        <f>ROUND(C103*E103,2)</f>
        <v>106458.27</v>
      </c>
      <c r="G103" s="142"/>
      <c r="H103" s="142"/>
      <c r="J103" s="142"/>
    </row>
    <row r="104" spans="1:11">
      <c r="A104" s="13"/>
      <c r="B104" s="33"/>
      <c r="C104" s="8"/>
      <c r="D104" s="8"/>
      <c r="E104" s="2"/>
      <c r="F104" s="38"/>
      <c r="G104" s="142"/>
      <c r="H104" s="149"/>
    </row>
    <row r="105" spans="1:11">
      <c r="A105" s="54"/>
      <c r="B105" s="55" t="s">
        <v>17</v>
      </c>
      <c r="C105" s="56"/>
      <c r="D105" s="56"/>
      <c r="E105" s="60"/>
      <c r="F105" s="57">
        <f>SUM(F103:F104)</f>
        <v>106458.27</v>
      </c>
      <c r="G105" s="142"/>
    </row>
    <row r="106" spans="1:11">
      <c r="A106" s="13"/>
      <c r="B106" s="21"/>
      <c r="C106" s="8"/>
      <c r="D106" s="8"/>
      <c r="E106" s="2"/>
      <c r="F106" s="38"/>
      <c r="G106" s="142"/>
    </row>
    <row r="107" spans="1:11" s="49" customFormat="1">
      <c r="A107" s="122"/>
      <c r="B107" s="123" t="s">
        <v>88</v>
      </c>
      <c r="C107" s="124"/>
      <c r="D107" s="125"/>
      <c r="E107" s="126"/>
      <c r="F107" s="127">
        <f>+F100+F105</f>
        <v>7778426.3600000013</v>
      </c>
      <c r="G107" s="150"/>
      <c r="H107" s="150"/>
    </row>
    <row r="108" spans="1:11" s="49" customFormat="1">
      <c r="A108" s="181"/>
      <c r="B108" s="182" t="s">
        <v>88</v>
      </c>
      <c r="C108" s="183"/>
      <c r="D108" s="184"/>
      <c r="E108" s="185"/>
      <c r="F108" s="186">
        <f>F107</f>
        <v>7778426.3600000013</v>
      </c>
    </row>
    <row r="109" spans="1:11" s="3" customFormat="1" ht="10.5" customHeight="1">
      <c r="A109" s="74"/>
      <c r="B109" s="177"/>
      <c r="C109" s="178"/>
      <c r="D109" s="179"/>
      <c r="E109" s="200"/>
      <c r="F109" s="180"/>
      <c r="G109" s="73"/>
    </row>
    <row r="110" spans="1:11" s="80" customFormat="1" ht="15">
      <c r="A110" s="74"/>
      <c r="B110" s="75" t="s">
        <v>26</v>
      </c>
      <c r="C110" s="76"/>
      <c r="D110" s="77"/>
      <c r="E110" s="201"/>
      <c r="F110" s="77"/>
      <c r="G110" s="78"/>
      <c r="H110" s="79"/>
      <c r="I110" s="79"/>
      <c r="J110" s="79"/>
    </row>
    <row r="111" spans="1:11" s="80" customFormat="1" ht="14.25">
      <c r="A111" s="74"/>
      <c r="B111" s="81" t="s">
        <v>27</v>
      </c>
      <c r="C111" s="82">
        <v>0.1</v>
      </c>
      <c r="D111" s="77"/>
      <c r="E111" s="201"/>
      <c r="F111" s="170">
        <f>ROUND(C111*F108,2)</f>
        <v>777842.64</v>
      </c>
      <c r="G111" s="78"/>
      <c r="H111" s="79"/>
      <c r="I111" s="79"/>
      <c r="J111" s="84"/>
    </row>
    <row r="112" spans="1:11" s="80" customFormat="1" ht="14.25">
      <c r="A112" s="74"/>
      <c r="B112" s="81" t="s">
        <v>29</v>
      </c>
      <c r="C112" s="82">
        <v>1.4999999999999999E-2</v>
      </c>
      <c r="D112" s="77"/>
      <c r="E112" s="201"/>
      <c r="F112" s="170">
        <f>ROUND(C112*F108,2)</f>
        <v>116676.4</v>
      </c>
      <c r="G112" s="78"/>
      <c r="H112" s="151"/>
      <c r="I112" s="79"/>
      <c r="J112" s="84"/>
    </row>
    <row r="113" spans="1:10" s="80" customFormat="1" ht="14.25">
      <c r="A113" s="74"/>
      <c r="B113" s="81" t="s">
        <v>75</v>
      </c>
      <c r="C113" s="82">
        <v>0.04</v>
      </c>
      <c r="D113" s="77"/>
      <c r="E113" s="201"/>
      <c r="F113" s="170">
        <f>ROUND(C113*F108,2)</f>
        <v>311137.05</v>
      </c>
      <c r="G113" s="78"/>
      <c r="H113" s="151"/>
      <c r="I113" s="79"/>
      <c r="J113" s="84"/>
    </row>
    <row r="114" spans="1:10" s="80" customFormat="1" ht="14.25">
      <c r="A114" s="74"/>
      <c r="B114" s="81" t="s">
        <v>76</v>
      </c>
      <c r="C114" s="82">
        <v>0.03</v>
      </c>
      <c r="D114" s="77"/>
      <c r="E114" s="201"/>
      <c r="F114" s="170">
        <f>ROUND(C114*F108,2)</f>
        <v>233352.79</v>
      </c>
      <c r="G114" s="78"/>
      <c r="H114" s="151"/>
      <c r="I114" s="79"/>
      <c r="J114" s="84"/>
    </row>
    <row r="115" spans="1:10" s="80" customFormat="1" ht="14.25">
      <c r="A115" s="74"/>
      <c r="B115" s="81" t="s">
        <v>28</v>
      </c>
      <c r="C115" s="82">
        <v>0.05</v>
      </c>
      <c r="D115" s="77"/>
      <c r="E115" s="201"/>
      <c r="F115" s="170">
        <f>ROUND(C115*F108,2)</f>
        <v>388921.32</v>
      </c>
      <c r="G115" s="78"/>
      <c r="H115" s="151"/>
      <c r="I115" s="79"/>
      <c r="J115" s="84"/>
    </row>
    <row r="116" spans="1:10" s="80" customFormat="1" ht="14.25">
      <c r="A116" s="77"/>
      <c r="B116" s="81" t="s">
        <v>77</v>
      </c>
      <c r="C116" s="82">
        <v>0.01</v>
      </c>
      <c r="D116" s="77"/>
      <c r="E116" s="201"/>
      <c r="F116" s="170">
        <f>ROUND(C116*F108,2)</f>
        <v>77784.259999999995</v>
      </c>
      <c r="G116" s="78"/>
      <c r="H116" s="151"/>
      <c r="I116" s="79"/>
      <c r="J116" s="84"/>
    </row>
    <row r="117" spans="1:10" s="80" customFormat="1" ht="14.25">
      <c r="A117" s="77"/>
      <c r="B117" s="81" t="s">
        <v>78</v>
      </c>
      <c r="C117" s="82">
        <v>0.18</v>
      </c>
      <c r="D117" s="77"/>
      <c r="E117" s="201"/>
      <c r="F117" s="83">
        <f>+ROUND(F111*C117,2)</f>
        <v>140011.68</v>
      </c>
      <c r="G117" s="78"/>
      <c r="H117" s="151"/>
      <c r="I117" s="79"/>
      <c r="J117" s="84"/>
    </row>
    <row r="118" spans="1:10" s="80" customFormat="1" ht="14.25">
      <c r="A118" s="77"/>
      <c r="B118" s="81" t="s">
        <v>79</v>
      </c>
      <c r="C118" s="85">
        <v>1E-3</v>
      </c>
      <c r="D118" s="77"/>
      <c r="E118" s="81"/>
      <c r="F118" s="86">
        <f>+ROUND(F108*C118,2)</f>
        <v>7778.43</v>
      </c>
      <c r="G118" s="78"/>
      <c r="H118" s="151"/>
      <c r="I118" s="79"/>
      <c r="J118" s="84"/>
    </row>
    <row r="119" spans="1:10" s="80" customFormat="1" ht="14.25">
      <c r="A119" s="77"/>
      <c r="B119" s="81" t="s">
        <v>80</v>
      </c>
      <c r="C119" s="82">
        <v>0.05</v>
      </c>
      <c r="D119" s="77"/>
      <c r="E119" s="201"/>
      <c r="F119" s="83">
        <f>+ROUND(F108*C119,2)</f>
        <v>388921.32</v>
      </c>
      <c r="G119" s="78"/>
      <c r="H119" s="151"/>
      <c r="I119" s="79"/>
      <c r="J119" s="84"/>
    </row>
    <row r="120" spans="1:10" s="80" customFormat="1" ht="15" customHeight="1">
      <c r="A120" s="77"/>
      <c r="B120" s="81" t="s">
        <v>81</v>
      </c>
      <c r="C120" s="82">
        <v>0.1</v>
      </c>
      <c r="D120" s="77"/>
      <c r="E120" s="201"/>
      <c r="F120" s="83">
        <f>+ROUND(F108*C120,2)</f>
        <v>777842.64</v>
      </c>
      <c r="G120" s="78"/>
      <c r="H120" s="151"/>
      <c r="I120" s="79"/>
      <c r="J120" s="87"/>
    </row>
    <row r="121" spans="1:10" s="80" customFormat="1" ht="28.5">
      <c r="A121" s="77"/>
      <c r="B121" s="88" t="s">
        <v>82</v>
      </c>
      <c r="C121" s="89">
        <v>0.03</v>
      </c>
      <c r="D121" s="90"/>
      <c r="E121" s="202"/>
      <c r="F121" s="91">
        <f>+ROUND(F108*C121,2)</f>
        <v>233352.79</v>
      </c>
      <c r="G121" s="78"/>
      <c r="H121" s="151"/>
      <c r="I121" s="79"/>
      <c r="J121" s="84"/>
    </row>
    <row r="122" spans="1:10" s="80" customFormat="1" ht="14.25">
      <c r="A122" s="92"/>
      <c r="B122" s="93" t="s">
        <v>30</v>
      </c>
      <c r="C122" s="94">
        <v>1.4999999999999999E-2</v>
      </c>
      <c r="D122" s="95"/>
      <c r="E122" s="203"/>
      <c r="F122" s="96">
        <f>+ROUND(F108*C122,2)</f>
        <v>116676.4</v>
      </c>
      <c r="G122" s="78"/>
      <c r="H122" s="151"/>
      <c r="I122" s="79"/>
      <c r="J122" s="84"/>
    </row>
    <row r="123" spans="1:10" s="80" customFormat="1" ht="15">
      <c r="A123" s="97"/>
      <c r="B123" s="98" t="s">
        <v>31</v>
      </c>
      <c r="C123" s="99"/>
      <c r="D123" s="100"/>
      <c r="E123" s="204"/>
      <c r="F123" s="101">
        <f>SUM(F111:F122)</f>
        <v>3570297.72</v>
      </c>
      <c r="G123" s="78"/>
      <c r="H123" s="151"/>
    </row>
    <row r="124" spans="1:10" s="80" customFormat="1" ht="14.25">
      <c r="A124" s="102"/>
      <c r="B124" s="103"/>
      <c r="C124" s="104"/>
      <c r="D124" s="102"/>
      <c r="E124" s="205"/>
      <c r="F124" s="102"/>
      <c r="G124" s="78"/>
    </row>
    <row r="125" spans="1:10" s="80" customFormat="1" ht="15">
      <c r="A125" s="105"/>
      <c r="B125" s="106" t="s">
        <v>83</v>
      </c>
      <c r="C125" s="107"/>
      <c r="D125" s="108"/>
      <c r="E125" s="206"/>
      <c r="F125" s="109">
        <f>+F108+F123</f>
        <v>11348724.080000002</v>
      </c>
      <c r="G125" s="78"/>
      <c r="H125" s="152"/>
    </row>
    <row r="126" spans="1:10" s="114" customFormat="1" ht="15">
      <c r="A126" s="110"/>
      <c r="B126" s="111"/>
      <c r="C126" s="112"/>
      <c r="D126" s="112"/>
      <c r="E126" s="207"/>
      <c r="F126" s="113"/>
      <c r="G126" s="217"/>
      <c r="H126" s="153"/>
    </row>
    <row r="127" spans="1:10" s="114" customFormat="1" ht="14.25">
      <c r="A127" s="234"/>
      <c r="B127" s="234"/>
      <c r="C127" s="234"/>
      <c r="D127" s="234"/>
      <c r="E127" s="234"/>
      <c r="F127" s="234"/>
    </row>
    <row r="128" spans="1:10" s="114" customFormat="1" ht="14.25">
      <c r="A128" s="115"/>
      <c r="B128" s="116" t="s">
        <v>32</v>
      </c>
      <c r="C128" s="117" t="s">
        <v>33</v>
      </c>
      <c r="D128" s="117"/>
      <c r="E128" s="208"/>
      <c r="F128" s="117"/>
    </row>
    <row r="129" spans="1:9" s="114" customFormat="1" ht="14.25">
      <c r="A129" s="115"/>
      <c r="B129" s="116"/>
      <c r="C129" s="117"/>
      <c r="D129" s="117" t="s">
        <v>34</v>
      </c>
      <c r="E129" s="208"/>
      <c r="F129" s="117"/>
    </row>
    <row r="130" spans="1:9" s="114" customFormat="1" ht="14.25">
      <c r="A130" s="115"/>
      <c r="B130" s="116"/>
      <c r="C130" s="117"/>
      <c r="D130" s="117"/>
      <c r="E130" s="208"/>
      <c r="F130" s="117"/>
      <c r="I130" s="188"/>
    </row>
    <row r="131" spans="1:9" s="114" customFormat="1" ht="14.25">
      <c r="A131" s="115"/>
      <c r="B131" s="116"/>
      <c r="C131" s="117"/>
      <c r="D131" s="117"/>
      <c r="E131" s="208"/>
      <c r="F131" s="117"/>
    </row>
    <row r="132" spans="1:9" s="114" customFormat="1" ht="14.25">
      <c r="A132" s="230" t="s">
        <v>84</v>
      </c>
      <c r="B132" s="230"/>
      <c r="C132" s="118" t="s">
        <v>114</v>
      </c>
      <c r="D132" s="118"/>
      <c r="E132" s="208"/>
      <c r="F132" s="117"/>
      <c r="I132" s="188"/>
    </row>
    <row r="133" spans="1:9" s="114" customFormat="1" ht="14.25">
      <c r="A133" s="230" t="s">
        <v>85</v>
      </c>
      <c r="B133" s="230"/>
      <c r="C133" s="117" t="s">
        <v>35</v>
      </c>
      <c r="D133" s="117"/>
      <c r="E133" s="208"/>
      <c r="F133" s="117"/>
    </row>
    <row r="134" spans="1:9" s="114" customFormat="1" ht="14.25">
      <c r="A134" s="115"/>
      <c r="B134" s="119"/>
      <c r="C134" s="117"/>
      <c r="D134" s="117"/>
      <c r="E134" s="208"/>
      <c r="F134" s="117"/>
    </row>
    <row r="135" spans="1:9" s="114" customFormat="1" ht="14.25">
      <c r="A135" s="115"/>
      <c r="B135" s="119"/>
      <c r="C135" s="117"/>
      <c r="D135" s="117"/>
      <c r="E135" s="208"/>
      <c r="F135" s="117"/>
    </row>
    <row r="136" spans="1:9" s="114" customFormat="1" ht="14.25">
      <c r="A136" s="115"/>
      <c r="B136" s="119"/>
      <c r="C136" s="117"/>
      <c r="D136" s="117"/>
      <c r="E136" s="208"/>
      <c r="F136" s="117"/>
    </row>
    <row r="137" spans="1:9" s="114" customFormat="1" ht="14.25">
      <c r="A137" s="115"/>
      <c r="B137" s="116" t="s">
        <v>36</v>
      </c>
      <c r="C137" s="117" t="s">
        <v>37</v>
      </c>
      <c r="D137" s="117"/>
      <c r="E137" s="208"/>
      <c r="F137" s="117"/>
    </row>
    <row r="138" spans="1:9" s="114" customFormat="1" ht="14.25">
      <c r="A138" s="115"/>
      <c r="B138" s="116"/>
      <c r="C138" s="117"/>
      <c r="D138" s="117"/>
      <c r="E138" s="208"/>
      <c r="F138" s="117"/>
    </row>
    <row r="139" spans="1:9" s="114" customFormat="1" ht="14.25">
      <c r="A139" s="115"/>
      <c r="B139" s="116"/>
      <c r="C139" s="117"/>
      <c r="D139" s="117"/>
      <c r="E139" s="208"/>
      <c r="F139" s="117"/>
    </row>
    <row r="140" spans="1:9" s="114" customFormat="1" ht="14.25">
      <c r="A140" s="115"/>
      <c r="B140" s="116"/>
      <c r="C140" s="117"/>
      <c r="D140" s="117"/>
      <c r="E140" s="208"/>
      <c r="F140" s="117"/>
    </row>
    <row r="141" spans="1:9" s="114" customFormat="1" ht="14.25">
      <c r="A141" s="231" t="s">
        <v>86</v>
      </c>
      <c r="B141" s="231"/>
      <c r="C141" s="232" t="s">
        <v>87</v>
      </c>
      <c r="D141" s="232"/>
      <c r="E141" s="232"/>
      <c r="F141" s="232"/>
    </row>
    <row r="142" spans="1:9" s="114" customFormat="1" ht="14.25">
      <c r="A142" s="230" t="s">
        <v>38</v>
      </c>
      <c r="B142" s="230"/>
      <c r="C142" s="117"/>
      <c r="D142" s="117" t="s">
        <v>39</v>
      </c>
      <c r="E142" s="208"/>
      <c r="F142" s="117"/>
    </row>
    <row r="143" spans="1:9" s="114" customFormat="1" ht="14.25">
      <c r="A143" s="110"/>
      <c r="B143" s="120"/>
      <c r="C143" s="112"/>
      <c r="D143" s="112"/>
      <c r="E143" s="207"/>
      <c r="F143" s="121"/>
    </row>
    <row r="147" spans="2:2">
      <c r="B147" s="40"/>
    </row>
    <row r="148" spans="2:2">
      <c r="B148" s="39"/>
    </row>
  </sheetData>
  <autoFilter ref="A11:F102"/>
  <mergeCells count="15">
    <mergeCell ref="A10:F10"/>
    <mergeCell ref="A9:B9"/>
    <mergeCell ref="D9:E9"/>
    <mergeCell ref="A8:F8"/>
    <mergeCell ref="A127:F127"/>
    <mergeCell ref="A132:B132"/>
    <mergeCell ref="A133:B133"/>
    <mergeCell ref="A141:B141"/>
    <mergeCell ref="C141:F141"/>
    <mergeCell ref="A142:B142"/>
    <mergeCell ref="A1:F1"/>
    <mergeCell ref="A2:F2"/>
    <mergeCell ref="A3:F3"/>
    <mergeCell ref="A4:F4"/>
    <mergeCell ref="A7:F7"/>
  </mergeCells>
  <printOptions horizontalCentered="1"/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3" manualBreakCount="3">
    <brk id="44" max="5" man="1"/>
    <brk id="85" max="5" man="1"/>
    <brk id="107" max="5" man="1"/>
  </rowBreaks>
  <ignoredErrors>
    <ignoredError sqref="F13:F14 F16:F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23CFC2-C351-4E3B-9EB4-4A4101AE7F13}"/>
</file>

<file path=customXml/itemProps2.xml><?xml version="1.0" encoding="utf-8"?>
<ds:datastoreItem xmlns:ds="http://schemas.openxmlformats.org/officeDocument/2006/customXml" ds:itemID="{9C7AEA8B-6034-4A7E-A446-2C638C8081A1}"/>
</file>

<file path=customXml/itemProps3.xml><?xml version="1.0" encoding="utf-8"?>
<ds:datastoreItem xmlns:ds="http://schemas.openxmlformats.org/officeDocument/2006/customXml" ds:itemID="{8F0111AF-A6E2-4262-AFC3-9F913C3176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9</vt:lpstr>
      <vt:lpstr>'LOTE 9'!Área_de_impresión</vt:lpstr>
      <vt:lpstr>'LOTE 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