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LOTE 26" sheetId="8" r:id="rId1"/>
  </sheets>
  <definedNames>
    <definedName name="_xlnm._FilterDatabase" localSheetId="0" hidden="1">'LOTE 26'!$A$11:$F$98</definedName>
    <definedName name="_xlnm.Print_Area" localSheetId="0">'LOTE 26'!$A$1:$F$139</definedName>
    <definedName name="_xlnm.Print_Titles" localSheetId="0">'LOTE 26'!$1:$11</definedName>
  </definedNames>
  <calcPr calcId="162913"/>
</workbook>
</file>

<file path=xl/calcChain.xml><?xml version="1.0" encoding="utf-8"?>
<calcChain xmlns="http://schemas.openxmlformats.org/spreadsheetml/2006/main">
  <c r="F45" i="8" l="1"/>
  <c r="F44" i="8" l="1"/>
  <c r="F42" i="8"/>
  <c r="F22" i="8"/>
  <c r="F19" i="8"/>
  <c r="F18" i="8"/>
  <c r="F17" i="8"/>
  <c r="F16" i="8"/>
  <c r="F13" i="8"/>
  <c r="F37" i="8" l="1"/>
  <c r="F33" i="8"/>
  <c r="F38" i="8"/>
  <c r="F95" i="8"/>
  <c r="F92" i="8"/>
  <c r="F91" i="8"/>
  <c r="F90" i="8"/>
  <c r="F89" i="8"/>
  <c r="F88" i="8"/>
  <c r="F87" i="8"/>
  <c r="F86" i="8"/>
  <c r="F83" i="8"/>
  <c r="F82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80" i="8" l="1"/>
  <c r="F29" i="8"/>
  <c r="F24" i="8"/>
  <c r="F36" i="8" l="1"/>
  <c r="F35" i="8"/>
  <c r="F32" i="8" l="1"/>
  <c r="F34" i="8" l="1"/>
  <c r="F79" i="8" l="1"/>
  <c r="F28" i="8"/>
  <c r="F23" i="8"/>
  <c r="F99" i="8" l="1"/>
  <c r="F94" i="8"/>
  <c r="F78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27" i="8"/>
  <c r="A19" i="8"/>
  <c r="A16" i="8"/>
  <c r="F101" i="8" l="1"/>
  <c r="F96" i="8"/>
  <c r="F103" i="8" l="1"/>
  <c r="F104" i="8" l="1"/>
  <c r="F118" i="8" l="1"/>
  <c r="F110" i="8"/>
  <c r="F117" i="8"/>
  <c r="F116" i="8"/>
  <c r="F107" i="8"/>
  <c r="F114" i="8"/>
  <c r="F115" i="8"/>
  <c r="F109" i="8"/>
  <c r="F112" i="8"/>
  <c r="F111" i="8"/>
  <c r="F108" i="8"/>
  <c r="F113" i="8" l="1"/>
  <c r="F119" i="8" l="1"/>
  <c r="F121" i="8" l="1"/>
</calcChain>
</file>

<file path=xl/sharedStrings.xml><?xml version="1.0" encoding="utf-8"?>
<sst xmlns="http://schemas.openxmlformats.org/spreadsheetml/2006/main" count="183" uniqueCount="117">
  <si>
    <t>INSTITUTO NACIONAL DE AGUAS POTABLES Y ALCANTARILLADOS</t>
  </si>
  <si>
    <t xml:space="preserve"> * * * INAPA * * *</t>
  </si>
  <si>
    <t>DIRECCION DE INGENIERIA</t>
  </si>
  <si>
    <t>DEPARTAMENTO DE  COSTOS Y PRESUPUESTOS</t>
  </si>
  <si>
    <t>PART.</t>
  </si>
  <si>
    <t>D E S C R I P C I O N</t>
  </si>
  <si>
    <t>CANTIDAD</t>
  </si>
  <si>
    <t>UD</t>
  </si>
  <si>
    <t>P.U. (RD$)</t>
  </si>
  <si>
    <t>VALOR (RD$)</t>
  </si>
  <si>
    <t>U</t>
  </si>
  <si>
    <t>M3</t>
  </si>
  <si>
    <t>M</t>
  </si>
  <si>
    <t>M2</t>
  </si>
  <si>
    <t>ASIENTO DE ARENA</t>
  </si>
  <si>
    <t>Z</t>
  </si>
  <si>
    <t xml:space="preserve">VARIOS </t>
  </si>
  <si>
    <t>SUB-TOTAL DE FASE Z</t>
  </si>
  <si>
    <t>MOVIMIENTO DE TIERRA:</t>
  </si>
  <si>
    <t>SUMINISTRO DE TUBERIA:</t>
  </si>
  <si>
    <t>COLOCACION DE TUBERIA:</t>
  </si>
  <si>
    <t xml:space="preserve">EXCAVACION MATERIAL COMPACTO C/EQUIPO </t>
  </si>
  <si>
    <t>P.A</t>
  </si>
  <si>
    <t>PRUEBA HIDROSTATICA</t>
  </si>
  <si>
    <t xml:space="preserve">REPLANTEO </t>
  </si>
  <si>
    <t>TUBERIA Ø3" PVC (SDR-26 C/J.G.) + 2% DE PERDIDA POR CAMPANA</t>
  </si>
  <si>
    <t>GASTOS INDIRECTOS</t>
  </si>
  <si>
    <t>HONORARIOS PROFESIONALES</t>
  </si>
  <si>
    <t>SUPERVISION DE INAPA</t>
  </si>
  <si>
    <t>GASTOS DE TRANSPORTE</t>
  </si>
  <si>
    <t>MEDIDA DE COMPENSACION AMBIENTAL</t>
  </si>
  <si>
    <t>TOTAL GASTOS INDIRECTOS</t>
  </si>
  <si>
    <t xml:space="preserve">            PREPARADO POR :</t>
  </si>
  <si>
    <t xml:space="preserve">                                                    REVISADO POR :</t>
  </si>
  <si>
    <t xml:space="preserve">                             </t>
  </si>
  <si>
    <t xml:space="preserve">                                                             ING. DEPTO.  DE COSTOS Y PRESUPUESTOS </t>
  </si>
  <si>
    <t xml:space="preserve">             SOMETIDO POR :</t>
  </si>
  <si>
    <t xml:space="preserve">                                                    VISTO BUENO :</t>
  </si>
  <si>
    <t xml:space="preserve">        ENC. DEPTO. DE COSTOS Y PRESUPUESTOS </t>
  </si>
  <si>
    <t xml:space="preserve">                     DIRECTOR DE INGENIERIA</t>
  </si>
  <si>
    <t>ANCLAJE DE H.S.</t>
  </si>
  <si>
    <t xml:space="preserve">SUMINISTRO Y COLOCACION DE PIEZAS ESPECIALES </t>
  </si>
  <si>
    <t>RELLENO  COMPACTADO  C/COMPACTADOR MECANICO EN CAPAS 0.30</t>
  </si>
  <si>
    <t>BOTE DE MATERIAL C/CAMON D= 5 KM (SUJETO A CUANTIFICACION DEL SUPERVISOR)</t>
  </si>
  <si>
    <r>
      <t xml:space="preserve">COLLARIN EN POLIETILENO Ø3" </t>
    </r>
    <r>
      <rPr>
        <sz val="9"/>
        <rFont val="Arial"/>
        <family val="2"/>
      </rPr>
      <t>(ABRAZADERA)</t>
    </r>
  </si>
  <si>
    <t>TUBERIA DE POLIETILENO DE ALTA DENSIDAD Ø1/2" INTERNO L=12.00M (PROMEDIO)</t>
  </si>
  <si>
    <t>ADAPTADOR  MACHO Ø1/2" ROSCADO A MANGUERA</t>
  </si>
  <si>
    <t>CODO 1/2" X 90º HG</t>
  </si>
  <si>
    <t>TUBERIA DE HIERRO GALVANIZADO Ø1/2" (BASTONES)</t>
  </si>
  <si>
    <t>NIPLE Ø1/2" H.G.</t>
  </si>
  <si>
    <t>COUPLING 1/2 H.G</t>
  </si>
  <si>
    <t>LLAVE DE CHORRO Ø1/2" BRONCE</t>
  </si>
  <si>
    <t>CHECK 1/2" HG</t>
  </si>
  <si>
    <t>CEMENTO SOLVENTE Y TEFLON</t>
  </si>
  <si>
    <t>PEDESTAL H.S (0.80 X 0.15)</t>
  </si>
  <si>
    <t>EXCAVACION Y TAPADO</t>
  </si>
  <si>
    <t>MANO DE OBRA PLOMERO</t>
  </si>
  <si>
    <t>CAMPAMENTO (INC  ALQUILER DE CASA  O SOLAR, CON CASETA DE MATERIALES CON (U) BAÑO MOVIL)</t>
  </si>
  <si>
    <t xml:space="preserve">SEÑALIZACION, MANEJO DE TRANSITO Y SEGURIDAD VIAL (INC. OBREROS, MECHONES, CONOC, CINTA, AVISO DE PELIGRO Y LETREROS) </t>
  </si>
  <si>
    <t>SEGUROS,POLIZA Y FINANZA</t>
  </si>
  <si>
    <t>GASTOS  ADMINISTRATIVOS</t>
  </si>
  <si>
    <t>LEY 3-86</t>
  </si>
  <si>
    <t>ITBIS 07-2007</t>
  </si>
  <si>
    <t xml:space="preserve">CODIA </t>
  </si>
  <si>
    <t>IMPREVISTOS</t>
  </si>
  <si>
    <t xml:space="preserve">MANTENIMIENTO Y OPERACION SISTEMA </t>
  </si>
  <si>
    <t>ESTUDIOS ( SOCIALES, AMBIENTALES, GEOTECNICO, TOPOGRAFICO, DE CALIDAD)</t>
  </si>
  <si>
    <t xml:space="preserve">TOTAL A CONTRATAR  RD$ </t>
  </si>
  <si>
    <t xml:space="preserve">                      ARQ. AYSHA A. PIÑA</t>
  </si>
  <si>
    <t xml:space="preserve">          ARQ. DEPTO. COSTOSY PRESUPUESTOS  </t>
  </si>
  <si>
    <t xml:space="preserve">                ING. SONIA RODRIGUEZ</t>
  </si>
  <si>
    <t xml:space="preserve">                   ING. JOSE MANUEL AYBAR</t>
  </si>
  <si>
    <t>SUB-TOTAL GENERAL</t>
  </si>
  <si>
    <t xml:space="preserve">JUNTAS  MECANICAS TIPO DRESSER DE Ø3" </t>
  </si>
  <si>
    <t xml:space="preserve">   ZONA : IV</t>
  </si>
  <si>
    <t>A</t>
  </si>
  <si>
    <t>SUB-TOTAL FASE A</t>
  </si>
  <si>
    <t>TUBERIA Ø4" PVC (SDR-26 C/J.G.) + 2% DE PERDIDA POR CAMPANA</t>
  </si>
  <si>
    <t>TEE DE Ø4" X Ø3" ACERO SCH-80 CON PROTECCION ANTICORROSIVA</t>
  </si>
  <si>
    <t>MES</t>
  </si>
  <si>
    <t xml:space="preserve">CODO Ø3"x45º ACERO SCH-80 CON PROTECCION ANTICORROSIVA </t>
  </si>
  <si>
    <t xml:space="preserve">JUNTAS  MECANICAS TIPO DRESSER DE Ø4" </t>
  </si>
  <si>
    <t>Ubicación: SANTO DOMINGO - PROVINCIA MONTE PLATA</t>
  </si>
  <si>
    <t xml:space="preserve">RED DE DISTRIBICION COMUNIDADES LA PALMITA, LA JAVILLA Y LA FELICITA  </t>
  </si>
  <si>
    <t>TUBERIA Ø6" PVC (SDR-26 C/J.G.) + 3% DE PERDIDA POR CAMPANA</t>
  </si>
  <si>
    <t>SUMINISTRO Y COLOCACION DE VALVULAS</t>
  </si>
  <si>
    <t>VALVULA DE COMPUERTA DE Ø6¨ PLATILLADA (INC. 2 JUNTAS DE GOMA, 2 NIPLE PLATILLADOS, 2 JUNTAS MECANICAS TIPO DRESSER Y 2 PARES DE TORNILLOS)</t>
  </si>
  <si>
    <t>VALVULA DE COMPUERTA DE Ø3¨ PLATILLADA (INC. 2 JUNTAS DE GOMA, 2 NIPLE PLATILLADOS, 2 JUNTAS MECANICAS TIPO DRESSER Y 2 PARES DE TORNILLOS)</t>
  </si>
  <si>
    <t>ACOMETIDAS RURALES (300 U)</t>
  </si>
  <si>
    <t>TUBERIA DE POLIETILENO DE ALTA DENSIDAD Ø1/2" INTERNO L=6.00M (PROMEDIO)</t>
  </si>
  <si>
    <t>ADAPTADOR  HEMBRA Ø1/2" ROSCADO A MANGUERA</t>
  </si>
  <si>
    <t>LLAVE DE PASO DE Ø1/2"</t>
  </si>
  <si>
    <t xml:space="preserve">CAJA DE ACOMETIDA PLASTICA EN POLIETILENO 10" </t>
  </si>
  <si>
    <t>TUBERIA Ø1/2" SCH-40 PVC LONGITUD PROMEDIO</t>
  </si>
  <si>
    <t>VALVULA CHECK 1/2" DE BRONCE</t>
  </si>
  <si>
    <t xml:space="preserve">P.A </t>
  </si>
  <si>
    <t>TAPON HEMBRA Ø1/2"</t>
  </si>
  <si>
    <t>ACERA PERIMETRAL 0.80 M</t>
  </si>
  <si>
    <t xml:space="preserve">CONTEN </t>
  </si>
  <si>
    <t>CORTE DE ASFALTO  E= 2"</t>
  </si>
  <si>
    <t xml:space="preserve">REMOCION DE CARPETA ASFALTICA 2" </t>
  </si>
  <si>
    <t xml:space="preserve">SUMINISTRO Y COLOCACION MATERIAL DE BASE </t>
  </si>
  <si>
    <t>COMPACTACION MATERIAL DE BASE EN CAPA DE 0.20</t>
  </si>
  <si>
    <t>BOTE DE MATERIAL RELLENO Y ASFALTICO C/CAMION D = 5 KM</t>
  </si>
  <si>
    <t xml:space="preserve">REPOSICION CARPETA ASFALTICA (E = 0.05 M) </t>
  </si>
  <si>
    <t>TRANSPORTE DE ASFALTO (DIST. APROX. = 50 KM)</t>
  </si>
  <si>
    <t>M3/KM</t>
  </si>
  <si>
    <t>LIMPIEZA FINAL</t>
  </si>
  <si>
    <t>ACOMETIDAS URBANAS (56 U)</t>
  </si>
  <si>
    <t>PAVIMENTO (1000 M)</t>
  </si>
  <si>
    <t>ANCLAJE H.S.</t>
  </si>
  <si>
    <t xml:space="preserve">CODO Ø4"x 45º ACERO SCH-80 CON PROTECCION ANTICORROSIVA </t>
  </si>
  <si>
    <t xml:space="preserve">JUNTAS  MECANICAS TIPO DRESSER DE Ø6" </t>
  </si>
  <si>
    <r>
      <t>Presupuesto No</t>
    </r>
    <r>
      <rPr>
        <sz val="10"/>
        <color rgb="FFFF0000"/>
        <rFont val="Arial"/>
        <family val="2"/>
      </rPr>
      <t>.</t>
    </r>
    <r>
      <rPr>
        <sz val="10"/>
        <rFont val="Arial"/>
        <family val="2"/>
      </rPr>
      <t xml:space="preserve"> 227  D/F 27/10/2020</t>
    </r>
  </si>
  <si>
    <t>CAJA TELESCOPICA</t>
  </si>
  <si>
    <t xml:space="preserve">                      ING. AUX. RUTH E. CASTILLO</t>
  </si>
  <si>
    <t>Obra:    RED  DISTRIBUCION  LA PALMITA -  LA  JAVILLA  - LA FELICITA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</si>
</sst>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(* #,##0.00_);_(* \(#,##0.00\);_(* &quot;-&quot;??_);_(@_)"/>
    <numFmt numFmtId="164" formatCode="#,##0.00\ &quot;€&quot;;[Red]\-#,##0.00\ &quot;€&quot;"/>
    <numFmt numFmtId="165" formatCode="_-* #,##0.00\ _€_-;\-* #,##0.00\ _€_-;_-* &quot;-&quot;??\ _€_-;_-@_-"/>
    <numFmt numFmtId="166" formatCode="#,##0.00;[Red]#,##0.00"/>
    <numFmt numFmtId="167" formatCode="0.0%"/>
    <numFmt numFmtId="168" formatCode="0.000"/>
    <numFmt numFmtId="169" formatCode="General_)"/>
    <numFmt numFmtId="170" formatCode="_-* #,##0.00_-;\-* #,##0.00_-;_-* &quot;-&quot;??_-;_-@_-"/>
    <numFmt numFmtId="171" formatCode="_-* #,##0.00\ _R_D_$_-;\-* #,##0.00\ _R_D_$_-;_-* &quot;-&quot;??\ _R_D_$_-;_-@_-"/>
    <numFmt numFmtId="172" formatCode="_-* #,##0.0\ _€_-;\-* #,##0.0\ _€_-;_-* &quot;-&quot;??\ _€_-;_-@_-"/>
    <numFmt numFmtId="173" formatCode="_-* #,##0\ _€_-;\-* #,##0\ _€_-;_-* &quot;-&quot;??\ _€_-;_-@_-"/>
    <numFmt numFmtId="174" formatCode="#,##0.0_);\(#,##0.0\)"/>
    <numFmt numFmtId="175" formatCode="_(* #,##0.0_);_(* \(#,##0.0\);_(* &quot;-&quot;??_);_(@_)"/>
    <numFmt numFmtId="176" formatCode="0.00_)"/>
    <numFmt numFmtId="177" formatCode="0.0_)"/>
    <numFmt numFmtId="178" formatCode="#,##0.0"/>
    <numFmt numFmtId="179" formatCode="#,##0.000000000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0"/>
      <name val="Times New Roman"/>
      <family val="1"/>
    </font>
    <font>
      <sz val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39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7" fontId="5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4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8" fillId="0" borderId="0"/>
    <xf numFmtId="0" fontId="3" fillId="0" borderId="0"/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9" fontId="4" fillId="0" borderId="0"/>
    <xf numFmtId="0" fontId="3" fillId="0" borderId="0"/>
    <xf numFmtId="0" fontId="10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176" fontId="5" fillId="0" borderId="0"/>
    <xf numFmtId="0" fontId="3" fillId="0" borderId="0"/>
    <xf numFmtId="164" fontId="3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1" fillId="0" borderId="0"/>
    <xf numFmtId="39" fontId="19" fillId="0" borderId="0"/>
    <xf numFmtId="0" fontId="3" fillId="0" borderId="0"/>
    <xf numFmtId="0" fontId="3" fillId="0" borderId="0"/>
  </cellStyleXfs>
  <cellXfs count="223">
    <xf numFmtId="0" fontId="0" fillId="0" borderId="0" xfId="0"/>
    <xf numFmtId="0" fontId="0" fillId="2" borderId="0" xfId="0" applyFill="1"/>
    <xf numFmtId="165" fontId="3" fillId="2" borderId="3" xfId="1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2" fillId="0" borderId="0" xfId="0" applyFont="1" applyAlignment="1">
      <alignment vertical="center"/>
    </xf>
    <xf numFmtId="172" fontId="2" fillId="2" borderId="3" xfId="1" applyNumberFormat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horizontal="center" vertical="center"/>
    </xf>
    <xf numFmtId="172" fontId="3" fillId="2" borderId="3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1" applyNumberFormat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vertical="center"/>
    </xf>
    <xf numFmtId="172" fontId="3" fillId="2" borderId="3" xfId="1" applyNumberFormat="1" applyFont="1" applyFill="1" applyBorder="1" applyAlignment="1">
      <alignment horizontal="center" vertical="center"/>
    </xf>
    <xf numFmtId="173" fontId="2" fillId="2" borderId="3" xfId="1" applyNumberFormat="1" applyFont="1" applyFill="1" applyBorder="1" applyAlignment="1">
      <alignment horizontal="center" vertical="center"/>
    </xf>
    <xf numFmtId="165" fontId="3" fillId="2" borderId="3" xfId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vertical="center" wrapText="1"/>
    </xf>
    <xf numFmtId="2" fontId="3" fillId="2" borderId="3" xfId="1" applyNumberFormat="1" applyFont="1" applyFill="1" applyBorder="1" applyAlignment="1">
      <alignment horizontal="center" vertical="center"/>
    </xf>
    <xf numFmtId="39" fontId="2" fillId="2" borderId="3" xfId="3" applyFont="1" applyFill="1" applyBorder="1" applyAlignment="1">
      <alignment horizontal="center" vertical="center"/>
    </xf>
    <xf numFmtId="165" fontId="2" fillId="2" borderId="3" xfId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3" xfId="1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165" fontId="13" fillId="2" borderId="0" xfId="1" applyFont="1" applyFill="1" applyBorder="1" applyAlignment="1">
      <alignment horizontal="center" vertical="center"/>
    </xf>
    <xf numFmtId="165" fontId="13" fillId="2" borderId="0" xfId="1" applyFont="1" applyFill="1" applyBorder="1" applyAlignment="1">
      <alignment vertical="center"/>
    </xf>
    <xf numFmtId="0" fontId="3" fillId="2" borderId="3" xfId="9" applyFont="1" applyFill="1" applyBorder="1" applyAlignment="1">
      <alignment vertical="center" wrapText="1"/>
    </xf>
    <xf numFmtId="172" fontId="3" fillId="2" borderId="0" xfId="1" applyNumberFormat="1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vertical="center"/>
    </xf>
    <xf numFmtId="165" fontId="2" fillId="2" borderId="3" xfId="1" applyFont="1" applyFill="1" applyBorder="1" applyAlignment="1">
      <alignment vertical="center"/>
    </xf>
    <xf numFmtId="0" fontId="3" fillId="2" borderId="0" xfId="10" applyFont="1" applyFill="1" applyBorder="1" applyAlignment="1">
      <alignment vertical="center" wrapText="1"/>
    </xf>
    <xf numFmtId="169" fontId="3" fillId="2" borderId="0" xfId="0" applyNumberFormat="1" applyFont="1" applyFill="1" applyBorder="1" applyAlignment="1">
      <alignment horizontal="left" vertical="center"/>
    </xf>
    <xf numFmtId="165" fontId="12" fillId="0" borderId="0" xfId="0" applyNumberFormat="1" applyFont="1" applyAlignment="1">
      <alignment vertical="center"/>
    </xf>
    <xf numFmtId="172" fontId="3" fillId="2" borderId="3" xfId="1" applyNumberFormat="1" applyFont="1" applyFill="1" applyBorder="1" applyAlignment="1">
      <alignment horizontal="right" vertical="top"/>
    </xf>
    <xf numFmtId="0" fontId="3" fillId="3" borderId="0" xfId="6" applyFont="1" applyFill="1" applyAlignment="1">
      <alignment vertical="top"/>
    </xf>
    <xf numFmtId="0" fontId="11" fillId="2" borderId="0" xfId="41" applyFont="1" applyFill="1" applyAlignment="1">
      <alignment vertical="top"/>
    </xf>
    <xf numFmtId="165" fontId="6" fillId="2" borderId="3" xfId="1" applyFont="1" applyFill="1" applyBorder="1" applyAlignment="1">
      <alignment vertical="center"/>
    </xf>
    <xf numFmtId="0" fontId="9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wrapText="1"/>
    </xf>
    <xf numFmtId="4" fontId="3" fillId="2" borderId="3" xfId="0" applyNumberFormat="1" applyFont="1" applyFill="1" applyBorder="1"/>
    <xf numFmtId="0" fontId="9" fillId="0" borderId="0" xfId="0" applyFont="1" applyFill="1"/>
    <xf numFmtId="43" fontId="3" fillId="2" borderId="3" xfId="0" applyNumberFormat="1" applyFont="1" applyFill="1" applyBorder="1" applyAlignment="1">
      <alignment horizontal="center" vertical="top"/>
    </xf>
    <xf numFmtId="4" fontId="0" fillId="2" borderId="0" xfId="0" applyNumberFormat="1" applyFill="1"/>
    <xf numFmtId="43" fontId="3" fillId="2" borderId="0" xfId="30" applyFont="1" applyFill="1"/>
    <xf numFmtId="175" fontId="15" fillId="2" borderId="3" xfId="15" applyNumberFormat="1" applyFont="1" applyFill="1" applyBorder="1" applyAlignment="1" applyProtection="1">
      <alignment horizontal="right" vertical="center"/>
    </xf>
    <xf numFmtId="0" fontId="16" fillId="2" borderId="3" xfId="0" applyFont="1" applyFill="1" applyBorder="1" applyAlignment="1">
      <alignment horizontal="right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/>
    <xf numFmtId="0" fontId="15" fillId="2" borderId="3" xfId="0" applyFont="1" applyFill="1" applyBorder="1" applyAlignment="1">
      <alignment horizontal="center" vertical="center"/>
    </xf>
    <xf numFmtId="43" fontId="3" fillId="0" borderId="0" xfId="30" applyFont="1" applyFill="1"/>
    <xf numFmtId="0" fontId="3" fillId="0" borderId="0" xfId="0" applyFont="1" applyFill="1" applyBorder="1"/>
    <xf numFmtId="0" fontId="3" fillId="0" borderId="0" xfId="0" applyFont="1" applyFill="1"/>
    <xf numFmtId="0" fontId="15" fillId="2" borderId="3" xfId="0" applyFont="1" applyFill="1" applyBorder="1" applyAlignment="1">
      <alignment horizontal="right"/>
    </xf>
    <xf numFmtId="10" fontId="15" fillId="2" borderId="3" xfId="20" applyNumberFormat="1" applyFont="1" applyFill="1" applyBorder="1" applyAlignment="1">
      <alignment horizontal="right" vertical="center" wrapText="1"/>
    </xf>
    <xf numFmtId="170" fontId="15" fillId="2" borderId="3" xfId="15" applyFont="1" applyFill="1" applyBorder="1"/>
    <xf numFmtId="39" fontId="3" fillId="2" borderId="0" xfId="25" applyFont="1" applyFill="1" applyBorder="1" applyAlignment="1">
      <alignment horizontal="right" vertical="top"/>
    </xf>
    <xf numFmtId="10" fontId="15" fillId="2" borderId="3" xfId="20" applyNumberFormat="1" applyFont="1" applyFill="1" applyBorder="1" applyAlignment="1">
      <alignment horizontal="right" wrapText="1"/>
    </xf>
    <xf numFmtId="43" fontId="15" fillId="2" borderId="3" xfId="12" applyFont="1" applyFill="1" applyBorder="1" applyAlignment="1">
      <alignment horizontal="right" wrapText="1"/>
    </xf>
    <xf numFmtId="39" fontId="3" fillId="2" borderId="0" xfId="25" applyFont="1" applyFill="1" applyBorder="1" applyAlignment="1">
      <alignment horizontal="right" vertical="top" wrapText="1"/>
    </xf>
    <xf numFmtId="0" fontId="15" fillId="2" borderId="3" xfId="0" applyFont="1" applyFill="1" applyBorder="1" applyAlignment="1">
      <alignment horizontal="right" wrapText="1"/>
    </xf>
    <xf numFmtId="10" fontId="15" fillId="2" borderId="3" xfId="20" applyNumberFormat="1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170" fontId="15" fillId="2" borderId="3" xfId="18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5" fillId="0" borderId="4" xfId="0" applyFont="1" applyFill="1" applyBorder="1"/>
    <xf numFmtId="0" fontId="15" fillId="0" borderId="4" xfId="0" applyFont="1" applyFill="1" applyBorder="1" applyAlignment="1">
      <alignment horizontal="right" wrapText="1"/>
    </xf>
    <xf numFmtId="10" fontId="15" fillId="0" borderId="4" xfId="20" applyNumberFormat="1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170" fontId="15" fillId="0" borderId="4" xfId="18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vertical="center" wrapText="1"/>
    </xf>
    <xf numFmtId="175" fontId="15" fillId="3" borderId="1" xfId="15" applyNumberFormat="1" applyFont="1" applyFill="1" applyBorder="1" applyAlignment="1" applyProtection="1">
      <alignment horizontal="right" vertical="center"/>
    </xf>
    <xf numFmtId="0" fontId="16" fillId="3" borderId="1" xfId="0" applyFont="1" applyFill="1" applyBorder="1" applyAlignment="1">
      <alignment horizontal="right" vertical="top" wrapText="1"/>
    </xf>
    <xf numFmtId="4" fontId="15" fillId="3" borderId="1" xfId="21" applyNumberFormat="1" applyFont="1" applyFill="1" applyBorder="1" applyAlignment="1">
      <alignment horizontal="center" vertical="center" wrapText="1"/>
    </xf>
    <xf numFmtId="4" fontId="15" fillId="3" borderId="1" xfId="21" applyNumberFormat="1" applyFont="1" applyFill="1" applyBorder="1" applyAlignment="1">
      <alignment horizontal="center" vertical="center"/>
    </xf>
    <xf numFmtId="4" fontId="16" fillId="3" borderId="1" xfId="21" applyNumberFormat="1" applyFont="1" applyFill="1" applyBorder="1" applyAlignment="1">
      <alignment horizontal="right" vertical="center" wrapText="1"/>
    </xf>
    <xf numFmtId="0" fontId="15" fillId="0" borderId="3" xfId="0" applyFont="1" applyFill="1" applyBorder="1"/>
    <xf numFmtId="0" fontId="15" fillId="0" borderId="3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5" fontId="15" fillId="3" borderId="4" xfId="15" applyNumberFormat="1" applyFont="1" applyFill="1" applyBorder="1" applyAlignment="1" applyProtection="1">
      <alignment horizontal="right" vertical="center"/>
    </xf>
    <xf numFmtId="0" fontId="16" fillId="3" borderId="4" xfId="0" applyFont="1" applyFill="1" applyBorder="1" applyAlignment="1">
      <alignment horizontal="right" vertical="top" wrapText="1"/>
    </xf>
    <xf numFmtId="4" fontId="15" fillId="3" borderId="4" xfId="21" applyNumberFormat="1" applyFont="1" applyFill="1" applyBorder="1" applyAlignment="1">
      <alignment horizontal="center" vertical="center" wrapText="1"/>
    </xf>
    <xf numFmtId="4" fontId="15" fillId="3" borderId="4" xfId="21" applyNumberFormat="1" applyFont="1" applyFill="1" applyBorder="1" applyAlignment="1">
      <alignment horizontal="center" vertical="center"/>
    </xf>
    <xf numFmtId="4" fontId="16" fillId="3" borderId="4" xfId="21" applyNumberFormat="1" applyFont="1" applyFill="1" applyBorder="1" applyAlignment="1">
      <alignment horizontal="right" vertical="center" wrapText="1"/>
    </xf>
    <xf numFmtId="172" fontId="15" fillId="2" borderId="0" xfId="1" applyNumberFormat="1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right" vertical="center" wrapText="1"/>
    </xf>
    <xf numFmtId="165" fontId="15" fillId="2" borderId="0" xfId="1" applyFont="1" applyFill="1" applyBorder="1" applyAlignment="1">
      <alignment horizontal="center" vertical="center" wrapText="1"/>
    </xf>
    <xf numFmtId="165" fontId="16" fillId="2" borderId="0" xfId="1" applyFont="1" applyFill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172" fontId="15" fillId="2" borderId="0" xfId="1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165" fontId="15" fillId="2" borderId="0" xfId="1" applyFont="1" applyFill="1" applyBorder="1" applyAlignment="1">
      <alignment horizontal="center" vertical="center"/>
    </xf>
    <xf numFmtId="169" fontId="15" fillId="2" borderId="0" xfId="0" applyNumberFormat="1" applyFont="1" applyFill="1" applyBorder="1" applyAlignment="1">
      <alignment horizontal="center" vertical="center"/>
    </xf>
    <xf numFmtId="0" fontId="15" fillId="2" borderId="0" xfId="10" applyFont="1" applyFill="1" applyBorder="1" applyAlignment="1">
      <alignment vertical="center" wrapText="1"/>
    </xf>
    <xf numFmtId="165" fontId="15" fillId="2" borderId="0" xfId="1" applyFont="1" applyFill="1" applyBorder="1" applyAlignment="1">
      <alignment vertical="center" wrapText="1"/>
    </xf>
    <xf numFmtId="177" fontId="3" fillId="3" borderId="4" xfId="45" applyNumberFormat="1" applyFont="1" applyFill="1" applyBorder="1" applyAlignment="1">
      <alignment horizontal="right" vertical="top"/>
    </xf>
    <xf numFmtId="0" fontId="2" fillId="3" borderId="4" xfId="46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right" vertical="top" wrapText="1"/>
    </xf>
    <xf numFmtId="4" fontId="9" fillId="3" borderId="4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right" vertical="top" wrapText="1"/>
    </xf>
    <xf numFmtId="4" fontId="2" fillId="3" borderId="4" xfId="42" applyNumberFormat="1" applyFont="1" applyFill="1" applyBorder="1" applyAlignment="1">
      <alignment horizontal="right" wrapText="1"/>
    </xf>
    <xf numFmtId="173" fontId="2" fillId="2" borderId="3" xfId="12" applyNumberFormat="1" applyFont="1" applyFill="1" applyBorder="1" applyAlignment="1">
      <alignment horizontal="center" vertical="center"/>
    </xf>
    <xf numFmtId="43" fontId="3" fillId="2" borderId="3" xfId="12" applyFont="1" applyFill="1" applyBorder="1" applyAlignment="1">
      <alignment vertical="center"/>
    </xf>
    <xf numFmtId="2" fontId="3" fillId="2" borderId="3" xfId="12" applyNumberFormat="1" applyFont="1" applyFill="1" applyBorder="1" applyAlignment="1">
      <alignment horizontal="center" vertical="center"/>
    </xf>
    <xf numFmtId="172" fontId="3" fillId="2" borderId="3" xfId="12" applyNumberFormat="1" applyFont="1" applyFill="1" applyBorder="1" applyAlignment="1">
      <alignment horizontal="center" vertical="center"/>
    </xf>
    <xf numFmtId="165" fontId="3" fillId="2" borderId="3" xfId="12" applyNumberFormat="1" applyFont="1" applyFill="1" applyBorder="1" applyAlignment="1">
      <alignment horizontal="center" vertical="center"/>
    </xf>
    <xf numFmtId="0" fontId="13" fillId="3" borderId="0" xfId="6" applyFont="1" applyFill="1" applyAlignment="1">
      <alignment vertical="top"/>
    </xf>
    <xf numFmtId="165" fontId="13" fillId="0" borderId="0" xfId="0" applyNumberFormat="1" applyFont="1" applyAlignment="1">
      <alignment vertical="center"/>
    </xf>
    <xf numFmtId="43" fontId="3" fillId="2" borderId="3" xfId="12" applyFont="1" applyFill="1" applyBorder="1" applyAlignment="1" applyProtection="1">
      <alignment vertical="center"/>
      <protection locked="0"/>
    </xf>
    <xf numFmtId="170" fontId="3" fillId="0" borderId="0" xfId="0" applyNumberFormat="1" applyFont="1" applyFill="1" applyBorder="1"/>
    <xf numFmtId="170" fontId="3" fillId="0" borderId="0" xfId="0" applyNumberFormat="1" applyFont="1" applyFill="1"/>
    <xf numFmtId="43" fontId="2" fillId="0" borderId="0" xfId="0" applyNumberFormat="1" applyFont="1" applyFill="1"/>
    <xf numFmtId="43" fontId="13" fillId="0" borderId="0" xfId="0" applyNumberFormat="1" applyFont="1" applyAlignment="1">
      <alignment vertical="center"/>
    </xf>
    <xf numFmtId="0" fontId="18" fillId="2" borderId="0" xfId="41" applyFont="1" applyFill="1" applyAlignment="1">
      <alignment vertical="top"/>
    </xf>
    <xf numFmtId="0" fontId="2" fillId="2" borderId="0" xfId="0" applyFont="1" applyFill="1" applyBorder="1" applyAlignment="1">
      <alignment horizontal="center" vertical="center"/>
    </xf>
    <xf numFmtId="4" fontId="11" fillId="2" borderId="0" xfId="41" applyNumberFormat="1" applyFont="1" applyFill="1" applyAlignment="1">
      <alignment vertical="top"/>
    </xf>
    <xf numFmtId="4" fontId="3" fillId="2" borderId="3" xfId="0" applyNumberFormat="1" applyFont="1" applyFill="1" applyBorder="1" applyAlignment="1">
      <alignment wrapText="1"/>
    </xf>
    <xf numFmtId="4" fontId="3" fillId="0" borderId="3" xfId="3" applyNumberFormat="1" applyFont="1" applyFill="1" applyBorder="1" applyAlignment="1"/>
    <xf numFmtId="4" fontId="3" fillId="2" borderId="3" xfId="21" applyNumberFormat="1" applyFont="1" applyFill="1" applyBorder="1" applyAlignment="1" applyProtection="1">
      <alignment horizontal="right" wrapText="1"/>
    </xf>
    <xf numFmtId="0" fontId="3" fillId="4" borderId="0" xfId="6" applyFont="1" applyFill="1" applyAlignment="1">
      <alignment vertical="top"/>
    </xf>
    <xf numFmtId="165" fontId="12" fillId="4" borderId="0" xfId="0" applyNumberFormat="1" applyFont="1" applyFill="1" applyAlignment="1">
      <alignment vertical="center"/>
    </xf>
    <xf numFmtId="0" fontId="13" fillId="4" borderId="0" xfId="6" applyFont="1" applyFill="1" applyAlignment="1">
      <alignment vertical="top"/>
    </xf>
    <xf numFmtId="4" fontId="3" fillId="4" borderId="3" xfId="0" applyNumberFormat="1" applyFont="1" applyFill="1" applyBorder="1" applyAlignment="1">
      <alignment wrapText="1"/>
    </xf>
    <xf numFmtId="0" fontId="11" fillId="4" borderId="0" xfId="41" applyFont="1" applyFill="1" applyAlignment="1">
      <alignment vertical="top"/>
    </xf>
    <xf numFmtId="0" fontId="12" fillId="4" borderId="0" xfId="0" applyFont="1" applyFill="1" applyAlignment="1">
      <alignment vertical="center"/>
    </xf>
    <xf numFmtId="172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2" fillId="3" borderId="1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173" fontId="3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11" applyFont="1" applyFill="1" applyBorder="1" applyAlignment="1">
      <alignment vertical="center"/>
    </xf>
    <xf numFmtId="0" fontId="3" fillId="2" borderId="3" xfId="10" applyFont="1" applyFill="1" applyBorder="1" applyAlignment="1">
      <alignment vertical="center" wrapText="1"/>
    </xf>
    <xf numFmtId="172" fontId="3" fillId="2" borderId="3" xfId="1" applyNumberFormat="1" applyFont="1" applyFill="1" applyBorder="1" applyAlignment="1">
      <alignment horizontal="right" vertical="center"/>
    </xf>
    <xf numFmtId="37" fontId="2" fillId="2" borderId="3" xfId="0" applyNumberFormat="1" applyFont="1" applyFill="1" applyBorder="1" applyAlignment="1">
      <alignment horizontal="right" vertical="center"/>
    </xf>
    <xf numFmtId="0" fontId="2" fillId="2" borderId="3" xfId="40" applyFont="1" applyFill="1" applyBorder="1" applyAlignment="1">
      <alignment vertical="top" wrapText="1"/>
    </xf>
    <xf numFmtId="4" fontId="3" fillId="2" borderId="3" xfId="12" applyNumberFormat="1" applyFont="1" applyFill="1" applyBorder="1" applyAlignment="1">
      <alignment vertical="center"/>
    </xf>
    <xf numFmtId="4" fontId="3" fillId="2" borderId="3" xfId="12" applyNumberFormat="1" applyFont="1" applyFill="1" applyBorder="1" applyAlignment="1">
      <alignment horizontal="center" vertical="center"/>
    </xf>
    <xf numFmtId="4" fontId="9" fillId="2" borderId="3" xfId="12" applyNumberFormat="1" applyFont="1" applyFill="1" applyBorder="1" applyAlignment="1">
      <alignment vertical="center"/>
    </xf>
    <xf numFmtId="174" fontId="3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vertical="top" wrapText="1"/>
    </xf>
    <xf numFmtId="166" fontId="3" fillId="2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justify"/>
    </xf>
    <xf numFmtId="4" fontId="3" fillId="2" borderId="3" xfId="0" applyNumberFormat="1" applyFont="1" applyFill="1" applyBorder="1" applyAlignment="1">
      <alignment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wrapText="1"/>
    </xf>
    <xf numFmtId="39" fontId="3" fillId="2" borderId="3" xfId="0" applyNumberFormat="1" applyFont="1" applyFill="1" applyBorder="1" applyAlignment="1">
      <alignment horizontal="right" vertical="center"/>
    </xf>
    <xf numFmtId="173" fontId="2" fillId="2" borderId="3" xfId="1" applyNumberFormat="1" applyFont="1" applyFill="1" applyBorder="1" applyAlignment="1">
      <alignment horizontal="center" vertical="top" wrapText="1"/>
    </xf>
    <xf numFmtId="172" fontId="2" fillId="2" borderId="3" xfId="1" applyNumberFormat="1" applyFont="1" applyFill="1" applyBorder="1" applyAlignment="1">
      <alignment horizontal="center" vertical="center"/>
    </xf>
    <xf numFmtId="165" fontId="13" fillId="2" borderId="3" xfId="1" applyFont="1" applyFill="1" applyBorder="1" applyAlignment="1">
      <alignment horizontal="center" vertical="center"/>
    </xf>
    <xf numFmtId="165" fontId="2" fillId="2" borderId="3" xfId="1" applyFont="1" applyFill="1" applyBorder="1" applyAlignment="1">
      <alignment horizontal="right" vertical="center"/>
    </xf>
    <xf numFmtId="173" fontId="3" fillId="2" borderId="3" xfId="1" applyNumberFormat="1" applyFont="1" applyFill="1" applyBorder="1" applyAlignment="1">
      <alignment horizontal="right" vertical="center"/>
    </xf>
    <xf numFmtId="4" fontId="9" fillId="2" borderId="3" xfId="12" applyNumberFormat="1" applyFont="1" applyFill="1" applyBorder="1" applyAlignment="1">
      <alignment horizontal="center" vertical="center"/>
    </xf>
    <xf numFmtId="0" fontId="6" fillId="3" borderId="0" xfId="6" applyFont="1" applyFill="1" applyAlignment="1">
      <alignment vertical="top"/>
    </xf>
    <xf numFmtId="174" fontId="3" fillId="2" borderId="3" xfId="0" applyNumberFormat="1" applyFont="1" applyFill="1" applyBorder="1" applyAlignment="1">
      <alignment horizontal="right" vertical="top"/>
    </xf>
    <xf numFmtId="39" fontId="3" fillId="2" borderId="3" xfId="0" applyNumberFormat="1" applyFont="1" applyFill="1" applyBorder="1" applyAlignment="1">
      <alignment horizontal="right" vertical="top"/>
    </xf>
    <xf numFmtId="39" fontId="3" fillId="2" borderId="3" xfId="50" applyFont="1" applyFill="1" applyBorder="1" applyAlignment="1">
      <alignment horizontal="left"/>
    </xf>
    <xf numFmtId="166" fontId="3" fillId="2" borderId="3" xfId="50" applyNumberFormat="1" applyFont="1" applyFill="1" applyBorder="1" applyAlignment="1">
      <alignment horizontal="right"/>
    </xf>
    <xf numFmtId="166" fontId="3" fillId="2" borderId="3" xfId="50" applyNumberFormat="1" applyFont="1" applyFill="1" applyBorder="1" applyAlignment="1">
      <alignment horizontal="center"/>
    </xf>
    <xf numFmtId="4" fontId="3" fillId="2" borderId="3" xfId="51" applyNumberFormat="1" applyFont="1" applyFill="1" applyBorder="1" applyAlignment="1">
      <alignment horizontal="right"/>
    </xf>
    <xf numFmtId="165" fontId="3" fillId="2" borderId="3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/>
    </xf>
    <xf numFmtId="0" fontId="13" fillId="0" borderId="0" xfId="0" applyFont="1" applyFill="1"/>
    <xf numFmtId="0" fontId="3" fillId="2" borderId="3" xfId="52" applyFont="1" applyFill="1" applyBorder="1" applyAlignment="1">
      <alignment horizontal="right"/>
    </xf>
    <xf numFmtId="2" fontId="3" fillId="2" borderId="3" xfId="1" applyNumberFormat="1" applyFont="1" applyFill="1" applyBorder="1" applyAlignment="1"/>
    <xf numFmtId="4" fontId="3" fillId="2" borderId="3" xfId="0" applyNumberFormat="1" applyFont="1" applyFill="1" applyBorder="1" applyAlignment="1"/>
    <xf numFmtId="43" fontId="3" fillId="2" borderId="3" xfId="12" applyFont="1" applyFill="1" applyBorder="1" applyAlignment="1">
      <alignment horizontal="center"/>
    </xf>
    <xf numFmtId="2" fontId="13" fillId="0" borderId="0" xfId="0" applyNumberFormat="1" applyFont="1" applyFill="1"/>
    <xf numFmtId="4" fontId="3" fillId="2" borderId="3" xfId="0" applyNumberFormat="1" applyFont="1" applyFill="1" applyBorder="1" applyAlignment="1">
      <alignment vertical="center"/>
    </xf>
    <xf numFmtId="0" fontId="7" fillId="0" borderId="0" xfId="0" applyFont="1" applyFill="1"/>
    <xf numFmtId="173" fontId="3" fillId="2" borderId="3" xfId="1" applyNumberFormat="1" applyFont="1" applyFill="1" applyBorder="1" applyAlignment="1">
      <alignment horizontal="center" vertical="center" wrapText="1"/>
    </xf>
    <xf numFmtId="178" fontId="12" fillId="0" borderId="0" xfId="0" applyNumberFormat="1" applyFont="1" applyAlignment="1">
      <alignment vertical="center"/>
    </xf>
    <xf numFmtId="165" fontId="3" fillId="2" borderId="3" xfId="1" applyFont="1" applyFill="1" applyBorder="1" applyAlignment="1" applyProtection="1">
      <alignment horizontal="right" vertical="center" wrapText="1"/>
      <protection locked="0"/>
    </xf>
    <xf numFmtId="165" fontId="2" fillId="2" borderId="3" xfId="1" applyFont="1" applyFill="1" applyBorder="1" applyAlignment="1">
      <alignment horizontal="right" vertical="center" wrapText="1"/>
    </xf>
    <xf numFmtId="4" fontId="17" fillId="0" borderId="0" xfId="0" applyNumberFormat="1" applyFont="1" applyBorder="1" applyAlignment="1">
      <alignment vertical="center"/>
    </xf>
    <xf numFmtId="169" fontId="15" fillId="2" borderId="0" xfId="0" applyNumberFormat="1" applyFont="1" applyFill="1" applyBorder="1" applyAlignment="1">
      <alignment vertical="center"/>
    </xf>
    <xf numFmtId="4" fontId="12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79" fontId="11" fillId="2" borderId="0" xfId="41" applyNumberFormat="1" applyFont="1" applyFill="1" applyAlignment="1">
      <alignment vertical="top"/>
    </xf>
    <xf numFmtId="4" fontId="2" fillId="0" borderId="0" xfId="0" applyNumberFormat="1" applyFont="1" applyAlignment="1">
      <alignment vertical="center"/>
    </xf>
    <xf numFmtId="172" fontId="3" fillId="2" borderId="4" xfId="1" applyNumberFormat="1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left" vertical="center" wrapText="1"/>
    </xf>
    <xf numFmtId="165" fontId="3" fillId="2" borderId="4" xfId="1" applyFont="1" applyFill="1" applyBorder="1" applyAlignment="1">
      <alignment vertical="center"/>
    </xf>
    <xf numFmtId="2" fontId="3" fillId="2" borderId="4" xfId="1" applyNumberFormat="1" applyFont="1" applyFill="1" applyBorder="1" applyAlignment="1">
      <alignment horizontal="center" vertical="center"/>
    </xf>
    <xf numFmtId="43" fontId="3" fillId="2" borderId="4" xfId="12" applyFont="1" applyFill="1" applyBorder="1" applyAlignment="1">
      <alignment vertical="center"/>
    </xf>
    <xf numFmtId="43" fontId="3" fillId="2" borderId="4" xfId="12" applyFont="1" applyFill="1" applyBorder="1" applyAlignment="1" applyProtection="1">
      <alignment vertical="center"/>
      <protection locked="0"/>
    </xf>
    <xf numFmtId="173" fontId="3" fillId="2" borderId="4" xfId="1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vertical="center" wrapText="1"/>
    </xf>
    <xf numFmtId="165" fontId="3" fillId="2" borderId="4" xfId="1" applyFont="1" applyFill="1" applyBorder="1" applyAlignment="1">
      <alignment horizontal="right" vertical="center"/>
    </xf>
    <xf numFmtId="165" fontId="3" fillId="2" borderId="4" xfId="1" applyFont="1" applyFill="1" applyBorder="1" applyAlignment="1">
      <alignment horizontal="center" vertical="center" wrapText="1"/>
    </xf>
    <xf numFmtId="4" fontId="3" fillId="2" borderId="4" xfId="51" applyNumberFormat="1" applyFont="1" applyFill="1" applyBorder="1" applyAlignment="1">
      <alignment horizontal="right"/>
    </xf>
    <xf numFmtId="172" fontId="3" fillId="3" borderId="3" xfId="1" applyNumberFormat="1" applyFont="1" applyFill="1" applyBorder="1" applyAlignment="1">
      <alignment horizontal="center" vertical="center"/>
    </xf>
    <xf numFmtId="39" fontId="2" fillId="3" borderId="3" xfId="3" applyFont="1" applyFill="1" applyBorder="1" applyAlignment="1">
      <alignment horizontal="center" vertical="center"/>
    </xf>
    <xf numFmtId="165" fontId="3" fillId="3" borderId="3" xfId="1" applyFont="1" applyFill="1" applyBorder="1" applyAlignment="1">
      <alignment horizontal="center" vertical="center"/>
    </xf>
    <xf numFmtId="165" fontId="2" fillId="3" borderId="3" xfId="1" applyFont="1" applyFill="1" applyBorder="1" applyAlignment="1">
      <alignment horizontal="right" vertical="center" wrapText="1"/>
    </xf>
    <xf numFmtId="172" fontId="3" fillId="3" borderId="3" xfId="1" applyNumberFormat="1" applyFont="1" applyFill="1" applyBorder="1" applyAlignment="1">
      <alignment horizontal="center" vertical="center" wrapText="1"/>
    </xf>
    <xf numFmtId="165" fontId="3" fillId="3" borderId="3" xfId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center" vertical="center" wrapText="1"/>
    </xf>
    <xf numFmtId="165" fontId="3" fillId="3" borderId="3" xfId="1" applyFont="1" applyFill="1" applyBorder="1" applyAlignment="1">
      <alignment vertical="center"/>
    </xf>
    <xf numFmtId="165" fontId="2" fillId="3" borderId="3" xfId="1" applyFont="1" applyFill="1" applyBorder="1" applyAlignment="1" applyProtection="1">
      <alignment vertical="center"/>
      <protection locked="0"/>
    </xf>
    <xf numFmtId="177" fontId="3" fillId="3" borderId="2" xfId="45" applyNumberFormat="1" applyFont="1" applyFill="1" applyBorder="1" applyAlignment="1">
      <alignment horizontal="right" vertical="top"/>
    </xf>
    <xf numFmtId="0" fontId="2" fillId="3" borderId="2" xfId="46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right" vertical="top" wrapText="1"/>
    </xf>
    <xf numFmtId="4" fontId="9" fillId="3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right" vertical="top" wrapText="1"/>
    </xf>
    <xf numFmtId="4" fontId="2" fillId="3" borderId="2" xfId="42" applyNumberFormat="1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center" vertical="top" wrapText="1"/>
    </xf>
    <xf numFmtId="4" fontId="15" fillId="2" borderId="3" xfId="21" applyNumberFormat="1" applyFont="1" applyFill="1" applyBorder="1" applyAlignment="1">
      <alignment horizontal="center" vertical="center" wrapText="1"/>
    </xf>
    <xf numFmtId="4" fontId="15" fillId="2" borderId="3" xfId="21" applyNumberFormat="1" applyFont="1" applyFill="1" applyBorder="1" applyAlignment="1">
      <alignment horizontal="center" vertical="center"/>
    </xf>
    <xf numFmtId="4" fontId="16" fillId="2" borderId="3" xfId="21" applyNumberFormat="1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left" vertical="center"/>
    </xf>
    <xf numFmtId="0" fontId="15" fillId="2" borderId="0" xfId="6" applyFont="1" applyFill="1" applyBorder="1" applyAlignment="1">
      <alignment horizontal="left" vertical="top"/>
    </xf>
    <xf numFmtId="169" fontId="15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</cellXfs>
  <cellStyles count="53">
    <cellStyle name="Comma_ANALISIS EL PUERTO" xfId="33"/>
    <cellStyle name="Millares" xfId="1" builtinId="3"/>
    <cellStyle name="Millares 10" xfId="12"/>
    <cellStyle name="Millares 10 2 3" xfId="43"/>
    <cellStyle name="Millares 10 4" xfId="31"/>
    <cellStyle name="Millares 11" xfId="18"/>
    <cellStyle name="Millares 13" xfId="32"/>
    <cellStyle name="Millares 14" xfId="4"/>
    <cellStyle name="Millares 15" xfId="23"/>
    <cellStyle name="Millares 16" xfId="38"/>
    <cellStyle name="Millares 19" xfId="48"/>
    <cellStyle name="Millares 2" xfId="14"/>
    <cellStyle name="Millares 2 11" xfId="24"/>
    <cellStyle name="Millares 2 2" xfId="8"/>
    <cellStyle name="Millares 2 2 2" xfId="5"/>
    <cellStyle name="Millares 2 2 2 4" xfId="27"/>
    <cellStyle name="Millares 3" xfId="34"/>
    <cellStyle name="Millares 3 3" xfId="16"/>
    <cellStyle name="Millares 3 3 2 3" xfId="47"/>
    <cellStyle name="Millares 4" xfId="15"/>
    <cellStyle name="Millares 5" xfId="17"/>
    <cellStyle name="Millares 5 2" xfId="30"/>
    <cellStyle name="Millares 5 3" xfId="21"/>
    <cellStyle name="Millares 5 3 2" xfId="19"/>
    <cellStyle name="Millares 7" xfId="37"/>
    <cellStyle name="Millares 7 2" xfId="28"/>
    <cellStyle name="Millares 9" xfId="13"/>
    <cellStyle name="Millares_NUEVO FORMATO DE PRESUPUESTOS" xfId="42"/>
    <cellStyle name="Normal" xfId="0" builtinId="0"/>
    <cellStyle name="Normal 10" xfId="6"/>
    <cellStyle name="Normal 10 2" xfId="22"/>
    <cellStyle name="Normal 13 2" xfId="10"/>
    <cellStyle name="Normal 14" xfId="44"/>
    <cellStyle name="Normal 2" xfId="39"/>
    <cellStyle name="Normal 2 2" xfId="2"/>
    <cellStyle name="Normal 2 2 2" xfId="29"/>
    <cellStyle name="Normal 2 3" xfId="11"/>
    <cellStyle name="Normal 2_ANALISIS REC 3" xfId="36"/>
    <cellStyle name="Normal 28" xfId="35"/>
    <cellStyle name="Normal 3" xfId="3"/>
    <cellStyle name="Normal 44" xfId="26"/>
    <cellStyle name="Normal 5" xfId="7"/>
    <cellStyle name="Normal 5 16" xfId="40"/>
    <cellStyle name="Normal 7" xfId="49"/>
    <cellStyle name="Normal_502-01 alcantarillado sanitario academia de entrenamiento policial de hatilloparte b" xfId="51"/>
    <cellStyle name="Normal_55-09 Equipamiento Pozos Ac. Rural El Llano" xfId="45"/>
    <cellStyle name="Normal_BOQ-ALC-RED-MCRISTI-QAQC_VINCI PRESUPUESTO UNIFICADO  LOS  ALCANTARILLADOS SANITARIOS PARA INAPA 02.09.11" xfId="52"/>
    <cellStyle name="Normal_CARCAMO SAN PEDRO" xfId="41"/>
    <cellStyle name="Normal_Hoja1" xfId="50"/>
    <cellStyle name="Normal_PRES 059-09 REHABIL. PLANTA DE TRATAMIENTO DE 80 LPS RAPIDA, AC. HATO DEL YAQUE" xfId="46"/>
    <cellStyle name="Normal_Presupuesto" xfId="25"/>
    <cellStyle name="Normal_Presupuesto Terminaciones Edificio Mantenimiento Nave I " xfId="9"/>
    <cellStyle name="Porcentaje 2" xfId="2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4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4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4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4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6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6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6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6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8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8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8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8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8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0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0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0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2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2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2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2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8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8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0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0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0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0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0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2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2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2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2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2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8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8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9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9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9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9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9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0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0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0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1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1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1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1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1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2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2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2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2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2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4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4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4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5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5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5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5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5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6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6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6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6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7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7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7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7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7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8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8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4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4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4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4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4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5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5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5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5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5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6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6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6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6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6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7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7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7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7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7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8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8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4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4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4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4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4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5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5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5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5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5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6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6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6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6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6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7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7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7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7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7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8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8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8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8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8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9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9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9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0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0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0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0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0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1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1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1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1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2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2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2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2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2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3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3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3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3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3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4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4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4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4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4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5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5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5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5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5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6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6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6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3285153</xdr:colOff>
      <xdr:row>143</xdr:row>
      <xdr:rowOff>146434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3285153</xdr:colOff>
      <xdr:row>143</xdr:row>
      <xdr:rowOff>136909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3285153</xdr:colOff>
      <xdr:row>143</xdr:row>
      <xdr:rowOff>136909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3285153</xdr:colOff>
      <xdr:row>143</xdr:row>
      <xdr:rowOff>146434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3285153</xdr:colOff>
      <xdr:row>143</xdr:row>
      <xdr:rowOff>146434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3285153</xdr:colOff>
      <xdr:row>143</xdr:row>
      <xdr:rowOff>136909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3285153</xdr:colOff>
      <xdr:row>143</xdr:row>
      <xdr:rowOff>136909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137</xdr:row>
      <xdr:rowOff>0</xdr:rowOff>
    </xdr:from>
    <xdr:to>
      <xdr:col>1</xdr:col>
      <xdr:colOff>3285153</xdr:colOff>
      <xdr:row>138</xdr:row>
      <xdr:rowOff>143072</xdr:rowOff>
    </xdr:to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137</xdr:row>
      <xdr:rowOff>0</xdr:rowOff>
    </xdr:from>
    <xdr:to>
      <xdr:col>1</xdr:col>
      <xdr:colOff>3285153</xdr:colOff>
      <xdr:row>138</xdr:row>
      <xdr:rowOff>133547</xdr:rowOff>
    </xdr:to>
    <xdr:sp macro="" textlink="">
      <xdr:nvSpPr>
        <xdr:cNvPr id="775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137</xdr:row>
      <xdr:rowOff>0</xdr:rowOff>
    </xdr:from>
    <xdr:to>
      <xdr:col>1</xdr:col>
      <xdr:colOff>3285153</xdr:colOff>
      <xdr:row>138</xdr:row>
      <xdr:rowOff>133547</xdr:rowOff>
    </xdr:to>
    <xdr:sp macro="" textlink="">
      <xdr:nvSpPr>
        <xdr:cNvPr id="776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137</xdr:row>
      <xdr:rowOff>0</xdr:rowOff>
    </xdr:from>
    <xdr:to>
      <xdr:col>1</xdr:col>
      <xdr:colOff>3285153</xdr:colOff>
      <xdr:row>138</xdr:row>
      <xdr:rowOff>143072</xdr:rowOff>
    </xdr:to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137</xdr:row>
      <xdr:rowOff>0</xdr:rowOff>
    </xdr:from>
    <xdr:to>
      <xdr:col>1</xdr:col>
      <xdr:colOff>3285153</xdr:colOff>
      <xdr:row>138</xdr:row>
      <xdr:rowOff>143072</xdr:rowOff>
    </xdr:to>
    <xdr:sp macro="" textlink="">
      <xdr:nvSpPr>
        <xdr:cNvPr id="778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137</xdr:row>
      <xdr:rowOff>0</xdr:rowOff>
    </xdr:from>
    <xdr:to>
      <xdr:col>1</xdr:col>
      <xdr:colOff>3285153</xdr:colOff>
      <xdr:row>138</xdr:row>
      <xdr:rowOff>133547</xdr:rowOff>
    </xdr:to>
    <xdr:sp macro="" textlink="">
      <xdr:nvSpPr>
        <xdr:cNvPr id="77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137</xdr:row>
      <xdr:rowOff>0</xdr:rowOff>
    </xdr:from>
    <xdr:to>
      <xdr:col>1</xdr:col>
      <xdr:colOff>3285153</xdr:colOff>
      <xdr:row>138</xdr:row>
      <xdr:rowOff>133547</xdr:rowOff>
    </xdr:to>
    <xdr:sp macro="" textlink="">
      <xdr:nvSpPr>
        <xdr:cNvPr id="780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266700</xdr:colOff>
      <xdr:row>135</xdr:row>
      <xdr:rowOff>85725</xdr:rowOff>
    </xdr:from>
    <xdr:to>
      <xdr:col>1</xdr:col>
      <xdr:colOff>2486025</xdr:colOff>
      <xdr:row>135</xdr:row>
      <xdr:rowOff>85725</xdr:rowOff>
    </xdr:to>
    <xdr:sp macro="" textlink="">
      <xdr:nvSpPr>
        <xdr:cNvPr id="781" name="Line 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266700" y="22688550"/>
          <a:ext cx="3000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314325</xdr:colOff>
      <xdr:row>126</xdr:row>
      <xdr:rowOff>57150</xdr:rowOff>
    </xdr:from>
    <xdr:to>
      <xdr:col>1</xdr:col>
      <xdr:colOff>2543175</xdr:colOff>
      <xdr:row>126</xdr:row>
      <xdr:rowOff>57150</xdr:rowOff>
    </xdr:to>
    <xdr:sp macro="" textlink="">
      <xdr:nvSpPr>
        <xdr:cNvPr id="782" name="Line 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314325" y="21031200"/>
          <a:ext cx="3009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3533775</xdr:colOff>
      <xdr:row>126</xdr:row>
      <xdr:rowOff>57150</xdr:rowOff>
    </xdr:from>
    <xdr:to>
      <xdr:col>5</xdr:col>
      <xdr:colOff>742950</xdr:colOff>
      <xdr:row>126</xdr:row>
      <xdr:rowOff>57150</xdr:rowOff>
    </xdr:to>
    <xdr:sp macro="" textlink="">
      <xdr:nvSpPr>
        <xdr:cNvPr id="783" name="Line 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4314825" y="21031200"/>
          <a:ext cx="335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3476625</xdr:colOff>
      <xdr:row>135</xdr:row>
      <xdr:rowOff>104775</xdr:rowOff>
    </xdr:from>
    <xdr:to>
      <xdr:col>5</xdr:col>
      <xdr:colOff>685800</xdr:colOff>
      <xdr:row>135</xdr:row>
      <xdr:rowOff>104775</xdr:rowOff>
    </xdr:to>
    <xdr:sp macro="" textlink="">
      <xdr:nvSpPr>
        <xdr:cNvPr id="784" name="Line 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4257675" y="22707600"/>
          <a:ext cx="335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2685636</xdr:colOff>
      <xdr:row>97</xdr:row>
      <xdr:rowOff>0</xdr:rowOff>
    </xdr:from>
    <xdr:ext cx="95250" cy="294447"/>
    <xdr:sp macro="" textlink="">
      <xdr:nvSpPr>
        <xdr:cNvPr id="785" name="Text Box 15"/>
        <xdr:cNvSpPr txBox="1">
          <a:spLocks noChangeArrowheads="1"/>
        </xdr:cNvSpPr>
      </xdr:nvSpPr>
      <xdr:spPr bwMode="auto">
        <a:xfrm>
          <a:off x="3466686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78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97</xdr:row>
      <xdr:rowOff>0</xdr:rowOff>
    </xdr:from>
    <xdr:ext cx="95250" cy="294447"/>
    <xdr:sp macro="" textlink="">
      <xdr:nvSpPr>
        <xdr:cNvPr id="787" name="Text Box 15"/>
        <xdr:cNvSpPr txBox="1">
          <a:spLocks noChangeArrowheads="1"/>
        </xdr:cNvSpPr>
      </xdr:nvSpPr>
      <xdr:spPr bwMode="auto">
        <a:xfrm>
          <a:off x="3466686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78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78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790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791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792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793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794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795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01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02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03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04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05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06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07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0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0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10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98</xdr:row>
      <xdr:rowOff>0</xdr:rowOff>
    </xdr:from>
    <xdr:to>
      <xdr:col>1</xdr:col>
      <xdr:colOff>2780886</xdr:colOff>
      <xdr:row>105</xdr:row>
      <xdr:rowOff>48868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3466686" y="14868525"/>
          <a:ext cx="95250" cy="1315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97</xdr:row>
      <xdr:rowOff>152400</xdr:rowOff>
    </xdr:from>
    <xdr:to>
      <xdr:col>1</xdr:col>
      <xdr:colOff>1419225</xdr:colOff>
      <xdr:row>98</xdr:row>
      <xdr:rowOff>47625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2105025" y="147923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0</xdr:row>
      <xdr:rowOff>57149</xdr:rowOff>
    </xdr:from>
    <xdr:to>
      <xdr:col>1</xdr:col>
      <xdr:colOff>714374</xdr:colOff>
      <xdr:row>5</xdr:row>
      <xdr:rowOff>133350</xdr:rowOff>
    </xdr:to>
    <xdr:pic>
      <xdr:nvPicPr>
        <xdr:cNvPr id="863" name="Imagen 862" descr="Resultado de imagen para inapa logo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7"/>
        <a:stretch/>
      </xdr:blipFill>
      <xdr:spPr bwMode="auto">
        <a:xfrm>
          <a:off x="266700" y="57149"/>
          <a:ext cx="885824" cy="8858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4"/>
  <sheetViews>
    <sheetView tabSelected="1" view="pageBreakPreview" zoomScaleNormal="100" zoomScaleSheetLayoutView="100" workbookViewId="0">
      <selection activeCell="A8" sqref="A8:F8"/>
    </sheetView>
  </sheetViews>
  <sheetFormatPr baseColWidth="10" defaultColWidth="9.140625" defaultRowHeight="12.75"/>
  <cols>
    <col min="1" max="1" width="6.5703125" style="30" customWidth="1"/>
    <col min="2" max="2" width="50.5703125" style="26" customWidth="1"/>
    <col min="3" max="3" width="11.5703125" style="31" customWidth="1"/>
    <col min="4" max="4" width="5.28515625" style="27" customWidth="1"/>
    <col min="5" max="5" width="11.7109375" style="28" customWidth="1"/>
    <col min="6" max="6" width="15.28515625" style="32" customWidth="1"/>
    <col min="7" max="7" width="13.42578125" style="6" customWidth="1"/>
    <col min="8" max="8" width="15.140625" style="6" customWidth="1"/>
    <col min="9" max="9" width="16.7109375" style="6" bestFit="1" customWidth="1"/>
    <col min="10" max="10" width="11.85546875" style="6" bestFit="1" customWidth="1"/>
    <col min="11" max="11" width="14.28515625" style="6" bestFit="1" customWidth="1"/>
    <col min="12" max="12" width="9.140625" style="6"/>
    <col min="13" max="13" width="10.85546875" style="6" bestFit="1" customWidth="1"/>
    <col min="14" max="16384" width="9.140625" style="6"/>
  </cols>
  <sheetData>
    <row r="1" spans="1:9">
      <c r="A1" s="221" t="s">
        <v>0</v>
      </c>
      <c r="B1" s="221"/>
      <c r="C1" s="221"/>
      <c r="D1" s="221"/>
      <c r="E1" s="221"/>
      <c r="F1" s="221"/>
    </row>
    <row r="2" spans="1:9">
      <c r="A2" s="221" t="s">
        <v>1</v>
      </c>
      <c r="B2" s="221"/>
      <c r="C2" s="221"/>
      <c r="D2" s="221"/>
      <c r="E2" s="221"/>
      <c r="F2" s="221"/>
    </row>
    <row r="3" spans="1:9">
      <c r="A3" s="221" t="s">
        <v>2</v>
      </c>
      <c r="B3" s="221"/>
      <c r="C3" s="221"/>
      <c r="D3" s="221"/>
      <c r="E3" s="221"/>
      <c r="F3" s="221"/>
    </row>
    <row r="4" spans="1:9">
      <c r="A4" s="221" t="s">
        <v>3</v>
      </c>
      <c r="B4" s="221"/>
      <c r="C4" s="221"/>
      <c r="D4" s="221"/>
      <c r="E4" s="221"/>
      <c r="F4" s="221"/>
    </row>
    <row r="5" spans="1:9">
      <c r="A5" s="118"/>
      <c r="B5" s="118"/>
      <c r="C5" s="118"/>
      <c r="D5" s="118"/>
      <c r="E5" s="118"/>
      <c r="F5" s="118"/>
    </row>
    <row r="6" spans="1:9">
      <c r="A6" s="118"/>
      <c r="B6" s="118"/>
      <c r="C6" s="118"/>
      <c r="D6" s="118"/>
      <c r="E6" s="118"/>
      <c r="F6" s="118"/>
    </row>
    <row r="7" spans="1:9">
      <c r="A7" s="219" t="s">
        <v>113</v>
      </c>
      <c r="B7" s="219"/>
      <c r="C7" s="219"/>
      <c r="D7" s="219"/>
      <c r="E7" s="219"/>
      <c r="F7" s="219"/>
    </row>
    <row r="8" spans="1:9" ht="12.75" customHeight="1">
      <c r="A8" s="219" t="s">
        <v>116</v>
      </c>
      <c r="B8" s="219"/>
      <c r="C8" s="219"/>
      <c r="D8" s="219"/>
      <c r="E8" s="219"/>
      <c r="F8" s="219"/>
    </row>
    <row r="9" spans="1:9" ht="15" customHeight="1">
      <c r="A9" s="219" t="s">
        <v>82</v>
      </c>
      <c r="B9" s="219"/>
      <c r="C9" s="132"/>
      <c r="D9" s="220" t="s">
        <v>74</v>
      </c>
      <c r="E9" s="220"/>
      <c r="F9" s="132"/>
    </row>
    <row r="10" spans="1:9">
      <c r="A10" s="221"/>
      <c r="B10" s="221"/>
      <c r="C10" s="221"/>
      <c r="D10" s="221"/>
      <c r="E10" s="221"/>
      <c r="F10" s="221"/>
    </row>
    <row r="11" spans="1:9">
      <c r="A11" s="129" t="s">
        <v>4</v>
      </c>
      <c r="B11" s="130" t="s">
        <v>5</v>
      </c>
      <c r="C11" s="131" t="s">
        <v>6</v>
      </c>
      <c r="D11" s="131" t="s">
        <v>7</v>
      </c>
      <c r="E11" s="131" t="s">
        <v>8</v>
      </c>
      <c r="F11" s="131" t="s">
        <v>9</v>
      </c>
    </row>
    <row r="12" spans="1:9" ht="37.5" customHeight="1">
      <c r="A12" s="7" t="s">
        <v>75</v>
      </c>
      <c r="B12" s="16" t="s">
        <v>83</v>
      </c>
      <c r="C12" s="12"/>
      <c r="D12" s="17"/>
      <c r="E12" s="12"/>
      <c r="F12" s="15"/>
    </row>
    <row r="13" spans="1:9">
      <c r="A13" s="133">
        <v>1</v>
      </c>
      <c r="B13" s="22" t="s">
        <v>24</v>
      </c>
      <c r="C13" s="12">
        <v>6894</v>
      </c>
      <c r="D13" s="17" t="s">
        <v>12</v>
      </c>
      <c r="E13" s="12">
        <v>14.63</v>
      </c>
      <c r="F13" s="112">
        <f>ROUND(C13*E13,2)</f>
        <v>100859.22</v>
      </c>
      <c r="H13" s="36"/>
      <c r="I13" s="116"/>
    </row>
    <row r="14" spans="1:9">
      <c r="A14" s="13"/>
      <c r="B14" s="134"/>
      <c r="C14" s="12"/>
      <c r="D14" s="17"/>
      <c r="E14" s="40"/>
      <c r="F14" s="112"/>
      <c r="H14" s="36"/>
      <c r="I14" s="111"/>
    </row>
    <row r="15" spans="1:9">
      <c r="A15" s="14">
        <v>2</v>
      </c>
      <c r="B15" s="135" t="s">
        <v>18</v>
      </c>
      <c r="C15" s="12"/>
      <c r="D15" s="17"/>
      <c r="E15" s="40"/>
      <c r="F15" s="112"/>
      <c r="H15" s="36"/>
      <c r="I15" s="111"/>
    </row>
    <row r="16" spans="1:9">
      <c r="A16" s="13">
        <f>+A15+0.1</f>
        <v>2.1</v>
      </c>
      <c r="B16" s="136" t="s">
        <v>21</v>
      </c>
      <c r="C16" s="12">
        <v>4613.4799999999996</v>
      </c>
      <c r="D16" s="17" t="s">
        <v>11</v>
      </c>
      <c r="E16" s="12">
        <v>154.52000000000001</v>
      </c>
      <c r="F16" s="112">
        <f>ROUND(C16*E16,2)</f>
        <v>712874.93</v>
      </c>
      <c r="H16" s="36"/>
      <c r="I16" s="111"/>
    </row>
    <row r="17" spans="1:13">
      <c r="A17" s="13">
        <v>2.2000000000000002</v>
      </c>
      <c r="B17" s="136" t="s">
        <v>14</v>
      </c>
      <c r="C17" s="12">
        <v>421.18</v>
      </c>
      <c r="D17" s="17" t="s">
        <v>11</v>
      </c>
      <c r="E17" s="12">
        <v>1110.3900000000001</v>
      </c>
      <c r="F17" s="112">
        <f>ROUND(C17*E17,2)</f>
        <v>467674.06</v>
      </c>
      <c r="H17" s="36"/>
      <c r="I17" s="111"/>
    </row>
    <row r="18" spans="1:13" ht="25.5">
      <c r="A18" s="13">
        <v>2.2999999999999998</v>
      </c>
      <c r="B18" s="136" t="s">
        <v>42</v>
      </c>
      <c r="C18" s="12">
        <v>3935.12</v>
      </c>
      <c r="D18" s="17" t="s">
        <v>11</v>
      </c>
      <c r="E18" s="12">
        <v>184.68</v>
      </c>
      <c r="F18" s="112">
        <f>ROUND(C18*E18,2)</f>
        <v>726737.96</v>
      </c>
      <c r="H18" s="36"/>
      <c r="I18" s="111"/>
    </row>
    <row r="19" spans="1:13" ht="25.5">
      <c r="A19" s="13">
        <f t="shared" ref="A19" si="0">+A18+0.1</f>
        <v>2.4</v>
      </c>
      <c r="B19" s="23" t="s">
        <v>43</v>
      </c>
      <c r="C19" s="12">
        <v>814.03</v>
      </c>
      <c r="D19" s="17" t="s">
        <v>11</v>
      </c>
      <c r="E19" s="12">
        <v>210</v>
      </c>
      <c r="F19" s="112">
        <f>ROUND(C19*E19,2)</f>
        <v>170946.3</v>
      </c>
      <c r="H19" s="36"/>
      <c r="I19" s="111"/>
    </row>
    <row r="20" spans="1:13">
      <c r="A20" s="9"/>
      <c r="B20" s="23"/>
      <c r="C20" s="12"/>
      <c r="D20" s="17"/>
      <c r="E20" s="12"/>
      <c r="F20" s="112"/>
      <c r="H20" s="36"/>
      <c r="I20" s="111"/>
    </row>
    <row r="21" spans="1:13">
      <c r="A21" s="14">
        <v>3</v>
      </c>
      <c r="B21" s="21" t="s">
        <v>19</v>
      </c>
      <c r="C21" s="12"/>
      <c r="D21" s="17"/>
      <c r="E21" s="12"/>
      <c r="F21" s="112"/>
      <c r="H21" s="36"/>
      <c r="I21" s="111"/>
    </row>
    <row r="22" spans="1:13" ht="25.5">
      <c r="A22" s="9">
        <v>3.1</v>
      </c>
      <c r="B22" s="22" t="s">
        <v>25</v>
      </c>
      <c r="C22" s="12">
        <v>3903.44</v>
      </c>
      <c r="D22" s="17" t="s">
        <v>12</v>
      </c>
      <c r="E22" s="12">
        <v>469.53</v>
      </c>
      <c r="F22" s="112">
        <f>ROUND(C22*E22,2)</f>
        <v>1832782.18</v>
      </c>
      <c r="H22" s="36"/>
      <c r="I22" s="111"/>
    </row>
    <row r="23" spans="1:13" ht="25.5">
      <c r="A23" s="13">
        <v>3.2</v>
      </c>
      <c r="B23" s="22" t="s">
        <v>77</v>
      </c>
      <c r="C23" s="12">
        <v>2359.16</v>
      </c>
      <c r="D23" s="17" t="s">
        <v>12</v>
      </c>
      <c r="E23" s="12">
        <v>790.67</v>
      </c>
      <c r="F23" s="112">
        <f t="shared" ref="F23:F60" si="1">ROUND(C23*E23,2)</f>
        <v>1865317.04</v>
      </c>
      <c r="H23" s="36"/>
      <c r="I23" s="111"/>
    </row>
    <row r="24" spans="1:13" ht="25.5">
      <c r="A24" s="13">
        <v>3.3</v>
      </c>
      <c r="B24" s="22" t="s">
        <v>84</v>
      </c>
      <c r="C24" s="12">
        <v>776.83</v>
      </c>
      <c r="D24" s="17" t="s">
        <v>12</v>
      </c>
      <c r="E24" s="12">
        <v>1633.99</v>
      </c>
      <c r="F24" s="112">
        <f t="shared" si="1"/>
        <v>1269332.45</v>
      </c>
      <c r="H24" s="36"/>
      <c r="I24" s="111"/>
    </row>
    <row r="25" spans="1:13">
      <c r="A25" s="13"/>
      <c r="B25" s="22"/>
      <c r="C25" s="12"/>
      <c r="D25" s="17"/>
      <c r="E25" s="12"/>
      <c r="F25" s="112"/>
      <c r="H25" s="36"/>
      <c r="I25" s="111"/>
    </row>
    <row r="26" spans="1:13">
      <c r="A26" s="14">
        <v>4</v>
      </c>
      <c r="B26" s="21" t="s">
        <v>20</v>
      </c>
      <c r="C26" s="12"/>
      <c r="D26" s="17"/>
      <c r="E26" s="12"/>
      <c r="F26" s="112"/>
      <c r="H26" s="36"/>
      <c r="I26" s="111"/>
    </row>
    <row r="27" spans="1:13" ht="25.5">
      <c r="A27" s="137">
        <v>4.0999999999999996</v>
      </c>
      <c r="B27" s="22" t="s">
        <v>25</v>
      </c>
      <c r="C27" s="12">
        <v>3903.44</v>
      </c>
      <c r="D27" s="17" t="s">
        <v>12</v>
      </c>
      <c r="E27" s="12">
        <v>27.98</v>
      </c>
      <c r="F27" s="112">
        <f t="shared" si="1"/>
        <v>109218.25</v>
      </c>
      <c r="H27" s="36"/>
      <c r="I27" s="111"/>
    </row>
    <row r="28" spans="1:13" ht="25.5">
      <c r="A28" s="13">
        <v>4.2</v>
      </c>
      <c r="B28" s="22" t="s">
        <v>77</v>
      </c>
      <c r="C28" s="12">
        <v>2359.16</v>
      </c>
      <c r="D28" s="17" t="s">
        <v>12</v>
      </c>
      <c r="E28" s="12">
        <v>32.270000000000003</v>
      </c>
      <c r="F28" s="112">
        <f t="shared" ref="F28:F29" si="2">ROUND(C28*E28,2)</f>
        <v>76130.09</v>
      </c>
      <c r="H28" s="36"/>
      <c r="I28" s="111"/>
    </row>
    <row r="29" spans="1:13" ht="25.5">
      <c r="A29" s="13">
        <v>4.3</v>
      </c>
      <c r="B29" s="22" t="s">
        <v>84</v>
      </c>
      <c r="C29" s="12">
        <v>776.83</v>
      </c>
      <c r="D29" s="17" t="s">
        <v>12</v>
      </c>
      <c r="E29" s="12">
        <v>39.299999999999997</v>
      </c>
      <c r="F29" s="112">
        <f t="shared" si="2"/>
        <v>30529.42</v>
      </c>
      <c r="H29" s="36"/>
      <c r="I29" s="111"/>
    </row>
    <row r="30" spans="1:13">
      <c r="A30" s="13"/>
      <c r="B30" s="22"/>
      <c r="C30" s="12"/>
      <c r="D30" s="17"/>
      <c r="E30" s="12"/>
      <c r="F30" s="112"/>
      <c r="H30" s="36"/>
      <c r="I30" s="111"/>
    </row>
    <row r="31" spans="1:13" s="39" customFormat="1" ht="21" customHeight="1">
      <c r="A31" s="105">
        <v>5</v>
      </c>
      <c r="B31" s="21" t="s">
        <v>41</v>
      </c>
      <c r="C31" s="106"/>
      <c r="D31" s="107"/>
      <c r="E31" s="106"/>
      <c r="F31" s="112"/>
      <c r="H31" s="36"/>
      <c r="I31" s="111"/>
    </row>
    <row r="32" spans="1:13" s="39" customFormat="1" ht="25.5">
      <c r="A32" s="108">
        <v>5.0999999999999996</v>
      </c>
      <c r="B32" s="22" t="s">
        <v>80</v>
      </c>
      <c r="C32" s="106">
        <v>15</v>
      </c>
      <c r="D32" s="107" t="s">
        <v>10</v>
      </c>
      <c r="E32" s="106">
        <v>2750.04</v>
      </c>
      <c r="F32" s="112">
        <f t="shared" ref="F32" si="3">ROUND(C32*E32,2)</f>
        <v>41250.6</v>
      </c>
      <c r="H32" s="36"/>
      <c r="I32" s="117"/>
      <c r="M32" s="119"/>
    </row>
    <row r="33" spans="1:256" s="39" customFormat="1" ht="25.5">
      <c r="A33" s="108">
        <v>5.2</v>
      </c>
      <c r="B33" s="22" t="s">
        <v>111</v>
      </c>
      <c r="C33" s="106">
        <v>2</v>
      </c>
      <c r="D33" s="107" t="s">
        <v>10</v>
      </c>
      <c r="E33" s="106">
        <v>2119.35</v>
      </c>
      <c r="F33" s="112">
        <f t="shared" ref="F33" si="4">ROUND(C33*E33,2)</f>
        <v>4238.7</v>
      </c>
      <c r="H33" s="36"/>
      <c r="I33" s="117"/>
      <c r="M33" s="119"/>
    </row>
    <row r="34" spans="1:256" s="39" customFormat="1" ht="25.5">
      <c r="A34" s="108">
        <v>5.3</v>
      </c>
      <c r="B34" s="22" t="s">
        <v>78</v>
      </c>
      <c r="C34" s="106">
        <v>3</v>
      </c>
      <c r="D34" s="107" t="s">
        <v>10</v>
      </c>
      <c r="E34" s="106">
        <v>2054.4499999999998</v>
      </c>
      <c r="F34" s="112">
        <f t="shared" ref="F34:F37" si="5">ROUND(C34*E34,2)</f>
        <v>6163.35</v>
      </c>
      <c r="H34" s="36"/>
      <c r="I34" s="117"/>
      <c r="M34" s="119"/>
    </row>
    <row r="35" spans="1:256" s="39" customFormat="1">
      <c r="A35" s="108">
        <v>5.4</v>
      </c>
      <c r="B35" s="22" t="s">
        <v>81</v>
      </c>
      <c r="C35" s="106">
        <v>2</v>
      </c>
      <c r="D35" s="107" t="s">
        <v>10</v>
      </c>
      <c r="E35" s="106">
        <v>1566.25</v>
      </c>
      <c r="F35" s="112">
        <f t="shared" si="5"/>
        <v>3132.5</v>
      </c>
      <c r="H35" s="36"/>
      <c r="I35" s="117"/>
      <c r="M35" s="119"/>
      <c r="O35" s="119"/>
    </row>
    <row r="36" spans="1:256" s="39" customFormat="1">
      <c r="A36" s="108">
        <v>5.5</v>
      </c>
      <c r="B36" s="22" t="s">
        <v>73</v>
      </c>
      <c r="C36" s="106">
        <v>49</v>
      </c>
      <c r="D36" s="107" t="s">
        <v>10</v>
      </c>
      <c r="E36" s="106">
        <v>1384.48</v>
      </c>
      <c r="F36" s="112">
        <f t="shared" si="5"/>
        <v>67839.520000000004</v>
      </c>
      <c r="H36" s="36"/>
      <c r="I36" s="117"/>
      <c r="M36" s="119"/>
    </row>
    <row r="37" spans="1:256" s="39" customFormat="1">
      <c r="A37" s="108">
        <v>5.6</v>
      </c>
      <c r="B37" s="22" t="s">
        <v>112</v>
      </c>
      <c r="C37" s="106">
        <v>5</v>
      </c>
      <c r="D37" s="107" t="s">
        <v>10</v>
      </c>
      <c r="E37" s="106">
        <v>2390.48</v>
      </c>
      <c r="F37" s="112">
        <f t="shared" si="5"/>
        <v>11952.4</v>
      </c>
      <c r="H37" s="36"/>
      <c r="L37" s="119"/>
    </row>
    <row r="38" spans="1:256">
      <c r="A38" s="108">
        <v>5.7</v>
      </c>
      <c r="B38" s="22" t="s">
        <v>110</v>
      </c>
      <c r="C38" s="106">
        <v>20</v>
      </c>
      <c r="D38" s="17" t="s">
        <v>10</v>
      </c>
      <c r="E38" s="12">
        <v>300</v>
      </c>
      <c r="F38" s="112">
        <f>ROUND(C38*E38,2)</f>
        <v>6000</v>
      </c>
      <c r="H38" s="36"/>
    </row>
    <row r="39" spans="1:256" ht="9" customHeight="1">
      <c r="A39" s="109"/>
      <c r="B39" s="22"/>
      <c r="C39" s="106"/>
      <c r="D39" s="17"/>
      <c r="E39" s="12"/>
      <c r="F39" s="112"/>
      <c r="H39" s="36"/>
    </row>
    <row r="40" spans="1:256">
      <c r="A40" s="14">
        <v>6</v>
      </c>
      <c r="B40" s="21" t="s">
        <v>85</v>
      </c>
      <c r="C40" s="12"/>
      <c r="D40" s="17"/>
      <c r="E40" s="12"/>
      <c r="F40" s="112"/>
      <c r="H40" s="36"/>
    </row>
    <row r="41" spans="1:256" ht="7.5" customHeight="1">
      <c r="A41" s="37"/>
      <c r="B41" s="10"/>
      <c r="C41" s="12"/>
      <c r="D41" s="17"/>
      <c r="E41" s="12"/>
      <c r="F41" s="112"/>
      <c r="H41" s="36"/>
    </row>
    <row r="42" spans="1:256" ht="51">
      <c r="A42" s="186">
        <v>6.1</v>
      </c>
      <c r="B42" s="187" t="s">
        <v>86</v>
      </c>
      <c r="C42" s="188">
        <v>1</v>
      </c>
      <c r="D42" s="189" t="s">
        <v>10</v>
      </c>
      <c r="E42" s="190">
        <v>47450.05</v>
      </c>
      <c r="F42" s="191">
        <f>ROUND(C42*E42,2)</f>
        <v>47450.05</v>
      </c>
      <c r="H42" s="36"/>
    </row>
    <row r="43" spans="1:256">
      <c r="A43" s="37"/>
      <c r="B43" s="10"/>
      <c r="C43" s="12"/>
      <c r="D43" s="17"/>
      <c r="E43" s="12"/>
      <c r="F43" s="112"/>
      <c r="H43" s="36"/>
    </row>
    <row r="44" spans="1:256" ht="51">
      <c r="A44" s="37">
        <v>6.2</v>
      </c>
      <c r="B44" s="10" t="s">
        <v>87</v>
      </c>
      <c r="C44" s="12">
        <v>6</v>
      </c>
      <c r="D44" s="17" t="s">
        <v>10</v>
      </c>
      <c r="E44" s="106">
        <v>32067.62</v>
      </c>
      <c r="F44" s="112">
        <f>ROUND(C44*E44,2)</f>
        <v>192405.72</v>
      </c>
      <c r="H44" s="36"/>
      <c r="J44" s="36"/>
    </row>
    <row r="45" spans="1:256">
      <c r="A45" s="37">
        <v>6.3</v>
      </c>
      <c r="B45" s="10" t="s">
        <v>114</v>
      </c>
      <c r="C45" s="12">
        <v>7</v>
      </c>
      <c r="D45" s="17" t="s">
        <v>10</v>
      </c>
      <c r="E45" s="106">
        <v>3835</v>
      </c>
      <c r="F45" s="112">
        <f>ROUND(C45*E45,2)</f>
        <v>26845</v>
      </c>
      <c r="H45" s="36"/>
    </row>
    <row r="46" spans="1:256" ht="9" customHeight="1">
      <c r="A46" s="37"/>
      <c r="B46" s="10"/>
      <c r="C46" s="12"/>
      <c r="D46" s="17"/>
      <c r="E46" s="40"/>
      <c r="F46" s="112"/>
      <c r="H46" s="36"/>
    </row>
    <row r="47" spans="1:256" s="39" customFormat="1">
      <c r="A47" s="138">
        <v>7</v>
      </c>
      <c r="B47" s="139" t="s">
        <v>88</v>
      </c>
      <c r="C47" s="140"/>
      <c r="D47" s="141"/>
      <c r="E47" s="142"/>
      <c r="F47" s="112"/>
      <c r="G47" s="38"/>
      <c r="H47" s="36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  <c r="IU47" s="38"/>
      <c r="IV47" s="38"/>
    </row>
    <row r="48" spans="1:256" s="39" customFormat="1">
      <c r="A48" s="143">
        <v>7.1</v>
      </c>
      <c r="B48" s="144" t="s">
        <v>44</v>
      </c>
      <c r="C48" s="145">
        <v>300</v>
      </c>
      <c r="D48" s="146" t="s">
        <v>10</v>
      </c>
      <c r="E48" s="142">
        <v>230.1</v>
      </c>
      <c r="F48" s="112">
        <f t="shared" si="1"/>
        <v>69030</v>
      </c>
      <c r="G48" s="38"/>
      <c r="H48" s="36"/>
      <c r="I48" s="110"/>
      <c r="J48" s="38"/>
      <c r="K48" s="120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  <c r="IV48" s="38"/>
    </row>
    <row r="49" spans="1:256" s="39" customFormat="1" ht="25.5">
      <c r="A49" s="143">
        <v>7.2</v>
      </c>
      <c r="B49" s="147" t="s">
        <v>45</v>
      </c>
      <c r="C49" s="148">
        <v>3600</v>
      </c>
      <c r="D49" s="149" t="s">
        <v>12</v>
      </c>
      <c r="E49" s="142">
        <v>32.1</v>
      </c>
      <c r="F49" s="112">
        <f t="shared" si="1"/>
        <v>115560</v>
      </c>
      <c r="G49" s="38"/>
      <c r="H49" s="36"/>
      <c r="I49" s="110"/>
      <c r="J49" s="38"/>
      <c r="K49" s="121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</row>
    <row r="50" spans="1:256" s="39" customFormat="1">
      <c r="A50" s="143">
        <v>7.3</v>
      </c>
      <c r="B50" s="150" t="s">
        <v>46</v>
      </c>
      <c r="C50" s="145">
        <v>600</v>
      </c>
      <c r="D50" s="146" t="s">
        <v>10</v>
      </c>
      <c r="E50" s="142">
        <v>53.1</v>
      </c>
      <c r="F50" s="112">
        <f t="shared" si="1"/>
        <v>31860</v>
      </c>
      <c r="G50" s="38"/>
      <c r="H50" s="36"/>
      <c r="I50" s="110"/>
      <c r="J50" s="38"/>
      <c r="K50" s="120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</row>
    <row r="51" spans="1:256" s="127" customFormat="1">
      <c r="A51" s="143">
        <v>7.4</v>
      </c>
      <c r="B51" s="144" t="s">
        <v>47</v>
      </c>
      <c r="C51" s="145">
        <v>600</v>
      </c>
      <c r="D51" s="146" t="s">
        <v>10</v>
      </c>
      <c r="E51" s="142">
        <v>26.5</v>
      </c>
      <c r="F51" s="112">
        <f t="shared" si="1"/>
        <v>15900</v>
      </c>
      <c r="G51" s="123"/>
      <c r="H51" s="124"/>
      <c r="I51" s="125"/>
      <c r="J51" s="123"/>
      <c r="K51" s="126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23"/>
      <c r="BK51" s="123"/>
      <c r="BL51" s="123"/>
      <c r="BM51" s="123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123"/>
      <c r="BY51" s="123"/>
      <c r="BZ51" s="123"/>
      <c r="CA51" s="123"/>
      <c r="CB51" s="123"/>
      <c r="CC51" s="123"/>
      <c r="CD51" s="123"/>
      <c r="CE51" s="123"/>
      <c r="CF51" s="123"/>
      <c r="CG51" s="123"/>
      <c r="CH51" s="123"/>
      <c r="CI51" s="123"/>
      <c r="CJ51" s="123"/>
      <c r="CK51" s="123"/>
      <c r="CL51" s="123"/>
      <c r="CM51" s="123"/>
      <c r="CN51" s="123"/>
      <c r="CO51" s="123"/>
      <c r="CP51" s="123"/>
      <c r="CQ51" s="123"/>
      <c r="CR51" s="123"/>
      <c r="CS51" s="123"/>
      <c r="CT51" s="123"/>
      <c r="CU51" s="123"/>
      <c r="CV51" s="123"/>
      <c r="CW51" s="123"/>
      <c r="CX51" s="123"/>
      <c r="CY51" s="123"/>
      <c r="CZ51" s="123"/>
      <c r="DA51" s="123"/>
      <c r="DB51" s="123"/>
      <c r="DC51" s="123"/>
      <c r="DD51" s="123"/>
      <c r="DE51" s="123"/>
      <c r="DF51" s="123"/>
      <c r="DG51" s="123"/>
      <c r="DH51" s="123"/>
      <c r="DI51" s="123"/>
      <c r="DJ51" s="123"/>
      <c r="DK51" s="123"/>
      <c r="DL51" s="123"/>
      <c r="DM51" s="123"/>
      <c r="DN51" s="123"/>
      <c r="DO51" s="123"/>
      <c r="DP51" s="123"/>
      <c r="DQ51" s="123"/>
      <c r="DR51" s="123"/>
      <c r="DS51" s="123"/>
      <c r="DT51" s="123"/>
      <c r="DU51" s="123"/>
      <c r="DV51" s="123"/>
      <c r="DW51" s="123"/>
      <c r="DX51" s="123"/>
      <c r="DY51" s="123"/>
      <c r="DZ51" s="123"/>
      <c r="EA51" s="123"/>
      <c r="EB51" s="123"/>
      <c r="EC51" s="123"/>
      <c r="ED51" s="123"/>
      <c r="EE51" s="123"/>
      <c r="EF51" s="123"/>
      <c r="EG51" s="123"/>
      <c r="EH51" s="123"/>
      <c r="EI51" s="123"/>
      <c r="EJ51" s="123"/>
      <c r="EK51" s="123"/>
      <c r="EL51" s="123"/>
      <c r="EM51" s="123"/>
      <c r="EN51" s="123"/>
      <c r="EO51" s="123"/>
      <c r="EP51" s="123"/>
      <c r="EQ51" s="123"/>
      <c r="ER51" s="123"/>
      <c r="ES51" s="123"/>
      <c r="ET51" s="123"/>
      <c r="EU51" s="123"/>
      <c r="EV51" s="123"/>
      <c r="EW51" s="123"/>
      <c r="EX51" s="123"/>
      <c r="EY51" s="123"/>
      <c r="EZ51" s="123"/>
      <c r="FA51" s="123"/>
      <c r="FB51" s="123"/>
      <c r="FC51" s="123"/>
      <c r="FD51" s="123"/>
      <c r="FE51" s="123"/>
      <c r="FF51" s="123"/>
      <c r="FG51" s="123"/>
      <c r="FH51" s="123"/>
      <c r="FI51" s="123"/>
      <c r="FJ51" s="123"/>
      <c r="FK51" s="123"/>
      <c r="FL51" s="123"/>
      <c r="FM51" s="123"/>
      <c r="FN51" s="123"/>
      <c r="FO51" s="123"/>
      <c r="FP51" s="123"/>
      <c r="FQ51" s="123"/>
      <c r="FR51" s="123"/>
      <c r="FS51" s="123"/>
      <c r="FT51" s="123"/>
      <c r="FU51" s="123"/>
      <c r="FV51" s="123"/>
      <c r="FW51" s="123"/>
      <c r="FX51" s="123"/>
      <c r="FY51" s="123"/>
      <c r="FZ51" s="123"/>
      <c r="GA51" s="123"/>
      <c r="GB51" s="123"/>
      <c r="GC51" s="123"/>
      <c r="GD51" s="123"/>
      <c r="GE51" s="123"/>
      <c r="GF51" s="123"/>
      <c r="GG51" s="123"/>
      <c r="GH51" s="123"/>
      <c r="GI51" s="123"/>
      <c r="GJ51" s="123"/>
      <c r="GK51" s="123"/>
      <c r="GL51" s="123"/>
      <c r="GM51" s="123"/>
      <c r="GN51" s="123"/>
      <c r="GO51" s="123"/>
      <c r="GP51" s="123"/>
      <c r="GQ51" s="123"/>
      <c r="GR51" s="123"/>
      <c r="GS51" s="123"/>
      <c r="GT51" s="123"/>
      <c r="GU51" s="123"/>
      <c r="GV51" s="123"/>
      <c r="GW51" s="123"/>
      <c r="GX51" s="123"/>
      <c r="GY51" s="123"/>
      <c r="GZ51" s="123"/>
      <c r="HA51" s="123"/>
      <c r="HB51" s="123"/>
      <c r="HC51" s="123"/>
      <c r="HD51" s="123"/>
      <c r="HE51" s="123"/>
      <c r="HF51" s="123"/>
      <c r="HG51" s="123"/>
      <c r="HH51" s="123"/>
      <c r="HI51" s="123"/>
      <c r="HJ51" s="123"/>
      <c r="HK51" s="123"/>
      <c r="HL51" s="123"/>
      <c r="HM51" s="123"/>
      <c r="HN51" s="123"/>
      <c r="HO51" s="123"/>
      <c r="HP51" s="123"/>
      <c r="HQ51" s="123"/>
      <c r="HR51" s="123"/>
      <c r="HS51" s="123"/>
      <c r="HT51" s="123"/>
      <c r="HU51" s="123"/>
      <c r="HV51" s="123"/>
      <c r="HW51" s="123"/>
      <c r="HX51" s="123"/>
      <c r="HY51" s="123"/>
      <c r="HZ51" s="123"/>
      <c r="IA51" s="123"/>
      <c r="IB51" s="123"/>
      <c r="IC51" s="123"/>
      <c r="ID51" s="123"/>
      <c r="IE51" s="123"/>
      <c r="IF51" s="123"/>
      <c r="IG51" s="123"/>
      <c r="IH51" s="123"/>
      <c r="II51" s="123"/>
      <c r="IJ51" s="123"/>
      <c r="IK51" s="123"/>
      <c r="IL51" s="123"/>
      <c r="IM51" s="123"/>
      <c r="IN51" s="123"/>
      <c r="IO51" s="123"/>
      <c r="IP51" s="123"/>
      <c r="IQ51" s="123"/>
      <c r="IR51" s="123"/>
      <c r="IS51" s="123"/>
      <c r="IT51" s="123"/>
      <c r="IU51" s="123"/>
      <c r="IV51" s="123"/>
    </row>
    <row r="52" spans="1:256" s="39" customFormat="1" ht="25.5">
      <c r="A52" s="143">
        <v>7.5</v>
      </c>
      <c r="B52" s="150" t="s">
        <v>48</v>
      </c>
      <c r="C52" s="145">
        <v>300</v>
      </c>
      <c r="D52" s="146" t="s">
        <v>12</v>
      </c>
      <c r="E52" s="142">
        <v>292.05</v>
      </c>
      <c r="F52" s="112">
        <f t="shared" si="1"/>
        <v>87615</v>
      </c>
      <c r="G52" s="38"/>
      <c r="H52" s="36"/>
      <c r="I52" s="110"/>
      <c r="J52" s="38"/>
      <c r="K52" s="120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  <c r="IV52" s="38"/>
    </row>
    <row r="53" spans="1:256" s="39" customFormat="1">
      <c r="A53" s="143">
        <v>7.6</v>
      </c>
      <c r="B53" s="144" t="s">
        <v>49</v>
      </c>
      <c r="C53" s="145">
        <v>300</v>
      </c>
      <c r="D53" s="146" t="s">
        <v>10</v>
      </c>
      <c r="E53" s="142">
        <v>35.4</v>
      </c>
      <c r="F53" s="112">
        <f t="shared" si="1"/>
        <v>10620</v>
      </c>
      <c r="G53" s="38"/>
      <c r="H53" s="36"/>
      <c r="I53" s="110"/>
      <c r="J53" s="38"/>
      <c r="K53" s="120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</row>
    <row r="54" spans="1:256" s="39" customFormat="1">
      <c r="A54" s="143">
        <v>7.7</v>
      </c>
      <c r="B54" s="144" t="s">
        <v>50</v>
      </c>
      <c r="C54" s="145">
        <v>300</v>
      </c>
      <c r="D54" s="146" t="s">
        <v>10</v>
      </c>
      <c r="E54" s="142">
        <v>28.32</v>
      </c>
      <c r="F54" s="112">
        <f t="shared" si="1"/>
        <v>8496</v>
      </c>
      <c r="G54" s="38"/>
      <c r="H54" s="36"/>
      <c r="I54" s="110"/>
      <c r="J54" s="38"/>
      <c r="K54" s="120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  <c r="IV54" s="38"/>
    </row>
    <row r="55" spans="1:256" s="39" customFormat="1">
      <c r="A55" s="143">
        <v>7.8</v>
      </c>
      <c r="B55" s="144" t="s">
        <v>51</v>
      </c>
      <c r="C55" s="145">
        <v>300</v>
      </c>
      <c r="D55" s="146" t="s">
        <v>10</v>
      </c>
      <c r="E55" s="142">
        <v>286.36</v>
      </c>
      <c r="F55" s="112">
        <f t="shared" si="1"/>
        <v>85908</v>
      </c>
      <c r="G55" s="38"/>
      <c r="H55" s="36"/>
      <c r="I55" s="110"/>
      <c r="J55" s="38"/>
      <c r="K55" s="120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  <c r="IV55" s="38"/>
    </row>
    <row r="56" spans="1:256" s="39" customFormat="1">
      <c r="A56" s="143">
        <v>7.9</v>
      </c>
      <c r="B56" s="144" t="s">
        <v>52</v>
      </c>
      <c r="C56" s="145">
        <v>300</v>
      </c>
      <c r="D56" s="146" t="s">
        <v>10</v>
      </c>
      <c r="E56" s="142">
        <v>380</v>
      </c>
      <c r="F56" s="112">
        <f t="shared" si="1"/>
        <v>114000</v>
      </c>
      <c r="G56" s="38"/>
      <c r="H56" s="36"/>
      <c r="I56" s="110"/>
      <c r="J56" s="38"/>
      <c r="K56" s="120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38"/>
      <c r="IL56" s="38"/>
      <c r="IM56" s="38"/>
      <c r="IN56" s="38"/>
      <c r="IO56" s="38"/>
      <c r="IP56" s="38"/>
      <c r="IQ56" s="38"/>
      <c r="IR56" s="38"/>
      <c r="IS56" s="38"/>
      <c r="IT56" s="38"/>
      <c r="IU56" s="38"/>
      <c r="IV56" s="38"/>
    </row>
    <row r="57" spans="1:256" s="39" customFormat="1">
      <c r="A57" s="151">
        <v>7.1</v>
      </c>
      <c r="B57" s="5" t="s">
        <v>53</v>
      </c>
      <c r="C57" s="145">
        <v>300</v>
      </c>
      <c r="D57" s="4" t="s">
        <v>22</v>
      </c>
      <c r="E57" s="142">
        <v>12.89</v>
      </c>
      <c r="F57" s="112">
        <f t="shared" si="1"/>
        <v>3867</v>
      </c>
      <c r="G57" s="38"/>
      <c r="H57" s="36"/>
      <c r="I57" s="110"/>
      <c r="J57" s="38"/>
      <c r="K57" s="120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  <c r="IV57" s="38"/>
    </row>
    <row r="58" spans="1:256" s="39" customFormat="1">
      <c r="A58" s="151">
        <v>7.11</v>
      </c>
      <c r="B58" s="144" t="s">
        <v>54</v>
      </c>
      <c r="C58" s="145">
        <v>300</v>
      </c>
      <c r="D58" s="146" t="s">
        <v>10</v>
      </c>
      <c r="E58" s="142">
        <v>200</v>
      </c>
      <c r="F58" s="112">
        <f t="shared" si="1"/>
        <v>60000</v>
      </c>
      <c r="G58" s="38"/>
      <c r="H58" s="36"/>
      <c r="I58" s="110"/>
      <c r="J58" s="38"/>
      <c r="K58" s="120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  <c r="HX58" s="38"/>
      <c r="HY58" s="38"/>
      <c r="HZ58" s="38"/>
      <c r="IA58" s="38"/>
      <c r="IB58" s="38"/>
      <c r="IC58" s="38"/>
      <c r="ID58" s="38"/>
      <c r="IE58" s="38"/>
      <c r="IF58" s="38"/>
      <c r="IG58" s="38"/>
      <c r="IH58" s="38"/>
      <c r="II58" s="38"/>
      <c r="IJ58" s="38"/>
      <c r="IK58" s="38"/>
      <c r="IL58" s="38"/>
      <c r="IM58" s="38"/>
      <c r="IN58" s="38"/>
      <c r="IO58" s="38"/>
      <c r="IP58" s="38"/>
      <c r="IQ58" s="38"/>
      <c r="IR58" s="38"/>
      <c r="IS58" s="38"/>
      <c r="IT58" s="38"/>
      <c r="IU58" s="38"/>
      <c r="IV58" s="38"/>
    </row>
    <row r="59" spans="1:256" s="39" customFormat="1">
      <c r="A59" s="151">
        <v>7.12</v>
      </c>
      <c r="B59" s="144" t="s">
        <v>55</v>
      </c>
      <c r="C59" s="145">
        <v>594</v>
      </c>
      <c r="D59" s="146" t="s">
        <v>11</v>
      </c>
      <c r="E59" s="142">
        <v>409.39</v>
      </c>
      <c r="F59" s="112">
        <f t="shared" si="1"/>
        <v>243177.66</v>
      </c>
      <c r="G59" s="38"/>
      <c r="H59" s="36"/>
      <c r="I59" s="110"/>
      <c r="J59" s="38"/>
      <c r="K59" s="122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</row>
    <row r="60" spans="1:256" s="39" customFormat="1">
      <c r="A60" s="151">
        <v>7.13</v>
      </c>
      <c r="B60" s="144" t="s">
        <v>56</v>
      </c>
      <c r="C60" s="145">
        <v>300</v>
      </c>
      <c r="D60" s="146" t="s">
        <v>10</v>
      </c>
      <c r="E60" s="142">
        <v>250</v>
      </c>
      <c r="F60" s="112">
        <f t="shared" si="1"/>
        <v>75000</v>
      </c>
      <c r="G60" s="38"/>
      <c r="H60" s="36"/>
      <c r="I60" s="110"/>
      <c r="J60" s="38"/>
      <c r="K60" s="120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</row>
    <row r="61" spans="1:256" s="25" customFormat="1" ht="9.75" customHeight="1">
      <c r="A61" s="14"/>
      <c r="B61" s="10"/>
      <c r="C61" s="12"/>
      <c r="D61" s="17"/>
      <c r="E61" s="12"/>
      <c r="F61" s="112"/>
      <c r="H61" s="36"/>
    </row>
    <row r="62" spans="1:256" s="39" customFormat="1">
      <c r="A62" s="138">
        <v>8</v>
      </c>
      <c r="B62" s="139" t="s">
        <v>108</v>
      </c>
      <c r="C62" s="142"/>
      <c r="D62" s="157"/>
      <c r="E62" s="142"/>
      <c r="F62" s="112"/>
      <c r="G62" s="38"/>
      <c r="H62" s="36"/>
      <c r="I62" s="15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</row>
    <row r="63" spans="1:256" s="39" customFormat="1">
      <c r="A63" s="143">
        <v>8.1</v>
      </c>
      <c r="B63" s="144" t="s">
        <v>44</v>
      </c>
      <c r="C63" s="145">
        <v>56</v>
      </c>
      <c r="D63" s="146" t="s">
        <v>10</v>
      </c>
      <c r="E63" s="142">
        <v>230.1</v>
      </c>
      <c r="F63" s="112">
        <f t="shared" ref="F63:F75" si="6">ROUND(C63*E63,2)</f>
        <v>12885.6</v>
      </c>
      <c r="G63" s="38"/>
      <c r="H63" s="36"/>
      <c r="I63" s="15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  <c r="IV63" s="38"/>
    </row>
    <row r="64" spans="1:256" s="39" customFormat="1" ht="25.5">
      <c r="A64" s="159">
        <v>8.1999999999999993</v>
      </c>
      <c r="B64" s="147" t="s">
        <v>89</v>
      </c>
      <c r="C64" s="148">
        <v>336</v>
      </c>
      <c r="D64" s="149" t="s">
        <v>12</v>
      </c>
      <c r="E64" s="142">
        <v>32.1</v>
      </c>
      <c r="F64" s="112">
        <f t="shared" si="6"/>
        <v>10785.6</v>
      </c>
      <c r="G64" s="38"/>
      <c r="H64" s="36"/>
      <c r="I64" s="15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</row>
    <row r="65" spans="1:256" s="39" customFormat="1">
      <c r="A65" s="143">
        <v>8.3000000000000007</v>
      </c>
      <c r="B65" s="150" t="s">
        <v>46</v>
      </c>
      <c r="C65" s="145">
        <v>56</v>
      </c>
      <c r="D65" s="146" t="s">
        <v>10</v>
      </c>
      <c r="E65" s="142">
        <v>53.1</v>
      </c>
      <c r="F65" s="112">
        <f t="shared" si="6"/>
        <v>2973.6</v>
      </c>
      <c r="G65" s="38"/>
      <c r="H65" s="36"/>
      <c r="I65" s="15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38"/>
      <c r="IL65" s="38"/>
      <c r="IM65" s="38"/>
      <c r="IN65" s="38"/>
      <c r="IO65" s="38"/>
      <c r="IP65" s="38"/>
      <c r="IQ65" s="38"/>
      <c r="IR65" s="38"/>
      <c r="IS65" s="38"/>
      <c r="IT65" s="38"/>
      <c r="IU65" s="38"/>
      <c r="IV65" s="38"/>
    </row>
    <row r="66" spans="1:256" s="39" customFormat="1" ht="13.5" customHeight="1">
      <c r="A66" s="143">
        <v>8.4</v>
      </c>
      <c r="B66" s="10" t="s">
        <v>90</v>
      </c>
      <c r="C66" s="148">
        <v>112</v>
      </c>
      <c r="D66" s="149" t="s">
        <v>10</v>
      </c>
      <c r="E66" s="142">
        <v>53.1</v>
      </c>
      <c r="F66" s="112">
        <f t="shared" si="6"/>
        <v>5947.2</v>
      </c>
      <c r="G66" s="38"/>
      <c r="H66" s="36"/>
      <c r="I66" s="15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38"/>
      <c r="IL66" s="38"/>
      <c r="IM66" s="38"/>
      <c r="IN66" s="38"/>
      <c r="IO66" s="38"/>
      <c r="IP66" s="38"/>
      <c r="IQ66" s="38"/>
      <c r="IR66" s="38"/>
      <c r="IS66" s="38"/>
      <c r="IT66" s="38"/>
      <c r="IU66" s="38"/>
      <c r="IV66" s="38"/>
    </row>
    <row r="67" spans="1:256" s="39" customFormat="1" ht="13.5" customHeight="1">
      <c r="A67" s="143">
        <v>8.5</v>
      </c>
      <c r="B67" s="150" t="s">
        <v>91</v>
      </c>
      <c r="C67" s="145">
        <v>56</v>
      </c>
      <c r="D67" s="146" t="s">
        <v>10</v>
      </c>
      <c r="E67" s="142">
        <v>286.36</v>
      </c>
      <c r="F67" s="112">
        <f t="shared" si="6"/>
        <v>16036.16</v>
      </c>
      <c r="G67" s="38"/>
      <c r="H67" s="36"/>
      <c r="I67" s="15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  <c r="IM67" s="38"/>
      <c r="IN67" s="38"/>
      <c r="IO67" s="38"/>
      <c r="IP67" s="38"/>
      <c r="IQ67" s="38"/>
      <c r="IR67" s="38"/>
      <c r="IS67" s="38"/>
      <c r="IT67" s="38"/>
      <c r="IU67" s="38"/>
      <c r="IV67" s="38"/>
    </row>
    <row r="68" spans="1:256" s="39" customFormat="1" ht="13.5" customHeight="1">
      <c r="A68" s="159">
        <v>8.6</v>
      </c>
      <c r="B68" s="144" t="s">
        <v>92</v>
      </c>
      <c r="C68" s="145">
        <v>56</v>
      </c>
      <c r="D68" s="146" t="s">
        <v>10</v>
      </c>
      <c r="E68" s="142">
        <v>1850</v>
      </c>
      <c r="F68" s="112">
        <f t="shared" si="6"/>
        <v>103600</v>
      </c>
      <c r="G68" s="38"/>
      <c r="H68" s="36"/>
      <c r="I68" s="15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38"/>
      <c r="HY68" s="38"/>
      <c r="HZ68" s="38"/>
      <c r="IA68" s="38"/>
      <c r="IB68" s="38"/>
      <c r="IC68" s="38"/>
      <c r="ID68" s="38"/>
      <c r="IE68" s="38"/>
      <c r="IF68" s="38"/>
      <c r="IG68" s="38"/>
      <c r="IH68" s="38"/>
      <c r="II68" s="38"/>
      <c r="IJ68" s="38"/>
      <c r="IK68" s="38"/>
      <c r="IL68" s="38"/>
      <c r="IM68" s="38"/>
      <c r="IN68" s="38"/>
      <c r="IO68" s="38"/>
      <c r="IP68" s="38"/>
      <c r="IQ68" s="38"/>
      <c r="IR68" s="38"/>
      <c r="IS68" s="38"/>
      <c r="IT68" s="38"/>
      <c r="IU68" s="38"/>
      <c r="IV68" s="38"/>
    </row>
    <row r="69" spans="1:256" s="39" customFormat="1" ht="13.5" customHeight="1">
      <c r="A69" s="143">
        <v>8.6999999999999993</v>
      </c>
      <c r="B69" s="150" t="s">
        <v>93</v>
      </c>
      <c r="C69" s="145">
        <v>56</v>
      </c>
      <c r="D69" s="146" t="s">
        <v>12</v>
      </c>
      <c r="E69" s="142">
        <v>32.06</v>
      </c>
      <c r="F69" s="112">
        <f t="shared" si="6"/>
        <v>1795.36</v>
      </c>
      <c r="G69" s="38"/>
      <c r="H69" s="36"/>
      <c r="I69" s="15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  <c r="IV69" s="38"/>
    </row>
    <row r="70" spans="1:256" s="39" customFormat="1" ht="13.5" customHeight="1">
      <c r="A70" s="159">
        <v>8.8000000000000007</v>
      </c>
      <c r="B70" s="144" t="s">
        <v>94</v>
      </c>
      <c r="C70" s="145">
        <v>56</v>
      </c>
      <c r="D70" s="146" t="s">
        <v>10</v>
      </c>
      <c r="E70" s="142">
        <v>380</v>
      </c>
      <c r="F70" s="112">
        <f t="shared" si="6"/>
        <v>21280</v>
      </c>
      <c r="G70" s="38"/>
      <c r="H70" s="36"/>
      <c r="I70" s="15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  <c r="HX70" s="38"/>
      <c r="HY70" s="38"/>
      <c r="HZ70" s="38"/>
      <c r="IA70" s="38"/>
      <c r="IB70" s="38"/>
      <c r="IC70" s="38"/>
      <c r="ID70" s="38"/>
      <c r="IE70" s="38"/>
      <c r="IF70" s="38"/>
      <c r="IG70" s="38"/>
      <c r="IH70" s="38"/>
      <c r="II70" s="38"/>
      <c r="IJ70" s="38"/>
      <c r="IK70" s="38"/>
      <c r="IL70" s="38"/>
      <c r="IM70" s="38"/>
      <c r="IN70" s="38"/>
      <c r="IO70" s="38"/>
      <c r="IP70" s="38"/>
      <c r="IQ70" s="38"/>
      <c r="IR70" s="38"/>
      <c r="IS70" s="38"/>
      <c r="IT70" s="38"/>
      <c r="IU70" s="38"/>
      <c r="IV70" s="38"/>
    </row>
    <row r="71" spans="1:256" s="39" customFormat="1" ht="13.5" customHeight="1">
      <c r="A71" s="143">
        <v>8.9</v>
      </c>
      <c r="B71" s="144" t="s">
        <v>40</v>
      </c>
      <c r="C71" s="145">
        <v>56</v>
      </c>
      <c r="D71" s="146" t="s">
        <v>10</v>
      </c>
      <c r="E71" s="142">
        <v>200</v>
      </c>
      <c r="F71" s="112">
        <f t="shared" si="6"/>
        <v>11200</v>
      </c>
      <c r="G71" s="38"/>
      <c r="H71" s="36"/>
      <c r="I71" s="15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  <c r="ID71" s="38"/>
      <c r="IE71" s="38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  <c r="IV71" s="38"/>
    </row>
    <row r="72" spans="1:256" s="39" customFormat="1" ht="13.5" customHeight="1">
      <c r="A72" s="160">
        <v>8.1</v>
      </c>
      <c r="B72" s="144" t="s">
        <v>53</v>
      </c>
      <c r="C72" s="145">
        <v>56</v>
      </c>
      <c r="D72" s="146" t="s">
        <v>95</v>
      </c>
      <c r="E72" s="142">
        <v>12.89</v>
      </c>
      <c r="F72" s="112">
        <f t="shared" si="6"/>
        <v>721.84</v>
      </c>
      <c r="G72" s="38"/>
      <c r="H72" s="36"/>
      <c r="I72" s="15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  <c r="HE72" s="38"/>
      <c r="HF72" s="38"/>
      <c r="HG72" s="38"/>
      <c r="HH72" s="38"/>
      <c r="HI72" s="38"/>
      <c r="HJ72" s="38"/>
      <c r="HK72" s="38"/>
      <c r="HL72" s="38"/>
      <c r="HM72" s="38"/>
      <c r="HN72" s="38"/>
      <c r="HO72" s="38"/>
      <c r="HP72" s="38"/>
      <c r="HQ72" s="38"/>
      <c r="HR72" s="38"/>
      <c r="HS72" s="38"/>
      <c r="HT72" s="38"/>
      <c r="HU72" s="38"/>
      <c r="HV72" s="38"/>
      <c r="HW72" s="38"/>
      <c r="HX72" s="38"/>
      <c r="HY72" s="38"/>
      <c r="HZ72" s="38"/>
      <c r="IA72" s="38"/>
      <c r="IB72" s="38"/>
      <c r="IC72" s="38"/>
      <c r="ID72" s="38"/>
      <c r="IE72" s="38"/>
      <c r="IF72" s="38"/>
      <c r="IG72" s="38"/>
      <c r="IH72" s="38"/>
      <c r="II72" s="38"/>
      <c r="IJ72" s="38"/>
      <c r="IK72" s="38"/>
      <c r="IL72" s="38"/>
      <c r="IM72" s="38"/>
      <c r="IN72" s="38"/>
      <c r="IO72" s="38"/>
      <c r="IP72" s="38"/>
      <c r="IQ72" s="38"/>
      <c r="IR72" s="38"/>
      <c r="IS72" s="38"/>
      <c r="IT72" s="38"/>
      <c r="IU72" s="38"/>
      <c r="IV72" s="38"/>
    </row>
    <row r="73" spans="1:256" s="39" customFormat="1" ht="13.5" customHeight="1">
      <c r="A73" s="151">
        <v>8.11</v>
      </c>
      <c r="B73" s="144" t="s">
        <v>96</v>
      </c>
      <c r="C73" s="145">
        <v>56</v>
      </c>
      <c r="D73" s="146" t="s">
        <v>10</v>
      </c>
      <c r="E73" s="142">
        <v>6.9</v>
      </c>
      <c r="F73" s="112">
        <f t="shared" si="6"/>
        <v>386.4</v>
      </c>
      <c r="G73" s="38"/>
      <c r="H73" s="36"/>
      <c r="I73" s="15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  <c r="HX73" s="38"/>
      <c r="HY73" s="38"/>
      <c r="HZ73" s="38"/>
      <c r="IA73" s="38"/>
      <c r="IB73" s="38"/>
      <c r="IC73" s="38"/>
      <c r="ID73" s="38"/>
      <c r="IE73" s="38"/>
      <c r="IF73" s="38"/>
      <c r="IG73" s="38"/>
      <c r="IH73" s="38"/>
      <c r="II73" s="38"/>
      <c r="IJ73" s="38"/>
      <c r="IK73" s="38"/>
      <c r="IL73" s="38"/>
      <c r="IM73" s="38"/>
      <c r="IN73" s="38"/>
      <c r="IO73" s="38"/>
      <c r="IP73" s="38"/>
      <c r="IQ73" s="38"/>
      <c r="IR73" s="38"/>
      <c r="IS73" s="38"/>
      <c r="IT73" s="38"/>
      <c r="IU73" s="38"/>
      <c r="IV73" s="38"/>
    </row>
    <row r="74" spans="1:256" s="39" customFormat="1" ht="13.5" customHeight="1">
      <c r="A74" s="160">
        <v>8.1199999999999992</v>
      </c>
      <c r="B74" s="144" t="s">
        <v>55</v>
      </c>
      <c r="C74" s="145">
        <v>110.88</v>
      </c>
      <c r="D74" s="146" t="s">
        <v>11</v>
      </c>
      <c r="E74" s="142">
        <v>409.39</v>
      </c>
      <c r="F74" s="112">
        <f t="shared" si="6"/>
        <v>45393.16</v>
      </c>
      <c r="G74" s="38"/>
      <c r="H74" s="36"/>
      <c r="I74" s="15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  <c r="IH74" s="38"/>
      <c r="II74" s="38"/>
      <c r="IJ74" s="38"/>
      <c r="IK74" s="38"/>
      <c r="IL74" s="38"/>
      <c r="IM74" s="38"/>
      <c r="IN74" s="38"/>
      <c r="IO74" s="38"/>
      <c r="IP74" s="38"/>
      <c r="IQ74" s="38"/>
      <c r="IR74" s="38"/>
      <c r="IS74" s="38"/>
      <c r="IT74" s="38"/>
      <c r="IU74" s="38"/>
      <c r="IV74" s="38"/>
    </row>
    <row r="75" spans="1:256" s="39" customFormat="1" ht="13.5" customHeight="1">
      <c r="A75" s="151">
        <v>8.1300000000000008</v>
      </c>
      <c r="B75" s="144" t="s">
        <v>56</v>
      </c>
      <c r="C75" s="145">
        <v>56</v>
      </c>
      <c r="D75" s="146" t="s">
        <v>10</v>
      </c>
      <c r="E75" s="142">
        <v>300</v>
      </c>
      <c r="F75" s="112">
        <f t="shared" si="6"/>
        <v>16800</v>
      </c>
      <c r="G75" s="38"/>
      <c r="H75" s="36"/>
      <c r="I75" s="15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  <c r="HM75" s="38"/>
      <c r="HN75" s="38"/>
      <c r="HO75" s="38"/>
      <c r="HP75" s="38"/>
      <c r="HQ75" s="38"/>
      <c r="HR75" s="38"/>
      <c r="HS75" s="38"/>
      <c r="HT75" s="38"/>
      <c r="HU75" s="38"/>
      <c r="HV75" s="38"/>
      <c r="HW75" s="38"/>
      <c r="HX75" s="38"/>
      <c r="HY75" s="38"/>
      <c r="HZ75" s="38"/>
      <c r="IA75" s="38"/>
      <c r="IB75" s="38"/>
      <c r="IC75" s="38"/>
      <c r="ID75" s="38"/>
      <c r="IE75" s="38"/>
      <c r="IF75" s="38"/>
      <c r="IG75" s="38"/>
      <c r="IH75" s="38"/>
      <c r="II75" s="38"/>
      <c r="IJ75" s="38"/>
      <c r="IK75" s="38"/>
      <c r="IL75" s="38"/>
      <c r="IM75" s="38"/>
      <c r="IN75" s="38"/>
      <c r="IO75" s="38"/>
      <c r="IP75" s="38"/>
      <c r="IQ75" s="38"/>
      <c r="IR75" s="38"/>
      <c r="IS75" s="38"/>
      <c r="IT75" s="38"/>
      <c r="IU75" s="38"/>
      <c r="IV75" s="38"/>
    </row>
    <row r="76" spans="1:256" s="39" customFormat="1" ht="9" customHeight="1">
      <c r="A76" s="151"/>
      <c r="B76" s="144"/>
      <c r="C76" s="145"/>
      <c r="D76" s="146"/>
      <c r="E76" s="142"/>
      <c r="F76" s="112"/>
      <c r="G76" s="38"/>
      <c r="H76" s="36"/>
      <c r="I76" s="15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  <c r="IH76" s="38"/>
      <c r="II76" s="38"/>
      <c r="IJ76" s="38"/>
      <c r="IK76" s="38"/>
      <c r="IL76" s="38"/>
      <c r="IM76" s="38"/>
      <c r="IN76" s="38"/>
      <c r="IO76" s="38"/>
      <c r="IP76" s="38"/>
      <c r="IQ76" s="38"/>
      <c r="IR76" s="38"/>
      <c r="IS76" s="38"/>
      <c r="IT76" s="38"/>
      <c r="IU76" s="38"/>
      <c r="IV76" s="38"/>
    </row>
    <row r="77" spans="1:256">
      <c r="A77" s="14">
        <v>9</v>
      </c>
      <c r="B77" s="20" t="s">
        <v>23</v>
      </c>
      <c r="C77" s="12"/>
      <c r="D77" s="17"/>
      <c r="E77" s="12"/>
      <c r="F77" s="15"/>
      <c r="H77" s="36"/>
    </row>
    <row r="78" spans="1:256" ht="25.5">
      <c r="A78" s="137">
        <v>9.1</v>
      </c>
      <c r="B78" s="22" t="s">
        <v>25</v>
      </c>
      <c r="C78" s="12">
        <v>3826.9</v>
      </c>
      <c r="D78" s="17" t="s">
        <v>12</v>
      </c>
      <c r="E78" s="12">
        <v>7.68</v>
      </c>
      <c r="F78" s="164">
        <f t="shared" ref="F78:F95" si="7">ROUND(C78*E78,2)</f>
        <v>29390.59</v>
      </c>
      <c r="H78" s="36"/>
      <c r="J78" s="36"/>
      <c r="K78" s="116"/>
    </row>
    <row r="79" spans="1:256" ht="25.5">
      <c r="A79" s="137">
        <v>9.1999999999999993</v>
      </c>
      <c r="B79" s="22" t="s">
        <v>77</v>
      </c>
      <c r="C79" s="12">
        <v>2312.9</v>
      </c>
      <c r="D79" s="17" t="s">
        <v>12</v>
      </c>
      <c r="E79" s="12">
        <v>10.050000000000001</v>
      </c>
      <c r="F79" s="164">
        <f t="shared" ref="F79:F80" si="8">ROUND(E79*C79,2)</f>
        <v>23244.65</v>
      </c>
      <c r="H79" s="36"/>
      <c r="J79" s="36"/>
      <c r="K79" s="116"/>
    </row>
    <row r="80" spans="1:256" ht="25.5">
      <c r="A80" s="137">
        <v>9.3000000000000007</v>
      </c>
      <c r="B80" s="22" t="s">
        <v>84</v>
      </c>
      <c r="C80" s="12">
        <v>754.2</v>
      </c>
      <c r="D80" s="17" t="s">
        <v>12</v>
      </c>
      <c r="E80" s="12">
        <v>16.760000000000002</v>
      </c>
      <c r="F80" s="164">
        <f t="shared" si="8"/>
        <v>12640.39</v>
      </c>
      <c r="H80" s="36"/>
      <c r="J80" s="36"/>
      <c r="K80" s="116"/>
    </row>
    <row r="81" spans="1:13" s="44" customFormat="1" ht="6.75" customHeight="1">
      <c r="A81" s="41"/>
      <c r="B81" s="42"/>
      <c r="C81" s="43"/>
      <c r="D81" s="45"/>
      <c r="E81" s="46"/>
      <c r="F81" s="15"/>
      <c r="H81" s="36"/>
    </row>
    <row r="82" spans="1:13">
      <c r="A82" s="133">
        <v>10</v>
      </c>
      <c r="B82" s="161" t="s">
        <v>97</v>
      </c>
      <c r="C82" s="162">
        <v>800</v>
      </c>
      <c r="D82" s="163" t="s">
        <v>13</v>
      </c>
      <c r="E82" s="162">
        <v>681.45</v>
      </c>
      <c r="F82" s="164">
        <f>ROUND(E82*C82,2)</f>
        <v>545160</v>
      </c>
      <c r="H82" s="36"/>
    </row>
    <row r="83" spans="1:13">
      <c r="A83" s="192">
        <v>11</v>
      </c>
      <c r="B83" s="193" t="s">
        <v>98</v>
      </c>
      <c r="C83" s="194">
        <v>1000</v>
      </c>
      <c r="D83" s="189" t="s">
        <v>12</v>
      </c>
      <c r="E83" s="195">
        <v>645.70000000000005</v>
      </c>
      <c r="F83" s="196">
        <f>ROUND(E83*C83,2)</f>
        <v>645700</v>
      </c>
      <c r="H83" s="36"/>
    </row>
    <row r="84" spans="1:13">
      <c r="A84" s="13"/>
      <c r="B84" s="22"/>
      <c r="C84" s="2"/>
      <c r="D84" s="17"/>
      <c r="E84" s="165"/>
      <c r="F84" s="15"/>
      <c r="H84" s="36"/>
    </row>
    <row r="85" spans="1:13">
      <c r="A85" s="14">
        <v>12</v>
      </c>
      <c r="B85" s="16" t="s">
        <v>109</v>
      </c>
      <c r="C85" s="2"/>
      <c r="D85" s="17"/>
      <c r="E85" s="165"/>
      <c r="F85" s="15"/>
      <c r="H85" s="36"/>
    </row>
    <row r="86" spans="1:13" s="44" customFormat="1" ht="15" customHeight="1">
      <c r="A86" s="41">
        <v>12.1</v>
      </c>
      <c r="B86" s="42" t="s">
        <v>99</v>
      </c>
      <c r="C86" s="43">
        <v>2000</v>
      </c>
      <c r="D86" s="166" t="s">
        <v>12</v>
      </c>
      <c r="E86" s="43">
        <v>47.61</v>
      </c>
      <c r="F86" s="164">
        <f t="shared" ref="F86:F92" si="9">ROUND(C86*E86,2)</f>
        <v>95220</v>
      </c>
      <c r="H86" s="36"/>
      <c r="I86" s="167"/>
      <c r="K86" s="167"/>
    </row>
    <row r="87" spans="1:13" s="44" customFormat="1" ht="15" customHeight="1">
      <c r="A87" s="168">
        <v>12.2</v>
      </c>
      <c r="B87" s="42" t="s">
        <v>100</v>
      </c>
      <c r="C87" s="43">
        <v>700</v>
      </c>
      <c r="D87" s="166" t="s">
        <v>13</v>
      </c>
      <c r="E87" s="43">
        <v>41</v>
      </c>
      <c r="F87" s="164">
        <f t="shared" si="9"/>
        <v>28700</v>
      </c>
      <c r="H87" s="36"/>
      <c r="I87" s="167"/>
      <c r="K87" s="167"/>
    </row>
    <row r="88" spans="1:13" s="44" customFormat="1" ht="15" customHeight="1">
      <c r="A88" s="41">
        <v>12.3</v>
      </c>
      <c r="B88" s="42" t="s">
        <v>101</v>
      </c>
      <c r="C88" s="43">
        <v>189</v>
      </c>
      <c r="D88" s="166" t="s">
        <v>11</v>
      </c>
      <c r="E88" s="43">
        <v>610.29999999999995</v>
      </c>
      <c r="F88" s="164">
        <f t="shared" si="9"/>
        <v>115346.7</v>
      </c>
      <c r="H88" s="36"/>
      <c r="I88" s="167"/>
      <c r="K88" s="167"/>
    </row>
    <row r="89" spans="1:13" s="44" customFormat="1" ht="15" customHeight="1">
      <c r="A89" s="168">
        <v>12.4</v>
      </c>
      <c r="B89" s="42" t="s">
        <v>102</v>
      </c>
      <c r="C89" s="43">
        <v>179.55</v>
      </c>
      <c r="D89" s="166" t="s">
        <v>11</v>
      </c>
      <c r="E89" s="169">
        <v>184.68</v>
      </c>
      <c r="F89" s="164">
        <f t="shared" si="9"/>
        <v>33159.29</v>
      </c>
      <c r="H89" s="36"/>
      <c r="I89" s="167"/>
      <c r="K89" s="167"/>
    </row>
    <row r="90" spans="1:13" s="44" customFormat="1" ht="25.5">
      <c r="A90" s="41">
        <v>12.5</v>
      </c>
      <c r="B90" s="42" t="s">
        <v>103</v>
      </c>
      <c r="C90" s="170">
        <v>47.25</v>
      </c>
      <c r="D90" s="4" t="s">
        <v>11</v>
      </c>
      <c r="E90" s="171">
        <v>210</v>
      </c>
      <c r="F90" s="164">
        <f t="shared" si="9"/>
        <v>9922.5</v>
      </c>
      <c r="H90" s="36"/>
      <c r="I90" s="172"/>
      <c r="K90" s="172"/>
    </row>
    <row r="91" spans="1:13" s="174" customFormat="1" ht="15" customHeight="1">
      <c r="A91" s="168">
        <v>12.6</v>
      </c>
      <c r="B91" s="42" t="s">
        <v>104</v>
      </c>
      <c r="C91" s="173">
        <v>585.9</v>
      </c>
      <c r="D91" s="166" t="s">
        <v>13</v>
      </c>
      <c r="E91" s="173">
        <v>843.75</v>
      </c>
      <c r="F91" s="164">
        <f t="shared" si="9"/>
        <v>494353.13</v>
      </c>
      <c r="H91" s="36"/>
      <c r="I91" s="172"/>
      <c r="K91" s="172"/>
    </row>
    <row r="92" spans="1:13" s="44" customFormat="1" ht="15" customHeight="1">
      <c r="A92" s="41">
        <v>12.7</v>
      </c>
      <c r="B92" s="42" t="s">
        <v>105</v>
      </c>
      <c r="C92" s="43">
        <v>1464.75</v>
      </c>
      <c r="D92" s="166" t="s">
        <v>106</v>
      </c>
      <c r="E92" s="1">
        <v>27.49</v>
      </c>
      <c r="F92" s="164">
        <f t="shared" si="9"/>
        <v>40265.980000000003</v>
      </c>
      <c r="H92" s="36"/>
      <c r="I92" s="172"/>
      <c r="K92" s="172"/>
    </row>
    <row r="93" spans="1:13" s="44" customFormat="1" ht="15" customHeight="1">
      <c r="A93" s="41"/>
      <c r="B93" s="42"/>
      <c r="C93" s="43"/>
      <c r="D93" s="166"/>
      <c r="E93" s="1"/>
      <c r="F93" s="164"/>
      <c r="H93" s="36"/>
      <c r="I93" s="172"/>
      <c r="K93" s="172"/>
    </row>
    <row r="94" spans="1:13" s="128" customFormat="1" ht="38.25">
      <c r="A94" s="152">
        <v>13</v>
      </c>
      <c r="B94" s="24" t="s">
        <v>58</v>
      </c>
      <c r="C94" s="173">
        <v>6894</v>
      </c>
      <c r="D94" s="11" t="s">
        <v>12</v>
      </c>
      <c r="E94" s="12">
        <v>23.8</v>
      </c>
      <c r="F94" s="164">
        <f t="shared" si="7"/>
        <v>164077.20000000001</v>
      </c>
      <c r="H94" s="124"/>
      <c r="M94" s="124"/>
    </row>
    <row r="95" spans="1:13">
      <c r="A95" s="175">
        <v>14</v>
      </c>
      <c r="B95" s="24" t="s">
        <v>107</v>
      </c>
      <c r="C95" s="12">
        <v>1</v>
      </c>
      <c r="D95" s="11" t="s">
        <v>10</v>
      </c>
      <c r="E95" s="12">
        <v>10000</v>
      </c>
      <c r="F95" s="164">
        <f t="shared" si="7"/>
        <v>10000</v>
      </c>
      <c r="H95" s="36"/>
    </row>
    <row r="96" spans="1:13">
      <c r="A96" s="201"/>
      <c r="B96" s="198" t="s">
        <v>76</v>
      </c>
      <c r="C96" s="202"/>
      <c r="D96" s="203"/>
      <c r="E96" s="204"/>
      <c r="F96" s="205">
        <f>SUM(F13:F95)</f>
        <v>11187698.749999996</v>
      </c>
      <c r="H96" s="183"/>
    </row>
    <row r="97" spans="1:11">
      <c r="A97" s="13"/>
      <c r="B97" s="10"/>
      <c r="C97" s="8"/>
      <c r="D97" s="8"/>
      <c r="E97" s="12"/>
      <c r="F97" s="19"/>
      <c r="H97" s="36"/>
      <c r="J97" s="36"/>
    </row>
    <row r="98" spans="1:11" ht="18" customHeight="1">
      <c r="A98" s="153" t="s">
        <v>15</v>
      </c>
      <c r="B98" s="21" t="s">
        <v>16</v>
      </c>
      <c r="C98" s="8"/>
      <c r="D98" s="154"/>
      <c r="E98" s="12"/>
      <c r="F98" s="155"/>
      <c r="H98" s="36"/>
    </row>
    <row r="99" spans="1:11" ht="25.5">
      <c r="A99" s="156">
        <v>1</v>
      </c>
      <c r="B99" s="29" t="s">
        <v>57</v>
      </c>
      <c r="C99" s="12">
        <v>5</v>
      </c>
      <c r="D99" s="2" t="s">
        <v>79</v>
      </c>
      <c r="E99" s="2">
        <v>37500</v>
      </c>
      <c r="F99" s="177">
        <f>ROUND(C99*E99,2)</f>
        <v>187500</v>
      </c>
      <c r="H99" s="182"/>
      <c r="I99" s="181"/>
    </row>
    <row r="100" spans="1:11">
      <c r="A100" s="13"/>
      <c r="B100" s="29"/>
      <c r="C100" s="8"/>
      <c r="D100" s="8"/>
      <c r="E100" s="8"/>
      <c r="F100" s="178"/>
      <c r="H100" s="185"/>
    </row>
    <row r="101" spans="1:11">
      <c r="A101" s="197"/>
      <c r="B101" s="198" t="s">
        <v>17</v>
      </c>
      <c r="C101" s="199"/>
      <c r="D101" s="199"/>
      <c r="E101" s="199"/>
      <c r="F101" s="200">
        <f>SUM(F99:F100)</f>
        <v>187500</v>
      </c>
    </row>
    <row r="102" spans="1:11">
      <c r="A102" s="13"/>
      <c r="B102" s="18"/>
      <c r="C102" s="8"/>
      <c r="D102" s="8"/>
      <c r="E102" s="8"/>
      <c r="F102" s="33"/>
      <c r="H102" s="176"/>
    </row>
    <row r="103" spans="1:11" s="39" customFormat="1">
      <c r="A103" s="99"/>
      <c r="B103" s="100" t="s">
        <v>72</v>
      </c>
      <c r="C103" s="101"/>
      <c r="D103" s="102"/>
      <c r="E103" s="103"/>
      <c r="F103" s="104">
        <f>+F96+F101</f>
        <v>11375198.749999996</v>
      </c>
      <c r="H103" s="119"/>
      <c r="K103" s="184"/>
    </row>
    <row r="104" spans="1:11" s="39" customFormat="1">
      <c r="A104" s="206"/>
      <c r="B104" s="207" t="s">
        <v>72</v>
      </c>
      <c r="C104" s="208"/>
      <c r="D104" s="209"/>
      <c r="E104" s="210"/>
      <c r="F104" s="211">
        <f>F103</f>
        <v>11375198.749999996</v>
      </c>
    </row>
    <row r="105" spans="1:11" s="3" customFormat="1" ht="10.5" customHeight="1">
      <c r="A105" s="48"/>
      <c r="B105" s="212"/>
      <c r="C105" s="213"/>
      <c r="D105" s="214"/>
      <c r="E105" s="213"/>
      <c r="F105" s="215"/>
      <c r="G105" s="47"/>
    </row>
    <row r="106" spans="1:11" s="55" customFormat="1" ht="15">
      <c r="A106" s="48"/>
      <c r="B106" s="49" t="s">
        <v>26</v>
      </c>
      <c r="C106" s="50"/>
      <c r="D106" s="51"/>
      <c r="E106" s="52"/>
      <c r="F106" s="51"/>
      <c r="G106" s="53"/>
      <c r="H106" s="54"/>
      <c r="I106" s="54"/>
      <c r="J106" s="54"/>
    </row>
    <row r="107" spans="1:11" s="55" customFormat="1" ht="14.25">
      <c r="A107" s="48"/>
      <c r="B107" s="56" t="s">
        <v>27</v>
      </c>
      <c r="C107" s="57">
        <v>0.1</v>
      </c>
      <c r="D107" s="51"/>
      <c r="E107" s="52"/>
      <c r="F107" s="58">
        <f>+ROUND(F104*C107,2)</f>
        <v>1137519.8799999999</v>
      </c>
      <c r="G107" s="53"/>
      <c r="H107" s="113"/>
      <c r="I107" s="54"/>
      <c r="J107" s="59"/>
    </row>
    <row r="108" spans="1:11" s="55" customFormat="1" ht="14.25">
      <c r="A108" s="48"/>
      <c r="B108" s="56" t="s">
        <v>29</v>
      </c>
      <c r="C108" s="57">
        <v>0.03</v>
      </c>
      <c r="D108" s="51"/>
      <c r="E108" s="52"/>
      <c r="F108" s="58">
        <f>+ROUND(F104*C108,2)</f>
        <v>341255.96</v>
      </c>
      <c r="G108" s="53"/>
      <c r="H108" s="113"/>
      <c r="I108" s="54"/>
      <c r="J108" s="59"/>
    </row>
    <row r="109" spans="1:11" s="55" customFormat="1" ht="14.25">
      <c r="A109" s="48"/>
      <c r="B109" s="56" t="s">
        <v>59</v>
      </c>
      <c r="C109" s="57">
        <v>0.04</v>
      </c>
      <c r="D109" s="51"/>
      <c r="E109" s="52"/>
      <c r="F109" s="58">
        <f>+ROUND(F104*C109,2)</f>
        <v>455007.95</v>
      </c>
      <c r="G109" s="53"/>
      <c r="H109" s="113"/>
      <c r="I109" s="54"/>
      <c r="J109" s="59"/>
    </row>
    <row r="110" spans="1:11" s="55" customFormat="1" ht="14.25">
      <c r="A110" s="48"/>
      <c r="B110" s="56" t="s">
        <v>60</v>
      </c>
      <c r="C110" s="57">
        <v>0.03</v>
      </c>
      <c r="D110" s="51"/>
      <c r="E110" s="52"/>
      <c r="F110" s="58">
        <f>+ROUND(F104*C110,2)</f>
        <v>341255.96</v>
      </c>
      <c r="G110" s="53"/>
      <c r="H110" s="113"/>
      <c r="I110" s="54"/>
      <c r="J110" s="59"/>
    </row>
    <row r="111" spans="1:11" s="55" customFormat="1" ht="14.25">
      <c r="A111" s="48"/>
      <c r="B111" s="56" t="s">
        <v>28</v>
      </c>
      <c r="C111" s="57">
        <v>0.05</v>
      </c>
      <c r="D111" s="51"/>
      <c r="E111" s="52"/>
      <c r="F111" s="58">
        <f>+ROUND(F104*C111,)</f>
        <v>568760</v>
      </c>
      <c r="G111" s="53"/>
      <c r="H111" s="113"/>
      <c r="I111" s="54"/>
      <c r="J111" s="59"/>
    </row>
    <row r="112" spans="1:11" s="55" customFormat="1" ht="14.25">
      <c r="A112" s="51"/>
      <c r="B112" s="56" t="s">
        <v>61</v>
      </c>
      <c r="C112" s="57">
        <v>0.01</v>
      </c>
      <c r="D112" s="51"/>
      <c r="E112" s="52"/>
      <c r="F112" s="58">
        <f>+ROUND(F104*C112,2)</f>
        <v>113751.99</v>
      </c>
      <c r="G112" s="53"/>
      <c r="H112" s="113"/>
      <c r="I112" s="54"/>
      <c r="J112" s="59"/>
    </row>
    <row r="113" spans="1:10" s="55" customFormat="1" ht="14.25">
      <c r="A113" s="51"/>
      <c r="B113" s="56" t="s">
        <v>62</v>
      </c>
      <c r="C113" s="57">
        <v>0.18</v>
      </c>
      <c r="D113" s="51"/>
      <c r="E113" s="52"/>
      <c r="F113" s="58">
        <f>+ROUND(F107*C113,2)</f>
        <v>204753.58</v>
      </c>
      <c r="G113" s="53"/>
      <c r="H113" s="113"/>
      <c r="I113" s="54"/>
      <c r="J113" s="59"/>
    </row>
    <row r="114" spans="1:10" s="55" customFormat="1" ht="14.25">
      <c r="A114" s="51"/>
      <c r="B114" s="56" t="s">
        <v>63</v>
      </c>
      <c r="C114" s="60">
        <v>1E-3</v>
      </c>
      <c r="D114" s="51"/>
      <c r="E114" s="51"/>
      <c r="F114" s="61">
        <f>+ROUND(F104*C114,2)</f>
        <v>11375.2</v>
      </c>
      <c r="G114" s="53"/>
      <c r="H114" s="113"/>
      <c r="I114" s="54"/>
      <c r="J114" s="59"/>
    </row>
    <row r="115" spans="1:10" s="55" customFormat="1" ht="14.25">
      <c r="A115" s="51"/>
      <c r="B115" s="56" t="s">
        <v>64</v>
      </c>
      <c r="C115" s="57">
        <v>0.05</v>
      </c>
      <c r="D115" s="51"/>
      <c r="E115" s="52"/>
      <c r="F115" s="58">
        <f>+ROUND(F104*C115,2)</f>
        <v>568759.93999999994</v>
      </c>
      <c r="G115" s="53"/>
      <c r="H115" s="113"/>
      <c r="I115" s="54"/>
      <c r="J115" s="59"/>
    </row>
    <row r="116" spans="1:10" s="55" customFormat="1" ht="15" customHeight="1">
      <c r="A116" s="51"/>
      <c r="B116" s="56" t="s">
        <v>65</v>
      </c>
      <c r="C116" s="57">
        <v>0.1</v>
      </c>
      <c r="D116" s="51"/>
      <c r="E116" s="52"/>
      <c r="F116" s="58">
        <f>+ROUND(F104*C116,2)</f>
        <v>1137519.8799999999</v>
      </c>
      <c r="G116" s="53"/>
      <c r="H116" s="113"/>
      <c r="I116" s="54"/>
      <c r="J116" s="62"/>
    </row>
    <row r="117" spans="1:10" s="55" customFormat="1" ht="28.5">
      <c r="A117" s="51"/>
      <c r="B117" s="63" t="s">
        <v>66</v>
      </c>
      <c r="C117" s="64">
        <v>0.03</v>
      </c>
      <c r="D117" s="65"/>
      <c r="E117" s="66"/>
      <c r="F117" s="67">
        <f>+ROUND(F104*C117,2)</f>
        <v>341255.96</v>
      </c>
      <c r="G117" s="53"/>
      <c r="H117" s="113"/>
      <c r="I117" s="54"/>
      <c r="J117" s="59"/>
    </row>
    <row r="118" spans="1:10" s="55" customFormat="1" ht="14.25">
      <c r="A118" s="68"/>
      <c r="B118" s="69" t="s">
        <v>30</v>
      </c>
      <c r="C118" s="70">
        <v>1.4999999999999999E-2</v>
      </c>
      <c r="D118" s="71"/>
      <c r="E118" s="72"/>
      <c r="F118" s="73">
        <f>+F104*C118</f>
        <v>170627.98124999992</v>
      </c>
      <c r="G118" s="53"/>
      <c r="H118" s="113"/>
      <c r="I118" s="54"/>
      <c r="J118" s="59"/>
    </row>
    <row r="119" spans="1:10" s="55" customFormat="1" ht="15">
      <c r="A119" s="74"/>
      <c r="B119" s="75" t="s">
        <v>31</v>
      </c>
      <c r="C119" s="76"/>
      <c r="D119" s="77"/>
      <c r="E119" s="76"/>
      <c r="F119" s="78">
        <f>SUM(F107:F118)</f>
        <v>5391844.28125</v>
      </c>
      <c r="G119" s="53"/>
      <c r="H119" s="114"/>
    </row>
    <row r="120" spans="1:10" s="55" customFormat="1" ht="14.25">
      <c r="A120" s="79"/>
      <c r="B120" s="80"/>
      <c r="C120" s="81"/>
      <c r="D120" s="79"/>
      <c r="E120" s="82"/>
      <c r="F120" s="79"/>
      <c r="G120" s="53"/>
    </row>
    <row r="121" spans="1:10" s="55" customFormat="1" ht="15">
      <c r="A121" s="83"/>
      <c r="B121" s="84" t="s">
        <v>67</v>
      </c>
      <c r="C121" s="85"/>
      <c r="D121" s="86"/>
      <c r="E121" s="85"/>
      <c r="F121" s="87">
        <f>+F104+F119</f>
        <v>16767043.031249996</v>
      </c>
      <c r="G121" s="53"/>
      <c r="H121" s="115"/>
    </row>
    <row r="122" spans="1:10" s="92" customFormat="1" ht="15">
      <c r="A122" s="88"/>
      <c r="B122" s="89"/>
      <c r="C122" s="90"/>
      <c r="D122" s="90"/>
      <c r="E122" s="90"/>
      <c r="F122" s="91"/>
      <c r="H122" s="179"/>
    </row>
    <row r="123" spans="1:10" s="92" customFormat="1" ht="14.25">
      <c r="A123" s="222"/>
      <c r="B123" s="222"/>
      <c r="C123" s="222"/>
      <c r="D123" s="222"/>
      <c r="E123" s="222"/>
      <c r="F123" s="222"/>
    </row>
    <row r="124" spans="1:10" s="92" customFormat="1" ht="14.25">
      <c r="A124" s="93"/>
      <c r="B124" s="94" t="s">
        <v>32</v>
      </c>
      <c r="C124" s="95" t="s">
        <v>33</v>
      </c>
      <c r="D124" s="95"/>
      <c r="E124" s="95"/>
      <c r="F124" s="95"/>
    </row>
    <row r="125" spans="1:10" s="92" customFormat="1" ht="14.25">
      <c r="A125" s="93"/>
      <c r="B125" s="94"/>
      <c r="C125" s="95"/>
      <c r="D125" s="95" t="s">
        <v>34</v>
      </c>
      <c r="E125" s="95"/>
      <c r="F125" s="95"/>
    </row>
    <row r="126" spans="1:10" s="92" customFormat="1" ht="14.25">
      <c r="A126" s="93"/>
      <c r="B126" s="94"/>
      <c r="C126" s="95"/>
      <c r="D126" s="95"/>
      <c r="E126" s="95"/>
      <c r="F126" s="95"/>
    </row>
    <row r="127" spans="1:10" s="92" customFormat="1" ht="14.25">
      <c r="A127" s="93"/>
      <c r="B127" s="94"/>
      <c r="C127" s="95"/>
      <c r="D127" s="95"/>
      <c r="E127" s="95"/>
      <c r="F127" s="95"/>
    </row>
    <row r="128" spans="1:10" s="92" customFormat="1" ht="14.25">
      <c r="A128" s="218" t="s">
        <v>68</v>
      </c>
      <c r="B128" s="218"/>
      <c r="C128" s="180" t="s">
        <v>115</v>
      </c>
      <c r="D128" s="180"/>
      <c r="E128" s="95"/>
      <c r="F128" s="95"/>
    </row>
    <row r="129" spans="1:6" s="92" customFormat="1" ht="14.25">
      <c r="A129" s="218" t="s">
        <v>69</v>
      </c>
      <c r="B129" s="218"/>
      <c r="C129" s="95" t="s">
        <v>35</v>
      </c>
      <c r="D129" s="95"/>
      <c r="E129" s="95"/>
      <c r="F129" s="95"/>
    </row>
    <row r="130" spans="1:6" s="92" customFormat="1" ht="14.25">
      <c r="A130" s="93"/>
      <c r="B130" s="96"/>
      <c r="C130" s="95"/>
      <c r="D130" s="95"/>
      <c r="E130" s="95"/>
      <c r="F130" s="95"/>
    </row>
    <row r="131" spans="1:6" s="92" customFormat="1" ht="14.25">
      <c r="A131" s="93"/>
      <c r="B131" s="96"/>
      <c r="C131" s="95"/>
      <c r="D131" s="95"/>
      <c r="E131" s="95"/>
      <c r="F131" s="95"/>
    </row>
    <row r="132" spans="1:6" s="92" customFormat="1" ht="14.25">
      <c r="A132" s="93"/>
      <c r="B132" s="96"/>
      <c r="C132" s="95"/>
      <c r="D132" s="95"/>
      <c r="E132" s="95"/>
      <c r="F132" s="95"/>
    </row>
    <row r="133" spans="1:6" s="92" customFormat="1" ht="14.25">
      <c r="A133" s="93"/>
      <c r="B133" s="94" t="s">
        <v>36</v>
      </c>
      <c r="C133" s="95" t="s">
        <v>37</v>
      </c>
      <c r="D133" s="95"/>
      <c r="E133" s="95"/>
      <c r="F133" s="95"/>
    </row>
    <row r="134" spans="1:6" s="92" customFormat="1" ht="14.25">
      <c r="A134" s="93"/>
      <c r="B134" s="94"/>
      <c r="C134" s="95"/>
      <c r="D134" s="95"/>
      <c r="E134" s="95"/>
      <c r="F134" s="95"/>
    </row>
    <row r="135" spans="1:6" s="92" customFormat="1" ht="14.25">
      <c r="A135" s="93"/>
      <c r="B135" s="94"/>
      <c r="C135" s="95"/>
      <c r="D135" s="95"/>
      <c r="E135" s="95"/>
      <c r="F135" s="95"/>
    </row>
    <row r="136" spans="1:6" s="92" customFormat="1" ht="14.25">
      <c r="A136" s="93"/>
      <c r="B136" s="94"/>
      <c r="C136" s="95"/>
      <c r="D136" s="95"/>
      <c r="E136" s="95"/>
      <c r="F136" s="95"/>
    </row>
    <row r="137" spans="1:6" s="92" customFormat="1" ht="14.25">
      <c r="A137" s="216" t="s">
        <v>70</v>
      </c>
      <c r="B137" s="216"/>
      <c r="C137" s="217" t="s">
        <v>71</v>
      </c>
      <c r="D137" s="217"/>
      <c r="E137" s="217"/>
      <c r="F137" s="217"/>
    </row>
    <row r="138" spans="1:6" s="92" customFormat="1" ht="14.25">
      <c r="A138" s="218" t="s">
        <v>38</v>
      </c>
      <c r="B138" s="218"/>
      <c r="C138" s="95"/>
      <c r="D138" s="95" t="s">
        <v>39</v>
      </c>
      <c r="E138" s="95"/>
      <c r="F138" s="95"/>
    </row>
    <row r="139" spans="1:6" s="92" customFormat="1" ht="14.25">
      <c r="A139" s="88"/>
      <c r="B139" s="97"/>
      <c r="C139" s="90"/>
      <c r="D139" s="90"/>
      <c r="E139" s="90"/>
      <c r="F139" s="98"/>
    </row>
    <row r="143" spans="1:6">
      <c r="B143" s="35"/>
    </row>
    <row r="144" spans="1:6">
      <c r="B144" s="34"/>
    </row>
  </sheetData>
  <autoFilter ref="A11:F98"/>
  <mergeCells count="15">
    <mergeCell ref="A8:F8"/>
    <mergeCell ref="A1:F1"/>
    <mergeCell ref="A2:F2"/>
    <mergeCell ref="A3:F3"/>
    <mergeCell ref="A4:F4"/>
    <mergeCell ref="A7:F7"/>
    <mergeCell ref="A137:B137"/>
    <mergeCell ref="C137:F137"/>
    <mergeCell ref="A138:B138"/>
    <mergeCell ref="A9:B9"/>
    <mergeCell ref="D9:E9"/>
    <mergeCell ref="A10:F10"/>
    <mergeCell ref="A123:F123"/>
    <mergeCell ref="A128:B128"/>
    <mergeCell ref="A129:B129"/>
  </mergeCells>
  <pageMargins left="0.19685039370078741" right="0.19685039370078741" top="0.19685039370078741" bottom="0.19685039370078741" header="0.19685039370078741" footer="0.19685039370078741"/>
  <pageSetup fitToHeight="0" orientation="portrait" horizontalDpi="4294967295" verticalDpi="4294967295" r:id="rId1"/>
  <rowBreaks count="3" manualBreakCount="3">
    <brk id="42" max="5" man="1"/>
    <brk id="83" max="5" man="1"/>
    <brk id="103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102C5D-D6AC-40A0-B601-15354545B0A2}"/>
</file>

<file path=customXml/itemProps2.xml><?xml version="1.0" encoding="utf-8"?>
<ds:datastoreItem xmlns:ds="http://schemas.openxmlformats.org/officeDocument/2006/customXml" ds:itemID="{D863204A-E6BC-453A-9BBA-9DAFBC057468}"/>
</file>

<file path=customXml/itemProps3.xml><?xml version="1.0" encoding="utf-8"?>
<ds:datastoreItem xmlns:ds="http://schemas.openxmlformats.org/officeDocument/2006/customXml" ds:itemID="{DEE72F63-9817-4BAF-8CA7-E8EAB68D2C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26</vt:lpstr>
      <vt:lpstr>'LOTE 26'!Área_de_impresión</vt:lpstr>
      <vt:lpstr>'LOTE 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2021-01-14T16:37:51Z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