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LOTE 25" sheetId="8" r:id="rId1"/>
  </sheets>
  <definedNames>
    <definedName name="_xlnm._FilterDatabase" localSheetId="0" hidden="1">'LOTE 25'!$A$11:$F$64</definedName>
    <definedName name="_xlnm.Print_Area" localSheetId="0">'LOTE 25'!$A$1:$F$104</definedName>
    <definedName name="_xlnm.Print_Titles" localSheetId="0">'LOTE 25'!$1:$11</definedName>
  </definedNames>
  <calcPr calcId="162913"/>
</workbook>
</file>

<file path=xl/calcChain.xml><?xml version="1.0" encoding="utf-8"?>
<calcChain xmlns="http://schemas.openxmlformats.org/spreadsheetml/2006/main">
  <c r="F48" i="8" l="1"/>
  <c r="F59" i="8"/>
  <c r="F15" i="8"/>
  <c r="E65" i="8" l="1"/>
  <c r="F40" i="8" l="1"/>
  <c r="F24" i="8"/>
  <c r="F18" i="8"/>
  <c r="F19" i="8"/>
  <c r="F20" i="8"/>
  <c r="F21" i="8"/>
  <c r="F25" i="8"/>
  <c r="F28" i="8"/>
  <c r="F29" i="8"/>
  <c r="F32" i="8"/>
  <c r="F33" i="8"/>
  <c r="F34" i="8"/>
  <c r="F35" i="8"/>
  <c r="F36" i="8"/>
  <c r="F37" i="8"/>
  <c r="F38" i="8"/>
  <c r="F39" i="8"/>
  <c r="F43" i="8"/>
  <c r="F44" i="8"/>
  <c r="F45" i="8"/>
  <c r="F46" i="8"/>
  <c r="F47" i="8"/>
  <c r="F49" i="8"/>
  <c r="F50" i="8"/>
  <c r="F51" i="8"/>
  <c r="F52" i="8"/>
  <c r="F53" i="8"/>
  <c r="F54" i="8"/>
  <c r="F55" i="8"/>
  <c r="F58" i="8"/>
  <c r="F61" i="8"/>
  <c r="F65" i="8"/>
  <c r="F62" i="8" l="1"/>
  <c r="F66" i="8"/>
  <c r="F68" i="8" l="1"/>
  <c r="F69" i="8" s="1"/>
  <c r="F80" i="8" s="1"/>
  <c r="F83" i="8" l="1"/>
  <c r="F73" i="8"/>
  <c r="F77" i="8"/>
  <c r="F76" i="8"/>
  <c r="F72" i="8"/>
  <c r="F78" i="8" s="1"/>
  <c r="F82" i="8"/>
  <c r="F75" i="8"/>
  <c r="F81" i="8"/>
  <c r="F74" i="8"/>
  <c r="F79" i="8"/>
  <c r="F84" i="8" l="1"/>
  <c r="F86" i="8" s="1"/>
</calcChain>
</file>

<file path=xl/sharedStrings.xml><?xml version="1.0" encoding="utf-8"?>
<sst xmlns="http://schemas.openxmlformats.org/spreadsheetml/2006/main" count="126" uniqueCount="92">
  <si>
    <t>INSTITUTO NACIONAL DE AGUAS POTABLES Y ALCANTARILLADOS</t>
  </si>
  <si>
    <t xml:space="preserve"> * * * INAPA * * *</t>
  </si>
  <si>
    <t>DIRECCION DE INGENIERIA</t>
  </si>
  <si>
    <t>DEPARTAMENTO DE  COSTOS Y PRESUPUESTOS</t>
  </si>
  <si>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</si>
  <si>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</si>
  <si>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</si>
  <si>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</si>
  <si>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</si>
  <si>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</si>
  <si>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</si>
  <si>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</si>
  <si>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</si>
  <si>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ASIENTO DE ARENA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</si>
  <si>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</si>
  <si>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</si>
  <si>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</si>
  <si>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</si>
  <si>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</si>
  <si>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</si>
  <si>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</si>
  <si>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P.A</t>
  </si>
  <si>
    <t>PRUEBA HIDROSTATICA</t>
  </si>
  <si>
    <t xml:space="preserve">REPLANTEO </t>
  </si>
  <si>
    <t>TUBERIA Ø3" PVC (SDR-26 C/J.G.) + 2% DE PERDIDA POR CAMPANA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</si>
  <si>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</si>
  <si>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</si>
  <si>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</si>
  <si>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</si>
  <si>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</si>
  <si>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</si>
  <si>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 xml:space="preserve">            PREPARADO POR :</t>
  </si>
  <si>
    <t xml:space="preserve">                                                    REVISADO POR :</t>
  </si>
  <si>
    <t xml:space="preserve">                             </t>
  </si>
  <si>
    <t xml:space="preserve">             SOMETIDO POR :</t>
  </si>
  <si>
    <t xml:space="preserve">                                                    VISTO BUENO :</t>
  </si>
  <si>
    <t xml:space="preserve">SUMINISTRO Y COLOCACION DE PIEZAS ESPECIALES </t>
  </si>
  <si>
    <r>
      <t xml:space="preserve">COLLARIN EN POLIETILENO Ø3" </t>
    </r>
    <r>
      <rPr>
        <sz val="9"/>
        <rFont val="Arial"/>
        <family val="2"/>
      </rPr>
      <t>(ABRAZADERA)</t>
    </r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</si>
  <si>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</si>
  <si>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</si>
  <si>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</si>
  <si>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</si>
  <si>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</si>
  <si>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</si>
  <si>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</si>
  <si>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CHECK 1/2" HG</t>
  </si>
  <si>
    <t>CEMENTO SOLVENTE Y TEFLON</t>
  </si>
  <si>
    <t>PEDESTAL H.S (0.80 X 0.15)</t>
  </si>
  <si>
    <t>EXCAVACION Y TAPADO</t>
  </si>
  <si>
    <t>MANO DE OBRA PLOMERO</t>
  </si>
  <si>
    <t>CAMPAMENTO (INC  ALQUILER DE CASA  O SOLAR, CON CASETA DE MATERIALES CON (U) BAÑO MOVIL)</t>
  </si>
  <si>
    <t>SEGUROS,POLIZA Y FINANZA</t>
  </si>
  <si>
    <t>GASTOS  ADMINISTRATIVOS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</si>
  <si>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</si>
  <si>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</si>
  <si>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</si>
  <si>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</si>
  <si>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</si>
  <si>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</si>
  <si>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 xml:space="preserve">TOTAL A CONTRATAR  RD$ </t>
  </si>
  <si>
    <t xml:space="preserve">                      ARQ. AYSHA A. PIÑA</t>
  </si>
  <si>
    <t xml:space="preserve">          ARQ. DEPTO. COSTOSY PRESUPUESTOS  </t>
  </si>
  <si>
    <t xml:space="preserve">                ING. SONIA RODRIGUEZ</t>
  </si>
  <si>
    <t>SUB-TOTAL GENERAL</t>
  </si>
  <si>
    <t xml:space="preserve">JUNTAS  MECANICAS TIPO DRESSER DE Ø3" </t>
  </si>
  <si>
    <t xml:space="preserve">TAPON Ø3" ACERO SCH-80 CON PROTECCION ANTICORROSIVA </t>
  </si>
  <si>
    <t xml:space="preserve">   ZONA : IV</t>
  </si>
  <si>
    <t>A</t>
  </si>
  <si>
    <t>SUB-TOTAL FASE A</t>
  </si>
  <si>
    <t>TUBERIA Ø4" PVC (SDR-26 C/J.G.) + 2% DE PERDIDA POR CAMPANA</t>
  </si>
  <si>
    <t>TEE DE Ø4" X Ø3" ACERO SCH-80 CON PROTECCION ANTICORROSIVA</t>
  </si>
  <si>
    <t>MES</t>
  </si>
  <si>
    <t>TEE DE Ø3" X Ø3" ACERO SCH-80 CON PROTECCION ANTICORROSIVA</t>
  </si>
  <si>
    <t xml:space="preserve">CODO Ø3"x45º ACERO SCH-80 CON PROTECCION ANTICORROSIVA </t>
  </si>
  <si>
    <t xml:space="preserve">JUNTAS  MECANICAS TIPO DRESSER DE Ø4" </t>
  </si>
  <si>
    <t xml:space="preserve">CODO Ø3"x 90º ACERO SCH-80 CON PROTECCION ANTICORROSIVA </t>
  </si>
  <si>
    <t>ACOMETIDAS RURALES (356 U)</t>
  </si>
  <si>
    <t>Ubicación: SANTO DOMINGO - PROVINCIA MONTE PLATA</t>
  </si>
  <si>
    <t>TUBERIA Ø3" PVC (SDR-26 C/J.G.) +2% DE PERDIDA POR CAMPANA</t>
  </si>
  <si>
    <t>TUBERIA Ø4" PVC (SDR-26 C/J.G.) +2% DE PERDIDA POR CAMPANA</t>
  </si>
  <si>
    <t>Presupuesto No. 213  D/F 27/10/2020</t>
  </si>
  <si>
    <t>ANCLAJE PARA PIEZAS</t>
  </si>
  <si>
    <t>RED DE DISTRIBICION COMUNIDAD LOS SOLARES  ESTACION   ( 5+700  A 6+260)</t>
  </si>
  <si>
    <t>LIMPIEZA FINAL Y CONTINUA</t>
  </si>
  <si>
    <t xml:space="preserve">BOTE DE MATERIAL C/CAMON D= 5 KM </t>
  </si>
  <si>
    <t>RELLENO  COMPACTADO  C/COMPACTADOR MECANICO EN CAPAS 0.20</t>
  </si>
  <si>
    <t>Obra:  RED  DISTRIBUCION  LOS SOLARES</t>
  </si>
  <si>
    <t xml:space="preserve">             ING. AUX.RUTH E.CASTILLO</t>
  </si>
  <si>
    <t xml:space="preserve">                                                 ING. DEPTO.  DE COSTOS Y PRESUPUESTOS </t>
  </si>
  <si>
    <t xml:space="preserve">        ING. JOSE MANUEL AYBAR</t>
  </si>
  <si>
    <t xml:space="preserve">     ENC. DEPTO. DE COSTOS Y PRESUPUESTOS </t>
  </si>
  <si>
    <t xml:space="preserve">           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</si>
</sst>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_-;\-* #,##0.00_-;_-* &quot;-&quot;??_-;_-@_-"/>
    <numFmt numFmtId="171" formatCode="_-* #,##0.00\ _R_D_$_-;\-* #,##0.00\ _R_D_$_-;_-* &quot;-&quot;??\ _R_D_$_-;_-@_-"/>
    <numFmt numFmtId="172" formatCode="_-* #,##0.0\ _€_-;\-* #,##0.0\ _€_-;_-* &quot;-&quot;??\ _€_-;_-@_-"/>
    <numFmt numFmtId="173" formatCode="_-* #,##0\ _€_-;\-* #,##0\ _€_-;_-* &quot;-&quot;??\ _€_-;_-@_-"/>
    <numFmt numFmtId="174" formatCode="#,##0.0_);\(#,##0.0\)"/>
    <numFmt numFmtId="175" formatCode="_(* #,##0.0_);_(* \(#,##0.0\);_(* &quot;-&quot;??_);_(@_)"/>
    <numFmt numFmtId="176" formatCode="0.00_)"/>
    <numFmt numFmtId="177" formatCode="0.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7" fillId="0" borderId="0"/>
    <xf numFmtId="0" fontId="3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9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176" fontId="5" fillId="0" borderId="0"/>
    <xf numFmtId="0" fontId="3" fillId="0" borderId="0"/>
    <xf numFmtId="164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165" fontId="3" fillId="2" borderId="3" xfId="1" applyFont="1" applyFill="1" applyBorder="1" applyAlignment="1">
      <alignment horizontal="right" vertical="center" wrapText="1"/>
    </xf>
    <xf numFmtId="165" fontId="3" fillId="2" borderId="3" xfId="1" applyFont="1" applyFill="1" applyBorder="1" applyAlignment="1">
      <alignment horizontal="right" vertical="center"/>
    </xf>
    <xf numFmtId="165" fontId="3" fillId="2" borderId="0" xfId="1" applyFont="1" applyFill="1" applyBorder="1" applyAlignment="1">
      <alignment vertical="center" wrapText="1"/>
    </xf>
    <xf numFmtId="0" fontId="3" fillId="2" borderId="0" xfId="0" applyFont="1" applyFill="1"/>
    <xf numFmtId="165" fontId="3" fillId="2" borderId="0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1" fillId="0" borderId="0" xfId="0" applyFont="1" applyAlignment="1">
      <alignment vertical="center"/>
    </xf>
    <xf numFmtId="172" fontId="2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vertical="center"/>
    </xf>
    <xf numFmtId="172" fontId="3" fillId="2" borderId="3" xfId="1" applyNumberFormat="1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 wrapText="1"/>
    </xf>
    <xf numFmtId="2" fontId="3" fillId="2" borderId="3" xfId="1" applyNumberFormat="1" applyFont="1" applyFill="1" applyBorder="1" applyAlignment="1">
      <alignment horizontal="center" vertical="center"/>
    </xf>
    <xf numFmtId="39" fontId="2" fillId="2" borderId="3" xfId="3" applyFont="1" applyFill="1" applyBorder="1" applyAlignment="1">
      <alignment horizontal="center" vertical="center"/>
    </xf>
    <xf numFmtId="165" fontId="2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1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2" fillId="2" borderId="0" xfId="1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0" fontId="3" fillId="2" borderId="3" xfId="9" applyFont="1" applyFill="1" applyBorder="1" applyAlignment="1">
      <alignment vertical="center" wrapText="1"/>
    </xf>
    <xf numFmtId="172" fontId="3" fillId="2" borderId="0" xfId="1" applyNumberFormat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165" fontId="2" fillId="2" borderId="3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165" fontId="11" fillId="0" borderId="0" xfId="0" applyNumberFormat="1" applyFont="1" applyAlignment="1">
      <alignment vertical="center"/>
    </xf>
    <xf numFmtId="0" fontId="3" fillId="3" borderId="0" xfId="6" applyFont="1" applyFill="1" applyAlignment="1">
      <alignment vertical="top"/>
    </xf>
    <xf numFmtId="0" fontId="10" fillId="2" borderId="0" xfId="41" applyFont="1" applyFill="1" applyAlignment="1">
      <alignment vertical="top"/>
    </xf>
    <xf numFmtId="165" fontId="6" fillId="2" borderId="3" xfId="1" applyFont="1" applyFill="1" applyBorder="1" applyAlignment="1">
      <alignment vertical="center"/>
    </xf>
    <xf numFmtId="0" fontId="3" fillId="2" borderId="3" xfId="0" applyFont="1" applyFill="1" applyBorder="1" applyAlignment="1">
      <alignment wrapText="1"/>
    </xf>
    <xf numFmtId="0" fontId="8" fillId="0" borderId="0" xfId="0" applyFont="1" applyFill="1"/>
    <xf numFmtId="43" fontId="3" fillId="2" borderId="3" xfId="0" applyNumberFormat="1" applyFont="1" applyFill="1" applyBorder="1" applyAlignment="1">
      <alignment horizontal="center" vertical="top"/>
    </xf>
    <xf numFmtId="175" fontId="14" fillId="2" borderId="2" xfId="15" applyNumberFormat="1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>
      <alignment horizontal="center" vertical="top" wrapText="1"/>
    </xf>
    <xf numFmtId="4" fontId="14" fillId="2" borderId="2" xfId="21" applyNumberFormat="1" applyFont="1" applyFill="1" applyBorder="1" applyAlignment="1">
      <alignment horizontal="center" vertical="center" wrapText="1"/>
    </xf>
    <xf numFmtId="4" fontId="14" fillId="2" borderId="2" xfId="21" applyNumberFormat="1" applyFont="1" applyFill="1" applyBorder="1" applyAlignment="1">
      <alignment horizontal="center" vertical="center"/>
    </xf>
    <xf numFmtId="4" fontId="15" fillId="2" borderId="2" xfId="21" applyNumberFormat="1" applyFont="1" applyFill="1" applyBorder="1" applyAlignment="1">
      <alignment horizontal="right" vertical="center" wrapText="1"/>
    </xf>
    <xf numFmtId="43" fontId="3" fillId="2" borderId="0" xfId="30" applyFont="1" applyFill="1"/>
    <xf numFmtId="175" fontId="14" fillId="2" borderId="3" xfId="15" applyNumberFormat="1" applyFont="1" applyFill="1" applyBorder="1" applyAlignment="1" applyProtection="1">
      <alignment horizontal="right" vertical="center"/>
    </xf>
    <xf numFmtId="0" fontId="15" fillId="2" borderId="3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 vertical="center"/>
    </xf>
    <xf numFmtId="43" fontId="3" fillId="0" borderId="0" xfId="30" applyFont="1" applyFill="1"/>
    <xf numFmtId="0" fontId="3" fillId="0" borderId="0" xfId="0" applyFont="1" applyFill="1" applyBorder="1"/>
    <xf numFmtId="0" fontId="3" fillId="0" borderId="0" xfId="0" applyFont="1" applyFill="1"/>
    <xf numFmtId="39" fontId="3" fillId="2" borderId="0" xfId="25" applyFont="1" applyFill="1" applyBorder="1" applyAlignment="1">
      <alignment horizontal="right" vertical="top"/>
    </xf>
    <xf numFmtId="39" fontId="3" fillId="2" borderId="0" xfId="25" applyFont="1" applyFill="1" applyBorder="1" applyAlignment="1">
      <alignment horizontal="right" vertical="top" wrapText="1"/>
    </xf>
    <xf numFmtId="0" fontId="14" fillId="0" borderId="4" xfId="0" applyFont="1" applyFill="1" applyBorder="1"/>
    <xf numFmtId="175" fontId="14" fillId="3" borderId="1" xfId="15" applyNumberFormat="1" applyFont="1" applyFill="1" applyBorder="1" applyAlignment="1" applyProtection="1">
      <alignment horizontal="right" vertical="center"/>
    </xf>
    <xf numFmtId="0" fontId="14" fillId="0" borderId="3" xfId="0" applyFont="1" applyFill="1" applyBorder="1"/>
    <xf numFmtId="175" fontId="14" fillId="3" borderId="4" xfId="15" applyNumberFormat="1" applyFont="1" applyFill="1" applyBorder="1" applyAlignment="1" applyProtection="1">
      <alignment horizontal="right" vertical="center"/>
    </xf>
    <xf numFmtId="172" fontId="14" fillId="2" borderId="0" xfId="1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 wrapText="1"/>
    </xf>
    <xf numFmtId="165" fontId="14" fillId="2" borderId="0" xfId="1" applyFont="1" applyFill="1" applyBorder="1" applyAlignment="1">
      <alignment horizontal="center" vertical="center" wrapText="1"/>
    </xf>
    <xf numFmtId="165" fontId="15" fillId="2" borderId="0" xfId="1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177" fontId="3" fillId="3" borderId="3" xfId="45" applyNumberFormat="1" applyFont="1" applyFill="1" applyBorder="1" applyAlignment="1">
      <alignment horizontal="right" vertical="top"/>
    </xf>
    <xf numFmtId="4" fontId="3" fillId="3" borderId="3" xfId="0" applyNumberFormat="1" applyFont="1" applyFill="1" applyBorder="1" applyAlignment="1">
      <alignment horizontal="right" vertical="top" wrapText="1"/>
    </xf>
    <xf numFmtId="4" fontId="8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42" applyNumberFormat="1" applyFont="1" applyFill="1" applyBorder="1" applyAlignment="1">
      <alignment horizontal="right" wrapText="1"/>
    </xf>
    <xf numFmtId="43" fontId="3" fillId="2" borderId="3" xfId="12" applyFont="1" applyFill="1" applyBorder="1" applyAlignment="1">
      <alignment vertical="center"/>
    </xf>
    <xf numFmtId="2" fontId="3" fillId="2" borderId="3" xfId="12" applyNumberFormat="1" applyFont="1" applyFill="1" applyBorder="1" applyAlignment="1">
      <alignment horizontal="center" vertical="center"/>
    </xf>
    <xf numFmtId="0" fontId="12" fillId="3" borderId="0" xfId="6" applyFont="1" applyFill="1" applyAlignment="1">
      <alignment vertical="top"/>
    </xf>
    <xf numFmtId="165" fontId="12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170" fontId="3" fillId="0" borderId="0" xfId="0" applyNumberFormat="1" applyFont="1" applyFill="1" applyBorder="1"/>
    <xf numFmtId="170" fontId="3" fillId="0" borderId="0" xfId="0" applyNumberFormat="1" applyFont="1" applyFill="1"/>
    <xf numFmtId="43" fontId="2" fillId="0" borderId="0" xfId="0" applyNumberFormat="1" applyFont="1" applyFill="1"/>
    <xf numFmtId="43" fontId="12" fillId="0" borderId="0" xfId="0" applyNumberFormat="1" applyFont="1" applyAlignment="1">
      <alignment vertical="center"/>
    </xf>
    <xf numFmtId="0" fontId="17" fillId="2" borderId="0" xfId="41" applyFont="1" applyFill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4" fontId="10" fillId="2" borderId="0" xfId="41" applyNumberFormat="1" applyFont="1" applyFill="1" applyAlignment="1">
      <alignment vertical="top"/>
    </xf>
    <xf numFmtId="4" fontId="3" fillId="2" borderId="3" xfId="0" applyNumberFormat="1" applyFont="1" applyFill="1" applyBorder="1" applyAlignment="1">
      <alignment wrapText="1"/>
    </xf>
    <xf numFmtId="4" fontId="3" fillId="0" borderId="3" xfId="3" applyNumberFormat="1" applyFont="1" applyFill="1" applyBorder="1" applyAlignment="1"/>
    <xf numFmtId="4" fontId="3" fillId="2" borderId="3" xfId="21" applyNumberFormat="1" applyFont="1" applyFill="1" applyBorder="1" applyAlignment="1" applyProtection="1">
      <alignment horizontal="right" wrapText="1"/>
    </xf>
    <xf numFmtId="0" fontId="3" fillId="4" borderId="0" xfId="6" applyFont="1" applyFill="1" applyAlignment="1">
      <alignment vertical="top"/>
    </xf>
    <xf numFmtId="165" fontId="11" fillId="4" borderId="0" xfId="0" applyNumberFormat="1" applyFont="1" applyFill="1" applyAlignment="1">
      <alignment vertical="center"/>
    </xf>
    <xf numFmtId="0" fontId="12" fillId="4" borderId="0" xfId="6" applyFont="1" applyFill="1" applyAlignment="1">
      <alignment vertical="top"/>
    </xf>
    <xf numFmtId="4" fontId="3" fillId="4" borderId="3" xfId="0" applyNumberFormat="1" applyFont="1" applyFill="1" applyBorder="1" applyAlignment="1">
      <alignment wrapText="1"/>
    </xf>
    <xf numFmtId="0" fontId="10" fillId="4" borderId="0" xfId="41" applyFont="1" applyFill="1" applyAlignment="1">
      <alignment vertical="top"/>
    </xf>
    <xf numFmtId="0" fontId="11" fillId="4" borderId="0" xfId="0" applyFont="1" applyFill="1" applyAlignment="1">
      <alignment vertical="center"/>
    </xf>
    <xf numFmtId="172" fontId="3" fillId="3" borderId="4" xfId="1" applyNumberFormat="1" applyFont="1" applyFill="1" applyBorder="1" applyAlignment="1">
      <alignment horizontal="center" vertical="center"/>
    </xf>
    <xf numFmtId="39" fontId="2" fillId="3" borderId="4" xfId="3" applyFont="1" applyFill="1" applyBorder="1" applyAlignment="1">
      <alignment horizontal="center" vertical="center"/>
    </xf>
    <xf numFmtId="165" fontId="3" fillId="3" borderId="4" xfId="1" applyFont="1" applyFill="1" applyBorder="1" applyAlignment="1">
      <alignment horizontal="center" vertical="center"/>
    </xf>
    <xf numFmtId="172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1" applyFont="1" applyFill="1" applyBorder="1" applyAlignment="1">
      <alignment horizontal="center" vertical="center"/>
    </xf>
    <xf numFmtId="39" fontId="2" fillId="3" borderId="3" xfId="3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165" fontId="3" fillId="3" borderId="3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0" fontId="2" fillId="2" borderId="3" xfId="11" applyFont="1" applyFill="1" applyBorder="1" applyAlignment="1">
      <alignment vertical="center"/>
    </xf>
    <xf numFmtId="0" fontId="3" fillId="2" borderId="3" xfId="10" applyFont="1" applyFill="1" applyBorder="1" applyAlignment="1">
      <alignment vertical="center" wrapText="1"/>
    </xf>
    <xf numFmtId="0" fontId="2" fillId="2" borderId="3" xfId="40" applyFont="1" applyFill="1" applyBorder="1" applyAlignment="1">
      <alignment vertical="top" wrapText="1"/>
    </xf>
    <xf numFmtId="4" fontId="3" fillId="2" borderId="3" xfId="12" applyNumberFormat="1" applyFont="1" applyFill="1" applyBorder="1" applyAlignment="1">
      <alignment vertical="center"/>
    </xf>
    <xf numFmtId="4" fontId="3" fillId="2" borderId="3" xfId="12" applyNumberFormat="1" applyFont="1" applyFill="1" applyBorder="1" applyAlignment="1">
      <alignment horizontal="center" vertical="center"/>
    </xf>
    <xf numFmtId="4" fontId="8" fillId="2" borderId="3" xfId="12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justify"/>
    </xf>
    <xf numFmtId="4" fontId="3" fillId="2" borderId="3" xfId="0" applyNumberFormat="1" applyFont="1" applyFill="1" applyBorder="1" applyAlignment="1">
      <alignment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172" fontId="2" fillId="2" borderId="3" xfId="1" applyNumberFormat="1" applyFont="1" applyFill="1" applyBorder="1" applyAlignment="1">
      <alignment horizontal="center" vertical="center"/>
    </xf>
    <xf numFmtId="165" fontId="12" fillId="2" borderId="3" xfId="1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right" vertical="center"/>
    </xf>
    <xf numFmtId="4" fontId="3" fillId="2" borderId="3" xfId="21" applyNumberFormat="1" applyFont="1" applyFill="1" applyBorder="1" applyAlignment="1">
      <alignment vertical="center" wrapText="1"/>
    </xf>
    <xf numFmtId="173" fontId="3" fillId="2" borderId="3" xfId="1" applyNumberFormat="1" applyFont="1" applyFill="1" applyBorder="1" applyAlignment="1">
      <alignment horizontal="right" vertical="center"/>
    </xf>
    <xf numFmtId="172" fontId="3" fillId="2" borderId="3" xfId="1" applyNumberFormat="1" applyFont="1" applyFill="1" applyBorder="1" applyAlignment="1">
      <alignment horizontal="right"/>
    </xf>
    <xf numFmtId="172" fontId="3" fillId="2" borderId="3" xfId="1" applyNumberFormat="1" applyFont="1" applyFill="1" applyBorder="1" applyAlignment="1">
      <alignment horizontal="right" wrapText="1"/>
    </xf>
    <xf numFmtId="165" fontId="3" fillId="2" borderId="3" xfId="12" applyNumberFormat="1" applyFont="1" applyFill="1" applyBorder="1" applyAlignment="1">
      <alignment horizontal="right"/>
    </xf>
    <xf numFmtId="37" fontId="2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 wrapText="1"/>
    </xf>
    <xf numFmtId="173" fontId="2" fillId="2" borderId="3" xfId="1" applyNumberFormat="1" applyFont="1" applyFill="1" applyBorder="1" applyAlignment="1">
      <alignment horizontal="right" wrapText="1"/>
    </xf>
    <xf numFmtId="172" fontId="3" fillId="3" borderId="3" xfId="1" applyNumberFormat="1" applyFont="1" applyFill="1" applyBorder="1" applyAlignment="1">
      <alignment horizontal="right" wrapText="1"/>
    </xf>
    <xf numFmtId="173" fontId="3" fillId="2" borderId="3" xfId="1" applyNumberFormat="1" applyFont="1" applyFill="1" applyBorder="1" applyAlignment="1">
      <alignment horizontal="right" wrapText="1"/>
    </xf>
    <xf numFmtId="172" fontId="3" fillId="2" borderId="3" xfId="1" applyNumberFormat="1" applyFont="1" applyFill="1" applyBorder="1" applyAlignment="1">
      <alignment horizontal="right" vertical="top" wrapText="1"/>
    </xf>
    <xf numFmtId="173" fontId="3" fillId="2" borderId="3" xfId="1" applyNumberFormat="1" applyFont="1" applyFill="1" applyBorder="1" applyAlignment="1">
      <alignment horizontal="right" vertical="top" wrapText="1"/>
    </xf>
    <xf numFmtId="4" fontId="2" fillId="3" borderId="4" xfId="21" applyNumberFormat="1" applyFont="1" applyFill="1" applyBorder="1" applyAlignment="1">
      <alignment vertical="center" wrapText="1"/>
    </xf>
    <xf numFmtId="165" fontId="3" fillId="2" borderId="3" xfId="1" applyFont="1" applyFill="1" applyBorder="1" applyAlignment="1">
      <alignment horizontal="center" vertical="center" wrapText="1"/>
    </xf>
    <xf numFmtId="174" fontId="3" fillId="2" borderId="3" xfId="0" applyNumberFormat="1" applyFont="1" applyFill="1" applyBorder="1" applyAlignment="1">
      <alignment horizontal="right" wrapText="1"/>
    </xf>
    <xf numFmtId="39" fontId="3" fillId="2" borderId="3" xfId="0" applyNumberFormat="1" applyFont="1" applyFill="1" applyBorder="1" applyAlignment="1">
      <alignment horizontal="right" wrapText="1"/>
    </xf>
    <xf numFmtId="174" fontId="3" fillId="2" borderId="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center" vertical="center"/>
    </xf>
    <xf numFmtId="0" fontId="2" fillId="3" borderId="3" xfId="46" applyFont="1" applyFill="1" applyBorder="1" applyAlignment="1">
      <alignment horizontal="right"/>
    </xf>
    <xf numFmtId="43" fontId="3" fillId="2" borderId="3" xfId="12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10" fontId="3" fillId="2" borderId="3" xfId="2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/>
    </xf>
    <xf numFmtId="170" fontId="3" fillId="2" borderId="3" xfId="15" applyFont="1" applyFill="1" applyBorder="1"/>
    <xf numFmtId="10" fontId="3" fillId="2" borderId="3" xfId="20" applyNumberFormat="1" applyFont="1" applyFill="1" applyBorder="1" applyAlignment="1">
      <alignment horizontal="right" wrapText="1"/>
    </xf>
    <xf numFmtId="43" fontId="3" fillId="2" borderId="3" xfId="12" applyFont="1" applyFill="1" applyBorder="1" applyAlignment="1">
      <alignment horizontal="right" wrapText="1"/>
    </xf>
    <xf numFmtId="10" fontId="3" fillId="2" borderId="3" xfId="2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70" fontId="3" fillId="2" borderId="3" xfId="18" applyFont="1" applyFill="1" applyBorder="1" applyAlignment="1">
      <alignment horizontal="center" vertical="center" wrapText="1"/>
    </xf>
    <xf numFmtId="10" fontId="3" fillId="0" borderId="4" xfId="2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70" fontId="3" fillId="0" borderId="4" xfId="18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top" wrapText="1"/>
    </xf>
    <xf numFmtId="4" fontId="3" fillId="3" borderId="1" xfId="21" applyNumberFormat="1" applyFont="1" applyFill="1" applyBorder="1" applyAlignment="1">
      <alignment horizontal="center" vertical="center" wrapText="1"/>
    </xf>
    <xf numFmtId="4" fontId="3" fillId="3" borderId="1" xfId="21" applyNumberFormat="1" applyFont="1" applyFill="1" applyBorder="1" applyAlignment="1">
      <alignment horizontal="center" vertical="center"/>
    </xf>
    <xf numFmtId="4" fontId="2" fillId="3" borderId="1" xfId="2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top" wrapText="1"/>
    </xf>
    <xf numFmtId="4" fontId="3" fillId="3" borderId="4" xfId="21" applyNumberFormat="1" applyFont="1" applyFill="1" applyBorder="1" applyAlignment="1">
      <alignment horizontal="center" vertical="center" wrapText="1"/>
    </xf>
    <xf numFmtId="4" fontId="3" fillId="3" borderId="4" xfId="21" applyNumberFormat="1" applyFont="1" applyFill="1" applyBorder="1" applyAlignment="1">
      <alignment horizontal="center" vertical="center"/>
    </xf>
    <xf numFmtId="4" fontId="2" fillId="3" borderId="4" xfId="21" applyNumberFormat="1" applyFont="1" applyFill="1" applyBorder="1" applyAlignment="1">
      <alignment horizontal="right" vertical="center" wrapText="1"/>
    </xf>
    <xf numFmtId="172" fontId="3" fillId="2" borderId="0" xfId="1" applyNumberFormat="1" applyFont="1" applyFill="1" applyBorder="1" applyAlignment="1">
      <alignment vertical="center"/>
    </xf>
    <xf numFmtId="169" fontId="3" fillId="2" borderId="0" xfId="0" applyNumberFormat="1" applyFont="1" applyFill="1" applyBorder="1" applyAlignment="1">
      <alignment vertical="center"/>
    </xf>
    <xf numFmtId="169" fontId="3" fillId="2" borderId="0" xfId="0" applyNumberFormat="1" applyFont="1" applyFill="1" applyBorder="1" applyAlignment="1">
      <alignment horizontal="center" vertical="center"/>
    </xf>
    <xf numFmtId="172" fontId="3" fillId="2" borderId="0" xfId="1" applyNumberFormat="1" applyFont="1" applyFill="1" applyBorder="1" applyAlignment="1">
      <alignment vertical="center" wrapText="1"/>
    </xf>
    <xf numFmtId="177" fontId="3" fillId="3" borderId="1" xfId="45" applyNumberFormat="1" applyFont="1" applyFill="1" applyBorder="1" applyAlignment="1">
      <alignment horizontal="right" vertical="top"/>
    </xf>
    <xf numFmtId="0" fontId="2" fillId="3" borderId="1" xfId="46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top" wrapText="1"/>
    </xf>
    <xf numFmtId="4" fontId="2" fillId="3" borderId="1" xfId="42" applyNumberFormat="1" applyFont="1" applyFill="1" applyBorder="1" applyAlignment="1">
      <alignment horizontal="right" wrapText="1"/>
    </xf>
    <xf numFmtId="4" fontId="0" fillId="2" borderId="3" xfId="0" applyNumberFormat="1" applyFill="1" applyBorder="1" applyAlignment="1">
      <alignment horizontal="right" wrapText="1"/>
    </xf>
    <xf numFmtId="165" fontId="3" fillId="3" borderId="3" xfId="1" applyFont="1" applyFill="1" applyBorder="1" applyAlignment="1">
      <alignment horizontal="right" vertical="center" wrapText="1"/>
    </xf>
    <xf numFmtId="165" fontId="2" fillId="3" borderId="3" xfId="1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vertical="top" wrapText="1"/>
    </xf>
    <xf numFmtId="166" fontId="3" fillId="2" borderId="4" xfId="0" applyNumberFormat="1" applyFont="1" applyFill="1" applyBorder="1" applyAlignment="1">
      <alignment horizontal="center" vertical="top" wrapText="1"/>
    </xf>
    <xf numFmtId="4" fontId="8" fillId="2" borderId="4" xfId="12" applyNumberFormat="1" applyFont="1" applyFill="1" applyBorder="1" applyAlignment="1">
      <alignment vertical="center"/>
    </xf>
    <xf numFmtId="4" fontId="3" fillId="2" borderId="4" xfId="21" applyNumberFormat="1" applyFont="1" applyFill="1" applyBorder="1" applyAlignment="1">
      <alignment vertical="center" wrapText="1"/>
    </xf>
    <xf numFmtId="4" fontId="3" fillId="2" borderId="0" xfId="0" applyNumberFormat="1" applyFont="1" applyFill="1"/>
    <xf numFmtId="4" fontId="3" fillId="0" borderId="0" xfId="0" applyNumberFormat="1" applyFont="1" applyFill="1" applyBorder="1"/>
    <xf numFmtId="4" fontId="6" fillId="2" borderId="0" xfId="0" applyNumberFormat="1" applyFont="1" applyFill="1"/>
    <xf numFmtId="172" fontId="2" fillId="2" borderId="2" xfId="1" applyNumberFormat="1" applyFont="1" applyFill="1" applyBorder="1" applyAlignment="1">
      <alignment horizontal="center" vertical="center"/>
    </xf>
    <xf numFmtId="174" fontId="3" fillId="2" borderId="4" xfId="0" applyNumberFormat="1" applyFont="1" applyFill="1" applyBorder="1" applyAlignment="1">
      <alignment horizontal="right" wrapText="1"/>
    </xf>
    <xf numFmtId="173" fontId="2" fillId="2" borderId="3" xfId="1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center"/>
    </xf>
    <xf numFmtId="0" fontId="3" fillId="2" borderId="0" xfId="6" applyFont="1" applyFill="1" applyBorder="1" applyAlignment="1">
      <alignment horizontal="left" vertical="top"/>
    </xf>
    <xf numFmtId="169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</cellXfs>
  <cellStyles count="50">
    <cellStyle name="Comma_ANALISIS EL PUERTO" xfId="33"/>
    <cellStyle name="Millares" xfId="1" builtinId="3"/>
    <cellStyle name="Millares 10" xfId="12"/>
    <cellStyle name="Millares 10 2 3" xfId="43"/>
    <cellStyle name="Millares 10 4" xfId="31"/>
    <cellStyle name="Millares 11" xfId="18"/>
    <cellStyle name="Millares 13" xfId="32"/>
    <cellStyle name="Millares 14" xfId="4"/>
    <cellStyle name="Millares 15" xfId="23"/>
    <cellStyle name="Millares 16" xfId="38"/>
    <cellStyle name="Millares 19" xfId="48"/>
    <cellStyle name="Millares 2" xfId="14"/>
    <cellStyle name="Millares 2 11" xfId="24"/>
    <cellStyle name="Millares 2 2" xfId="8"/>
    <cellStyle name="Millares 2 2 2" xfId="5"/>
    <cellStyle name="Millares 2 2 2 4" xfId="27"/>
    <cellStyle name="Millares 3" xfId="34"/>
    <cellStyle name="Millares 3 3" xfId="16"/>
    <cellStyle name="Millares 3 3 2 3" xfId="47"/>
    <cellStyle name="Millares 4" xfId="15"/>
    <cellStyle name="Millares 5" xfId="17"/>
    <cellStyle name="Millares 5 2" xfId="30"/>
    <cellStyle name="Millares 5 3" xfId="21"/>
    <cellStyle name="Millares 5 3 2" xfId="19"/>
    <cellStyle name="Millares 7" xfId="37"/>
    <cellStyle name="Millares 7 2" xfId="28"/>
    <cellStyle name="Millares 9" xfId="13"/>
    <cellStyle name="Millares_NUEVO FORMATO DE PRESUPUESTOS" xfId="42"/>
    <cellStyle name="Normal" xfId="0" builtinId="0"/>
    <cellStyle name="Normal 10" xfId="6"/>
    <cellStyle name="Normal 10 2" xfId="22"/>
    <cellStyle name="Normal 13 2" xfId="10"/>
    <cellStyle name="Normal 14" xfId="44"/>
    <cellStyle name="Normal 2" xfId="39"/>
    <cellStyle name="Normal 2 2" xfId="2"/>
    <cellStyle name="Normal 2 2 2" xfId="29"/>
    <cellStyle name="Normal 2 3" xfId="11"/>
    <cellStyle name="Normal 2_ANALISIS REC 3" xfId="36"/>
    <cellStyle name="Normal 28" xfId="35"/>
    <cellStyle name="Normal 3" xfId="3"/>
    <cellStyle name="Normal 44" xfId="26"/>
    <cellStyle name="Normal 5" xfId="7"/>
    <cellStyle name="Normal 5 16" xfId="40"/>
    <cellStyle name="Normal 7" xfId="49"/>
    <cellStyle name="Normal_55-09 Equipamiento Pozos Ac. Rural El Llano" xfId="45"/>
    <cellStyle name="Normal_CARCAMO SAN PEDRO" xfId="41"/>
    <cellStyle name="Normal_PRES 059-09 REHABIL. PLANTA DE TRATAMIENTO DE 80 LPS RAPIDA, AC. HATO DEL YAQUE" xfId="46"/>
    <cellStyle name="Normal_Presupuesto" xfId="25"/>
    <cellStyle name="Normal_Presupuesto Terminaciones Edificio Mantenimiento Nave I " xfId="9"/>
    <cellStyle name="Porcentaje 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3285153</xdr:colOff>
      <xdr:row>108</xdr:row>
      <xdr:rowOff>146433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3285153</xdr:colOff>
      <xdr:row>108</xdr:row>
      <xdr:rowOff>136908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3285153</xdr:colOff>
      <xdr:row>108</xdr:row>
      <xdr:rowOff>136908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3285153</xdr:colOff>
      <xdr:row>108</xdr:row>
      <xdr:rowOff>146433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3285153</xdr:colOff>
      <xdr:row>108</xdr:row>
      <xdr:rowOff>146433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3285153</xdr:colOff>
      <xdr:row>108</xdr:row>
      <xdr:rowOff>136908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3285153</xdr:colOff>
      <xdr:row>108</xdr:row>
      <xdr:rowOff>136908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3285153</xdr:colOff>
      <xdr:row>103</xdr:row>
      <xdr:rowOff>143071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3285153</xdr:colOff>
      <xdr:row>103</xdr:row>
      <xdr:rowOff>133546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3285153</xdr:colOff>
      <xdr:row>103</xdr:row>
      <xdr:rowOff>133546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3285153</xdr:colOff>
      <xdr:row>103</xdr:row>
      <xdr:rowOff>143071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3285153</xdr:colOff>
      <xdr:row>103</xdr:row>
      <xdr:rowOff>143071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3285153</xdr:colOff>
      <xdr:row>103</xdr:row>
      <xdr:rowOff>133546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102</xdr:row>
      <xdr:rowOff>0</xdr:rowOff>
    </xdr:from>
    <xdr:to>
      <xdr:col>1</xdr:col>
      <xdr:colOff>3285153</xdr:colOff>
      <xdr:row>103</xdr:row>
      <xdr:rowOff>133546</xdr:rowOff>
    </xdr:to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100</xdr:row>
      <xdr:rowOff>85725</xdr:rowOff>
    </xdr:from>
    <xdr:to>
      <xdr:col>1</xdr:col>
      <xdr:colOff>2486025</xdr:colOff>
      <xdr:row>100</xdr:row>
      <xdr:rowOff>85725</xdr:rowOff>
    </xdr:to>
    <xdr:sp macro="" textlink="">
      <xdr:nvSpPr>
        <xdr:cNvPr id="781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2268855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91</xdr:row>
      <xdr:rowOff>57150</xdr:rowOff>
    </xdr:from>
    <xdr:to>
      <xdr:col>1</xdr:col>
      <xdr:colOff>2543175</xdr:colOff>
      <xdr:row>91</xdr:row>
      <xdr:rowOff>57150</xdr:rowOff>
    </xdr:to>
    <xdr:sp macro="" textlink="">
      <xdr:nvSpPr>
        <xdr:cNvPr id="782" name="Line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314325" y="2103120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3533775</xdr:colOff>
      <xdr:row>91</xdr:row>
      <xdr:rowOff>57150</xdr:rowOff>
    </xdr:from>
    <xdr:to>
      <xdr:col>5</xdr:col>
      <xdr:colOff>742950</xdr:colOff>
      <xdr:row>91</xdr:row>
      <xdr:rowOff>57150</xdr:rowOff>
    </xdr:to>
    <xdr:sp macro="" textlink="">
      <xdr:nvSpPr>
        <xdr:cNvPr id="783" name="Line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4314825" y="210312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100</xdr:row>
      <xdr:rowOff>104775</xdr:rowOff>
    </xdr:from>
    <xdr:to>
      <xdr:col>5</xdr:col>
      <xdr:colOff>685800</xdr:colOff>
      <xdr:row>100</xdr:row>
      <xdr:rowOff>104775</xdr:rowOff>
    </xdr:to>
    <xdr:sp macro="" textlink="">
      <xdr:nvSpPr>
        <xdr:cNvPr id="784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4257675" y="227076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63</xdr:row>
      <xdr:rowOff>0</xdr:rowOff>
    </xdr:from>
    <xdr:ext cx="95250" cy="294447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63</xdr:row>
      <xdr:rowOff>0</xdr:rowOff>
    </xdr:from>
    <xdr:ext cx="95250" cy="294447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6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</xdr:row>
      <xdr:rowOff>0</xdr:rowOff>
    </xdr:from>
    <xdr:ext cx="95250" cy="294447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64</xdr:row>
      <xdr:rowOff>0</xdr:rowOff>
    </xdr:from>
    <xdr:to>
      <xdr:col>1</xdr:col>
      <xdr:colOff>2780886</xdr:colOff>
      <xdr:row>71</xdr:row>
      <xdr:rowOff>20293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3466686" y="14868525"/>
          <a:ext cx="95250" cy="131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64</xdr:row>
      <xdr:rowOff>0</xdr:rowOff>
    </xdr:from>
    <xdr:to>
      <xdr:col>1</xdr:col>
      <xdr:colOff>1381125</xdr:colOff>
      <xdr:row>64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63</xdr:row>
      <xdr:rowOff>152400</xdr:rowOff>
    </xdr:from>
    <xdr:to>
      <xdr:col>1</xdr:col>
      <xdr:colOff>1419225</xdr:colOff>
      <xdr:row>64</xdr:row>
      <xdr:rowOff>114300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2105025" y="147923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57149</xdr:rowOff>
    </xdr:from>
    <xdr:to>
      <xdr:col>1</xdr:col>
      <xdr:colOff>733424</xdr:colOff>
      <xdr:row>5</xdr:row>
      <xdr:rowOff>133350</xdr:rowOff>
    </xdr:to>
    <xdr:pic>
      <xdr:nvPicPr>
        <xdr:cNvPr id="863" name="Imagen 862" descr="Resultado de imagen para inapa 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266700" y="57149"/>
          <a:ext cx="885824" cy="8858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9"/>
  <sheetViews>
    <sheetView tabSelected="1" view="pageBreakPreview" zoomScaleNormal="100" zoomScaleSheetLayoutView="100" workbookViewId="0">
      <selection activeCell="A8" sqref="A8:F8"/>
    </sheetView>
  </sheetViews>
  <sheetFormatPr baseColWidth="10" defaultColWidth="9.140625" defaultRowHeight="12.75" x14ac:dyDescent="0.25"/>
  <cols>
    <col min="1" max="1" width="6.28515625" style="30" customWidth="1"/>
    <col min="2" max="2" width="52.7109375" style="26" customWidth="1"/>
    <col min="3" max="3" width="10.7109375" style="31" customWidth="1"/>
    <col min="4" max="4" width="7.140625" style="27" customWidth="1"/>
    <col min="5" max="5" width="11.28515625" style="28" customWidth="1"/>
    <col min="6" max="6" width="13.85546875" style="32" customWidth="1"/>
    <col min="7" max="7" width="13.42578125" style="8" customWidth="1"/>
    <col min="8" max="8" width="15.140625" style="8" customWidth="1"/>
    <col min="9" max="9" width="15.42578125" style="8" bestFit="1" customWidth="1"/>
    <col min="10" max="10" width="11.85546875" style="8" bestFit="1" customWidth="1"/>
    <col min="11" max="12" width="9.140625" style="8"/>
    <col min="13" max="13" width="10.85546875" style="8" bestFit="1" customWidth="1"/>
    <col min="14" max="16384" width="9.140625" style="8"/>
  </cols>
  <sheetData>
    <row r="1" spans="1:9" x14ac:dyDescent="0.25">
      <c r="A1" s="198" t="s">
        <v>0</v>
      </c>
      <c r="B1" s="198"/>
      <c r="C1" s="198"/>
      <c r="D1" s="198"/>
      <c r="E1" s="198"/>
      <c r="F1" s="198"/>
    </row>
    <row r="2" spans="1:9" x14ac:dyDescent="0.25">
      <c r="A2" s="198" t="s">
        <v>1</v>
      </c>
      <c r="B2" s="198"/>
      <c r="C2" s="198"/>
      <c r="D2" s="198"/>
      <c r="E2" s="198"/>
      <c r="F2" s="198"/>
    </row>
    <row r="3" spans="1:9" x14ac:dyDescent="0.25">
      <c r="A3" s="198" t="s">
        <v>2</v>
      </c>
      <c r="B3" s="198"/>
      <c r="C3" s="198"/>
      <c r="D3" s="198"/>
      <c r="E3" s="198"/>
      <c r="F3" s="198"/>
    </row>
    <row r="4" spans="1:9" x14ac:dyDescent="0.25">
      <c r="A4" s="198" t="s">
        <v>3</v>
      </c>
      <c r="B4" s="198"/>
      <c r="C4" s="198"/>
      <c r="D4" s="198"/>
      <c r="E4" s="198"/>
      <c r="F4" s="198"/>
    </row>
    <row r="5" spans="1:9" x14ac:dyDescent="0.25">
      <c r="A5" s="83"/>
      <c r="B5" s="83"/>
      <c r="C5" s="83"/>
      <c r="D5" s="83"/>
      <c r="E5" s="83"/>
      <c r="F5" s="83"/>
    </row>
    <row r="6" spans="1:9" x14ac:dyDescent="0.25">
      <c r="A6" s="83"/>
      <c r="B6" s="83"/>
      <c r="C6" s="83"/>
      <c r="D6" s="83"/>
      <c r="E6" s="83"/>
      <c r="F6" s="83"/>
    </row>
    <row r="7" spans="1:9" x14ac:dyDescent="0.25">
      <c r="A7" s="197" t="s">
        <v>80</v>
      </c>
      <c r="B7" s="197"/>
      <c r="C7" s="197"/>
      <c r="D7" s="197"/>
      <c r="E7" s="197"/>
      <c r="F7" s="197"/>
    </row>
    <row r="8" spans="1:9" ht="12.75" customHeight="1" x14ac:dyDescent="0.25">
      <c r="A8" s="197" t="s">
        <v>86</v>
      </c>
      <c r="B8" s="197"/>
      <c r="C8" s="197"/>
      <c r="D8" s="197"/>
      <c r="E8" s="197"/>
      <c r="F8" s="197"/>
    </row>
    <row r="9" spans="1:9" ht="15" customHeight="1" x14ac:dyDescent="0.25">
      <c r="A9" s="197" t="s">
        <v>77</v>
      </c>
      <c r="B9" s="197"/>
      <c r="C9" s="103"/>
      <c r="D9" s="194" t="s">
        <v>66</v>
      </c>
      <c r="E9" s="194"/>
      <c r="F9" s="103"/>
    </row>
    <row r="10" spans="1:9" x14ac:dyDescent="0.25">
      <c r="A10" s="198"/>
      <c r="B10" s="198"/>
      <c r="C10" s="198"/>
      <c r="D10" s="198"/>
      <c r="E10" s="198"/>
      <c r="F10" s="198"/>
    </row>
    <row r="11" spans="1:9" x14ac:dyDescent="0.25">
      <c r="A11" s="97" t="s">
        <v>4</v>
      </c>
      <c r="B11" s="98" t="s">
        <v>5</v>
      </c>
      <c r="C11" s="99" t="s">
        <v>6</v>
      </c>
      <c r="D11" s="99" t="s">
        <v>7</v>
      </c>
      <c r="E11" s="99" t="s">
        <v>8</v>
      </c>
      <c r="F11" s="99" t="s">
        <v>9</v>
      </c>
    </row>
    <row r="12" spans="1:9" s="25" customFormat="1" ht="9" customHeight="1" x14ac:dyDescent="0.25">
      <c r="A12" s="191"/>
      <c r="B12" s="138"/>
      <c r="C12" s="139"/>
      <c r="D12" s="139"/>
      <c r="E12" s="139"/>
      <c r="F12" s="139"/>
    </row>
    <row r="13" spans="1:9" ht="26.25" customHeight="1" x14ac:dyDescent="0.25">
      <c r="A13" s="9" t="s">
        <v>67</v>
      </c>
      <c r="B13" s="16" t="s">
        <v>82</v>
      </c>
      <c r="C13" s="2"/>
      <c r="D13" s="17"/>
      <c r="E13" s="13"/>
      <c r="F13" s="15"/>
    </row>
    <row r="14" spans="1:9" ht="7.5" customHeight="1" x14ac:dyDescent="0.25">
      <c r="A14" s="9"/>
      <c r="B14" s="16"/>
      <c r="C14" s="2"/>
      <c r="D14" s="17"/>
      <c r="E14" s="13"/>
      <c r="F14" s="15"/>
    </row>
    <row r="15" spans="1:9" x14ac:dyDescent="0.2">
      <c r="A15" s="130">
        <v>1</v>
      </c>
      <c r="B15" s="22" t="s">
        <v>23</v>
      </c>
      <c r="C15" s="1">
        <v>5102</v>
      </c>
      <c r="D15" s="17" t="s">
        <v>12</v>
      </c>
      <c r="E15" s="1">
        <v>14.63</v>
      </c>
      <c r="F15" s="121">
        <f>ROUND(C15*E15,2)</f>
        <v>74642.259999999995</v>
      </c>
      <c r="H15" s="36"/>
      <c r="I15" s="81"/>
    </row>
    <row r="16" spans="1:9" ht="7.5" customHeight="1" x14ac:dyDescent="0.2">
      <c r="A16" s="123"/>
      <c r="B16" s="104"/>
      <c r="C16" s="1"/>
      <c r="D16" s="17"/>
      <c r="E16" s="39"/>
      <c r="F16" s="121"/>
      <c r="H16" s="36"/>
      <c r="I16" s="76"/>
    </row>
    <row r="17" spans="1:13" x14ac:dyDescent="0.2">
      <c r="A17" s="128">
        <v>2</v>
      </c>
      <c r="B17" s="105" t="s">
        <v>17</v>
      </c>
      <c r="C17" s="1"/>
      <c r="D17" s="17"/>
      <c r="E17" s="39"/>
      <c r="F17" s="121"/>
      <c r="H17" s="36"/>
      <c r="I17" s="76"/>
    </row>
    <row r="18" spans="1:13" x14ac:dyDescent="0.2">
      <c r="A18" s="124">
        <v>2.1</v>
      </c>
      <c r="B18" s="106" t="s">
        <v>20</v>
      </c>
      <c r="C18" s="1">
        <v>3310.44</v>
      </c>
      <c r="D18" s="17" t="s">
        <v>11</v>
      </c>
      <c r="E18" s="1">
        <v>154.52000000000001</v>
      </c>
      <c r="F18" s="121">
        <f t="shared" ref="F18:F61" si="0">ROUND(C18*E18,2)</f>
        <v>511529.19</v>
      </c>
      <c r="H18" s="36"/>
      <c r="I18" s="76"/>
    </row>
    <row r="19" spans="1:13" x14ac:dyDescent="0.2">
      <c r="A19" s="124">
        <v>2.2000000000000002</v>
      </c>
      <c r="B19" s="106" t="s">
        <v>13</v>
      </c>
      <c r="C19" s="1">
        <v>306.12</v>
      </c>
      <c r="D19" s="17" t="s">
        <v>11</v>
      </c>
      <c r="E19" s="1">
        <v>1110.3900000000001</v>
      </c>
      <c r="F19" s="121">
        <f t="shared" si="0"/>
        <v>339912.59</v>
      </c>
      <c r="H19" s="36"/>
      <c r="I19" s="76"/>
    </row>
    <row r="20" spans="1:13" ht="25.5" x14ac:dyDescent="0.25">
      <c r="A20" s="131">
        <v>2.2999999999999998</v>
      </c>
      <c r="B20" s="106" t="s">
        <v>85</v>
      </c>
      <c r="C20" s="1">
        <v>2830.6</v>
      </c>
      <c r="D20" s="17" t="s">
        <v>11</v>
      </c>
      <c r="E20" s="1">
        <v>184.68</v>
      </c>
      <c r="F20" s="121">
        <f t="shared" si="0"/>
        <v>522755.21</v>
      </c>
      <c r="H20" s="36"/>
      <c r="I20" s="76"/>
    </row>
    <row r="21" spans="1:13" x14ac:dyDescent="0.25">
      <c r="A21" s="131">
        <v>2.4</v>
      </c>
      <c r="B21" s="23" t="s">
        <v>84</v>
      </c>
      <c r="C21" s="1">
        <v>575.79999999999995</v>
      </c>
      <c r="D21" s="17" t="s">
        <v>11</v>
      </c>
      <c r="E21" s="1">
        <v>210</v>
      </c>
      <c r="F21" s="121">
        <f t="shared" si="0"/>
        <v>120918</v>
      </c>
      <c r="H21" s="36"/>
      <c r="I21" s="76"/>
    </row>
    <row r="22" spans="1:13" ht="9.75" customHeight="1" x14ac:dyDescent="0.2">
      <c r="A22" s="124"/>
      <c r="B22" s="23"/>
      <c r="C22" s="1"/>
      <c r="D22" s="17"/>
      <c r="E22" s="134"/>
      <c r="F22" s="121"/>
      <c r="H22" s="36"/>
      <c r="I22" s="76"/>
    </row>
    <row r="23" spans="1:13" x14ac:dyDescent="0.2">
      <c r="A23" s="128">
        <v>3</v>
      </c>
      <c r="B23" s="21" t="s">
        <v>18</v>
      </c>
      <c r="C23" s="1"/>
      <c r="D23" s="17"/>
      <c r="E23" s="134"/>
      <c r="F23" s="121"/>
      <c r="H23" s="36"/>
      <c r="I23" s="76"/>
    </row>
    <row r="24" spans="1:13" ht="25.5" x14ac:dyDescent="0.25">
      <c r="A24" s="131">
        <v>3.1</v>
      </c>
      <c r="B24" s="22" t="s">
        <v>78</v>
      </c>
      <c r="C24" s="1">
        <v>4834.8</v>
      </c>
      <c r="D24" s="17" t="s">
        <v>12</v>
      </c>
      <c r="E24" s="1">
        <v>469.53</v>
      </c>
      <c r="F24" s="121">
        <f>ROUND(C24*E24,2)</f>
        <v>2270083.64</v>
      </c>
      <c r="H24" s="36"/>
      <c r="I24" s="76"/>
    </row>
    <row r="25" spans="1:13" ht="25.5" x14ac:dyDescent="0.25">
      <c r="A25" s="131">
        <v>3.2</v>
      </c>
      <c r="B25" s="22" t="s">
        <v>79</v>
      </c>
      <c r="C25" s="1">
        <v>369.24</v>
      </c>
      <c r="D25" s="17" t="s">
        <v>12</v>
      </c>
      <c r="E25" s="1">
        <v>790.67</v>
      </c>
      <c r="F25" s="121">
        <f t="shared" si="0"/>
        <v>291946.99</v>
      </c>
      <c r="H25" s="36"/>
      <c r="I25" s="76"/>
    </row>
    <row r="26" spans="1:13" ht="9" customHeight="1" x14ac:dyDescent="0.25">
      <c r="A26" s="14"/>
      <c r="B26" s="22"/>
      <c r="C26" s="1"/>
      <c r="D26" s="17"/>
      <c r="E26" s="134"/>
      <c r="F26" s="121"/>
      <c r="H26" s="36"/>
      <c r="I26" s="76"/>
    </row>
    <row r="27" spans="1:13" x14ac:dyDescent="0.2">
      <c r="A27" s="128">
        <v>4</v>
      </c>
      <c r="B27" s="21" t="s">
        <v>19</v>
      </c>
      <c r="C27" s="1"/>
      <c r="D27" s="17"/>
      <c r="E27" s="134"/>
      <c r="F27" s="121"/>
      <c r="H27" s="36"/>
      <c r="I27" s="76"/>
    </row>
    <row r="28" spans="1:13" ht="25.5" x14ac:dyDescent="0.25">
      <c r="A28" s="131">
        <v>4.0999999999999996</v>
      </c>
      <c r="B28" s="22" t="s">
        <v>24</v>
      </c>
      <c r="C28" s="1">
        <v>4834.8</v>
      </c>
      <c r="D28" s="17" t="s">
        <v>12</v>
      </c>
      <c r="E28" s="1">
        <v>27.98</v>
      </c>
      <c r="F28" s="121">
        <f t="shared" si="0"/>
        <v>135277.70000000001</v>
      </c>
      <c r="H28" s="36"/>
      <c r="I28" s="76"/>
    </row>
    <row r="29" spans="1:13" ht="25.5" x14ac:dyDescent="0.25">
      <c r="A29" s="131">
        <v>4.2</v>
      </c>
      <c r="B29" s="22" t="s">
        <v>69</v>
      </c>
      <c r="C29" s="1">
        <v>369.24</v>
      </c>
      <c r="D29" s="17" t="s">
        <v>12</v>
      </c>
      <c r="E29" s="1">
        <v>32.270000000000003</v>
      </c>
      <c r="F29" s="121">
        <f t="shared" si="0"/>
        <v>11915.37</v>
      </c>
      <c r="H29" s="36"/>
      <c r="I29" s="76"/>
    </row>
    <row r="30" spans="1:13" ht="9" customHeight="1" x14ac:dyDescent="0.2">
      <c r="A30" s="124"/>
      <c r="B30" s="22"/>
      <c r="C30" s="1"/>
      <c r="D30" s="17"/>
      <c r="E30" s="10"/>
      <c r="F30" s="121"/>
      <c r="H30" s="36"/>
      <c r="I30" s="76"/>
    </row>
    <row r="31" spans="1:13" s="38" customFormat="1" x14ac:dyDescent="0.2">
      <c r="A31" s="128">
        <v>5</v>
      </c>
      <c r="B31" s="21" t="s">
        <v>36</v>
      </c>
      <c r="C31" s="73"/>
      <c r="D31" s="74"/>
      <c r="E31" s="73"/>
      <c r="F31" s="121"/>
      <c r="H31" s="36"/>
      <c r="I31" s="76"/>
    </row>
    <row r="32" spans="1:13" s="38" customFormat="1" ht="25.5" x14ac:dyDescent="0.25">
      <c r="A32" s="131">
        <v>5.0999999999999996</v>
      </c>
      <c r="B32" s="22" t="s">
        <v>73</v>
      </c>
      <c r="C32" s="141">
        <v>4</v>
      </c>
      <c r="D32" s="74" t="s">
        <v>10</v>
      </c>
      <c r="E32" s="141">
        <v>2750.04</v>
      </c>
      <c r="F32" s="121">
        <f t="shared" si="0"/>
        <v>11000.16</v>
      </c>
      <c r="H32" s="36"/>
      <c r="I32" s="82"/>
      <c r="M32" s="84"/>
    </row>
    <row r="33" spans="1:256" s="38" customFormat="1" ht="25.5" x14ac:dyDescent="0.25">
      <c r="A33" s="131">
        <v>5.2</v>
      </c>
      <c r="B33" s="22" t="s">
        <v>75</v>
      </c>
      <c r="C33" s="141">
        <v>3</v>
      </c>
      <c r="D33" s="74" t="s">
        <v>10</v>
      </c>
      <c r="E33" s="141">
        <v>1644.54</v>
      </c>
      <c r="F33" s="121">
        <f t="shared" si="0"/>
        <v>4933.62</v>
      </c>
      <c r="H33" s="36"/>
      <c r="I33" s="82"/>
      <c r="M33" s="84"/>
    </row>
    <row r="34" spans="1:256" s="38" customFormat="1" ht="25.5" x14ac:dyDescent="0.25">
      <c r="A34" s="131">
        <v>5.3</v>
      </c>
      <c r="B34" s="22" t="s">
        <v>65</v>
      </c>
      <c r="C34" s="141">
        <v>13</v>
      </c>
      <c r="D34" s="74" t="s">
        <v>10</v>
      </c>
      <c r="E34" s="141">
        <v>1449.38</v>
      </c>
      <c r="F34" s="121">
        <f t="shared" si="0"/>
        <v>18841.939999999999</v>
      </c>
      <c r="H34" s="36"/>
      <c r="I34" s="82"/>
      <c r="M34" s="84"/>
    </row>
    <row r="35" spans="1:256" s="38" customFormat="1" ht="25.5" x14ac:dyDescent="0.25">
      <c r="A35" s="131">
        <v>5.4</v>
      </c>
      <c r="B35" s="22" t="s">
        <v>65</v>
      </c>
      <c r="C35" s="141">
        <v>22</v>
      </c>
      <c r="D35" s="74" t="s">
        <v>10</v>
      </c>
      <c r="E35" s="141">
        <v>1449.38</v>
      </c>
      <c r="F35" s="121">
        <f t="shared" si="0"/>
        <v>31886.36</v>
      </c>
      <c r="H35" s="36"/>
      <c r="I35" s="82"/>
      <c r="M35" s="84"/>
    </row>
    <row r="36" spans="1:256" s="38" customFormat="1" ht="25.5" x14ac:dyDescent="0.25">
      <c r="A36" s="131">
        <v>5.5</v>
      </c>
      <c r="B36" s="22" t="s">
        <v>72</v>
      </c>
      <c r="C36" s="141">
        <v>15</v>
      </c>
      <c r="D36" s="74" t="s">
        <v>10</v>
      </c>
      <c r="E36" s="141">
        <v>1514.74</v>
      </c>
      <c r="F36" s="121">
        <f t="shared" si="0"/>
        <v>22721.1</v>
      </c>
      <c r="H36" s="36"/>
      <c r="I36" s="82"/>
      <c r="M36" s="84"/>
    </row>
    <row r="37" spans="1:256" s="38" customFormat="1" ht="25.5" x14ac:dyDescent="0.25">
      <c r="A37" s="131">
        <v>5.6</v>
      </c>
      <c r="B37" s="22" t="s">
        <v>70</v>
      </c>
      <c r="C37" s="141">
        <v>7</v>
      </c>
      <c r="D37" s="74" t="s">
        <v>10</v>
      </c>
      <c r="E37" s="141">
        <v>2054.4499999999998</v>
      </c>
      <c r="F37" s="121">
        <f t="shared" si="0"/>
        <v>14381.15</v>
      </c>
      <c r="H37" s="36"/>
      <c r="I37" s="82"/>
      <c r="M37" s="84"/>
    </row>
    <row r="38" spans="1:256" s="38" customFormat="1" x14ac:dyDescent="0.25">
      <c r="A38" s="131">
        <v>5.7</v>
      </c>
      <c r="B38" s="22" t="s">
        <v>74</v>
      </c>
      <c r="C38" s="141">
        <v>9</v>
      </c>
      <c r="D38" s="74" t="s">
        <v>10</v>
      </c>
      <c r="E38" s="141">
        <v>1566.25</v>
      </c>
      <c r="F38" s="121">
        <f t="shared" si="0"/>
        <v>14096.25</v>
      </c>
      <c r="H38" s="36"/>
      <c r="I38" s="82"/>
      <c r="M38" s="84"/>
      <c r="O38" s="84"/>
    </row>
    <row r="39" spans="1:256" s="38" customFormat="1" x14ac:dyDescent="0.25">
      <c r="A39" s="131">
        <v>5.8</v>
      </c>
      <c r="B39" s="22" t="s">
        <v>64</v>
      </c>
      <c r="C39" s="141">
        <v>23</v>
      </c>
      <c r="D39" s="74" t="s">
        <v>10</v>
      </c>
      <c r="E39" s="141">
        <v>1384.48</v>
      </c>
      <c r="F39" s="121">
        <f t="shared" si="0"/>
        <v>31843.040000000001</v>
      </c>
      <c r="H39" s="36"/>
      <c r="I39" s="82"/>
      <c r="M39" s="84"/>
    </row>
    <row r="40" spans="1:256" s="38" customFormat="1" x14ac:dyDescent="0.25">
      <c r="A40" s="131">
        <v>5.9</v>
      </c>
      <c r="B40" s="22" t="s">
        <v>81</v>
      </c>
      <c r="C40" s="141">
        <v>64</v>
      </c>
      <c r="D40" s="74" t="s">
        <v>10</v>
      </c>
      <c r="E40" s="141">
        <v>250</v>
      </c>
      <c r="F40" s="121">
        <f t="shared" si="0"/>
        <v>16000</v>
      </c>
      <c r="H40" s="36"/>
      <c r="I40" s="82"/>
      <c r="M40" s="84"/>
    </row>
    <row r="41" spans="1:256" s="38" customFormat="1" ht="7.5" customHeight="1" x14ac:dyDescent="0.2">
      <c r="A41" s="125"/>
      <c r="B41" s="22"/>
      <c r="C41" s="73"/>
      <c r="D41" s="74"/>
      <c r="E41" s="73"/>
      <c r="F41" s="121"/>
      <c r="H41" s="36"/>
      <c r="I41" s="82"/>
      <c r="M41" s="84"/>
    </row>
    <row r="42" spans="1:256" s="38" customFormat="1" x14ac:dyDescent="0.2">
      <c r="A42" s="126">
        <v>6</v>
      </c>
      <c r="B42" s="107" t="s">
        <v>76</v>
      </c>
      <c r="C42" s="108"/>
      <c r="D42" s="109"/>
      <c r="E42" s="110"/>
      <c r="F42" s="121"/>
      <c r="G42" s="37"/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</row>
    <row r="43" spans="1:256" s="38" customFormat="1" x14ac:dyDescent="0.2">
      <c r="A43" s="135">
        <v>6.1</v>
      </c>
      <c r="B43" s="111" t="s">
        <v>37</v>
      </c>
      <c r="C43" s="112">
        <v>356</v>
      </c>
      <c r="D43" s="113" t="s">
        <v>10</v>
      </c>
      <c r="E43" s="110">
        <v>230.1</v>
      </c>
      <c r="F43" s="121">
        <f t="shared" si="0"/>
        <v>81915.600000000006</v>
      </c>
      <c r="G43" s="37"/>
      <c r="H43" s="36"/>
      <c r="I43" s="75"/>
      <c r="J43" s="37"/>
      <c r="K43" s="8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</row>
    <row r="44" spans="1:256" s="38" customFormat="1" ht="25.5" x14ac:dyDescent="0.2">
      <c r="A44" s="135">
        <v>6.2</v>
      </c>
      <c r="B44" s="114" t="s">
        <v>38</v>
      </c>
      <c r="C44" s="115">
        <v>4272</v>
      </c>
      <c r="D44" s="116" t="s">
        <v>12</v>
      </c>
      <c r="E44" s="110">
        <v>32.1</v>
      </c>
      <c r="F44" s="121">
        <f t="shared" si="0"/>
        <v>137131.20000000001</v>
      </c>
      <c r="G44" s="37"/>
      <c r="H44" s="36"/>
      <c r="I44" s="75"/>
      <c r="J44" s="37"/>
      <c r="K44" s="86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</row>
    <row r="45" spans="1:256" s="38" customFormat="1" x14ac:dyDescent="0.2">
      <c r="A45" s="135">
        <v>6.3</v>
      </c>
      <c r="B45" s="117" t="s">
        <v>39</v>
      </c>
      <c r="C45" s="112">
        <v>712</v>
      </c>
      <c r="D45" s="113" t="s">
        <v>10</v>
      </c>
      <c r="E45" s="110">
        <v>53.1</v>
      </c>
      <c r="F45" s="121">
        <f t="shared" si="0"/>
        <v>37807.199999999997</v>
      </c>
      <c r="G45" s="37"/>
      <c r="H45" s="36"/>
      <c r="I45" s="75"/>
      <c r="J45" s="37"/>
      <c r="K45" s="8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 s="92" customFormat="1" x14ac:dyDescent="0.2">
      <c r="A46" s="135">
        <v>6.4</v>
      </c>
      <c r="B46" s="111" t="s">
        <v>40</v>
      </c>
      <c r="C46" s="112">
        <v>712</v>
      </c>
      <c r="D46" s="113" t="s">
        <v>10</v>
      </c>
      <c r="E46" s="110">
        <v>26.5</v>
      </c>
      <c r="F46" s="121">
        <f t="shared" si="0"/>
        <v>18868</v>
      </c>
      <c r="G46" s="88"/>
      <c r="H46" s="89"/>
      <c r="I46" s="90"/>
      <c r="J46" s="88"/>
      <c r="K46" s="91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  <c r="IV46" s="88"/>
    </row>
    <row r="47" spans="1:256" s="38" customFormat="1" x14ac:dyDescent="0.2">
      <c r="A47" s="135">
        <v>6.5</v>
      </c>
      <c r="B47" s="117" t="s">
        <v>41</v>
      </c>
      <c r="C47" s="112">
        <v>534</v>
      </c>
      <c r="D47" s="113" t="s">
        <v>12</v>
      </c>
      <c r="E47" s="110">
        <v>292.05</v>
      </c>
      <c r="F47" s="121">
        <f t="shared" si="0"/>
        <v>155954.70000000001</v>
      </c>
      <c r="G47" s="37"/>
      <c r="H47" s="36"/>
      <c r="I47" s="75"/>
      <c r="J47" s="37"/>
      <c r="K47" s="85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</row>
    <row r="48" spans="1:256" s="38" customFormat="1" x14ac:dyDescent="0.2">
      <c r="A48" s="135">
        <v>6.6</v>
      </c>
      <c r="B48" s="111" t="s">
        <v>42</v>
      </c>
      <c r="C48" s="112">
        <v>356</v>
      </c>
      <c r="D48" s="113" t="s">
        <v>10</v>
      </c>
      <c r="E48" s="110">
        <v>35.4</v>
      </c>
      <c r="F48" s="121">
        <f t="shared" si="0"/>
        <v>12602.4</v>
      </c>
      <c r="G48" s="37"/>
      <c r="H48" s="36"/>
      <c r="I48" s="75"/>
      <c r="J48" s="37"/>
      <c r="K48" s="85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 s="38" customFormat="1" x14ac:dyDescent="0.2">
      <c r="A49" s="135">
        <v>6.7</v>
      </c>
      <c r="B49" s="111" t="s">
        <v>43</v>
      </c>
      <c r="C49" s="112">
        <v>356</v>
      </c>
      <c r="D49" s="113" t="s">
        <v>10</v>
      </c>
      <c r="E49" s="110">
        <v>28.32</v>
      </c>
      <c r="F49" s="121">
        <f t="shared" si="0"/>
        <v>10081.92</v>
      </c>
      <c r="G49" s="37"/>
      <c r="H49" s="36"/>
      <c r="I49" s="75"/>
      <c r="J49" s="37"/>
      <c r="K49" s="85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 s="38" customFormat="1" x14ac:dyDescent="0.2">
      <c r="A50" s="192">
        <v>6.8</v>
      </c>
      <c r="B50" s="183" t="s">
        <v>44</v>
      </c>
      <c r="C50" s="184">
        <v>356</v>
      </c>
      <c r="D50" s="185" t="s">
        <v>10</v>
      </c>
      <c r="E50" s="186">
        <v>286.36</v>
      </c>
      <c r="F50" s="187">
        <f t="shared" si="0"/>
        <v>101944.16</v>
      </c>
      <c r="G50" s="37"/>
      <c r="H50" s="36"/>
      <c r="I50" s="75"/>
      <c r="J50" s="37"/>
      <c r="K50" s="85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 s="38" customFormat="1" x14ac:dyDescent="0.2">
      <c r="A51" s="135">
        <v>6.9</v>
      </c>
      <c r="B51" s="111" t="s">
        <v>45</v>
      </c>
      <c r="C51" s="112">
        <v>356</v>
      </c>
      <c r="D51" s="113" t="s">
        <v>10</v>
      </c>
      <c r="E51" s="110">
        <v>380</v>
      </c>
      <c r="F51" s="121">
        <f t="shared" si="0"/>
        <v>135280</v>
      </c>
      <c r="G51" s="37"/>
      <c r="H51" s="36"/>
      <c r="I51" s="75"/>
      <c r="J51" s="37"/>
      <c r="K51" s="85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 s="38" customFormat="1" x14ac:dyDescent="0.2">
      <c r="A52" s="136">
        <v>6.1</v>
      </c>
      <c r="B52" s="7" t="s">
        <v>46</v>
      </c>
      <c r="C52" s="112">
        <v>356</v>
      </c>
      <c r="D52" s="6" t="s">
        <v>21</v>
      </c>
      <c r="E52" s="110">
        <v>12.89</v>
      </c>
      <c r="F52" s="121">
        <f t="shared" si="0"/>
        <v>4588.84</v>
      </c>
      <c r="G52" s="37"/>
      <c r="H52" s="36"/>
      <c r="I52" s="75"/>
      <c r="J52" s="37"/>
      <c r="K52" s="85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 s="38" customFormat="1" x14ac:dyDescent="0.2">
      <c r="A53" s="136">
        <v>6.11</v>
      </c>
      <c r="B53" s="111" t="s">
        <v>47</v>
      </c>
      <c r="C53" s="112">
        <v>356</v>
      </c>
      <c r="D53" s="113" t="s">
        <v>10</v>
      </c>
      <c r="E53" s="110">
        <v>200</v>
      </c>
      <c r="F53" s="121">
        <f t="shared" si="0"/>
        <v>71200</v>
      </c>
      <c r="G53" s="37"/>
      <c r="H53" s="36"/>
      <c r="I53" s="75"/>
      <c r="J53" s="37"/>
      <c r="K53" s="85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 s="38" customFormat="1" x14ac:dyDescent="0.2">
      <c r="A54" s="136">
        <v>6.12</v>
      </c>
      <c r="B54" s="111" t="s">
        <v>48</v>
      </c>
      <c r="C54" s="112">
        <v>704.88</v>
      </c>
      <c r="D54" s="113" t="s">
        <v>11</v>
      </c>
      <c r="E54" s="110">
        <v>409.39</v>
      </c>
      <c r="F54" s="121">
        <f t="shared" si="0"/>
        <v>288570.82</v>
      </c>
      <c r="G54" s="37"/>
      <c r="H54" s="36"/>
      <c r="I54" s="75"/>
      <c r="J54" s="37"/>
      <c r="K54" s="8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 s="38" customFormat="1" x14ac:dyDescent="0.2">
      <c r="A55" s="136">
        <v>6.13</v>
      </c>
      <c r="B55" s="111" t="s">
        <v>49</v>
      </c>
      <c r="C55" s="112">
        <v>356</v>
      </c>
      <c r="D55" s="113" t="s">
        <v>10</v>
      </c>
      <c r="E55" s="110">
        <v>250</v>
      </c>
      <c r="F55" s="121">
        <f t="shared" si="0"/>
        <v>89000</v>
      </c>
      <c r="G55" s="37"/>
      <c r="H55" s="36"/>
      <c r="I55" s="75"/>
      <c r="J55" s="37"/>
      <c r="K55" s="85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 s="25" customFormat="1" ht="9" customHeight="1" x14ac:dyDescent="0.2">
      <c r="A56" s="193"/>
      <c r="B56" s="11"/>
      <c r="C56" s="13"/>
      <c r="D56" s="17"/>
      <c r="E56" s="13"/>
      <c r="F56" s="121"/>
      <c r="H56" s="36"/>
    </row>
    <row r="57" spans="1:256" x14ac:dyDescent="0.2">
      <c r="A57" s="126">
        <v>7</v>
      </c>
      <c r="B57" s="20" t="s">
        <v>22</v>
      </c>
      <c r="C57" s="13"/>
      <c r="D57" s="17"/>
      <c r="E57" s="13"/>
      <c r="F57" s="121"/>
      <c r="H57" s="36"/>
    </row>
    <row r="58" spans="1:256" ht="25.5" x14ac:dyDescent="0.25">
      <c r="A58" s="137">
        <v>7.1</v>
      </c>
      <c r="B58" s="22" t="s">
        <v>24</v>
      </c>
      <c r="C58" s="1">
        <v>4740</v>
      </c>
      <c r="D58" s="17" t="s">
        <v>12</v>
      </c>
      <c r="E58" s="1">
        <v>7.68</v>
      </c>
      <c r="F58" s="121">
        <f t="shared" si="0"/>
        <v>36403.199999999997</v>
      </c>
      <c r="H58" s="36"/>
      <c r="J58" s="36"/>
      <c r="K58" s="81"/>
    </row>
    <row r="59" spans="1:256" ht="25.5" x14ac:dyDescent="0.25">
      <c r="A59" s="137">
        <v>7.2</v>
      </c>
      <c r="B59" s="22" t="s">
        <v>69</v>
      </c>
      <c r="C59" s="1">
        <v>362</v>
      </c>
      <c r="D59" s="17" t="s">
        <v>12</v>
      </c>
      <c r="E59" s="1">
        <v>10.050000000000001</v>
      </c>
      <c r="F59" s="121">
        <f t="shared" si="0"/>
        <v>3638.1</v>
      </c>
      <c r="H59" s="36"/>
      <c r="J59" s="36"/>
      <c r="K59" s="81"/>
    </row>
    <row r="60" spans="1:256" s="41" customFormat="1" ht="9.75" customHeight="1" x14ac:dyDescent="0.25">
      <c r="A60" s="127"/>
      <c r="B60" s="40"/>
      <c r="C60" s="142"/>
      <c r="D60" s="42"/>
      <c r="E60" s="180"/>
      <c r="F60" s="121"/>
      <c r="H60" s="36"/>
    </row>
    <row r="61" spans="1:256" s="93" customFormat="1" x14ac:dyDescent="0.25">
      <c r="A61" s="132">
        <v>8</v>
      </c>
      <c r="B61" s="24" t="s">
        <v>83</v>
      </c>
      <c r="C61" s="1">
        <v>5102</v>
      </c>
      <c r="D61" s="12" t="s">
        <v>12</v>
      </c>
      <c r="E61" s="1">
        <v>15</v>
      </c>
      <c r="F61" s="121">
        <f t="shared" si="0"/>
        <v>76530</v>
      </c>
      <c r="H61" s="89"/>
      <c r="M61" s="89"/>
    </row>
    <row r="62" spans="1:256" x14ac:dyDescent="0.2">
      <c r="A62" s="129"/>
      <c r="B62" s="100" t="s">
        <v>68</v>
      </c>
      <c r="C62" s="181"/>
      <c r="D62" s="101"/>
      <c r="E62" s="102"/>
      <c r="F62" s="182">
        <f>SUM(F15:F61)</f>
        <v>5706200.7100000018</v>
      </c>
      <c r="H62" s="76"/>
    </row>
    <row r="63" spans="1:256" x14ac:dyDescent="0.2">
      <c r="A63" s="123"/>
      <c r="B63" s="11"/>
      <c r="C63" s="10"/>
      <c r="D63" s="10"/>
      <c r="E63" s="13"/>
      <c r="F63" s="19"/>
      <c r="H63" s="36"/>
      <c r="J63" s="36"/>
    </row>
    <row r="64" spans="1:256" ht="12.75" customHeight="1" x14ac:dyDescent="0.25">
      <c r="A64" s="118" t="s">
        <v>14</v>
      </c>
      <c r="B64" s="21" t="s">
        <v>15</v>
      </c>
      <c r="C64" s="10"/>
      <c r="D64" s="119"/>
      <c r="E64" s="13"/>
      <c r="F64" s="120"/>
      <c r="H64" s="36"/>
    </row>
    <row r="65" spans="1:10" ht="25.5" x14ac:dyDescent="0.25">
      <c r="A65" s="122">
        <v>1</v>
      </c>
      <c r="B65" s="29" t="s">
        <v>50</v>
      </c>
      <c r="C65" s="134">
        <v>5</v>
      </c>
      <c r="D65" s="2" t="s">
        <v>71</v>
      </c>
      <c r="E65" s="1">
        <f>35500+2500</f>
        <v>38000</v>
      </c>
      <c r="F65" s="121">
        <f>ROUND(C65*E65,2)</f>
        <v>190000</v>
      </c>
      <c r="H65" s="77"/>
    </row>
    <row r="66" spans="1:10" x14ac:dyDescent="0.25">
      <c r="A66" s="94"/>
      <c r="B66" s="95" t="s">
        <v>16</v>
      </c>
      <c r="C66" s="96"/>
      <c r="D66" s="96"/>
      <c r="E66" s="96"/>
      <c r="F66" s="133">
        <f>SUM(F65:F65)</f>
        <v>190000</v>
      </c>
    </row>
    <row r="67" spans="1:10" x14ac:dyDescent="0.25">
      <c r="A67" s="14"/>
      <c r="B67" s="18"/>
      <c r="C67" s="10"/>
      <c r="D67" s="10"/>
      <c r="E67" s="10"/>
      <c r="F67" s="33"/>
    </row>
    <row r="68" spans="1:10" x14ac:dyDescent="0.2">
      <c r="A68" s="68"/>
      <c r="B68" s="140" t="s">
        <v>63</v>
      </c>
      <c r="C68" s="69"/>
      <c r="D68" s="70"/>
      <c r="E68" s="71"/>
      <c r="F68" s="72">
        <f>+F66+F62</f>
        <v>5896200.7100000018</v>
      </c>
    </row>
    <row r="69" spans="1:10" s="38" customFormat="1" x14ac:dyDescent="0.2">
      <c r="A69" s="174"/>
      <c r="B69" s="175" t="s">
        <v>63</v>
      </c>
      <c r="C69" s="176"/>
      <c r="D69" s="177"/>
      <c r="E69" s="178"/>
      <c r="F69" s="179">
        <f>+F68</f>
        <v>5896200.7100000018</v>
      </c>
    </row>
    <row r="70" spans="1:10" s="4" customFormat="1" ht="10.5" customHeight="1" x14ac:dyDescent="0.2">
      <c r="A70" s="43"/>
      <c r="B70" s="44"/>
      <c r="C70" s="45"/>
      <c r="D70" s="46"/>
      <c r="E70" s="45"/>
      <c r="F70" s="47"/>
      <c r="G70" s="48"/>
      <c r="H70" s="190"/>
    </row>
    <row r="71" spans="1:10" s="56" customFormat="1" ht="15" x14ac:dyDescent="0.25">
      <c r="A71" s="49"/>
      <c r="B71" s="50" t="s">
        <v>25</v>
      </c>
      <c r="C71" s="51"/>
      <c r="D71" s="52"/>
      <c r="E71" s="53"/>
      <c r="F71" s="52"/>
      <c r="G71" s="54"/>
      <c r="H71" s="188"/>
      <c r="I71" s="189"/>
      <c r="J71" s="55"/>
    </row>
    <row r="72" spans="1:10" s="56" customFormat="1" ht="12.75" customHeight="1" x14ac:dyDescent="0.2">
      <c r="A72" s="49"/>
      <c r="B72" s="143" t="s">
        <v>26</v>
      </c>
      <c r="C72" s="146">
        <v>0.1</v>
      </c>
      <c r="D72" s="7"/>
      <c r="E72" s="147"/>
      <c r="F72" s="148">
        <f>+ROUND(F69*C72,2)</f>
        <v>589620.06999999995</v>
      </c>
      <c r="G72" s="54"/>
      <c r="H72" s="78"/>
      <c r="I72" s="55"/>
      <c r="J72" s="57"/>
    </row>
    <row r="73" spans="1:10" s="56" customFormat="1" ht="14.25" x14ac:dyDescent="0.2">
      <c r="A73" s="49"/>
      <c r="B73" s="143" t="s">
        <v>28</v>
      </c>
      <c r="C73" s="146">
        <v>0.03</v>
      </c>
      <c r="D73" s="7"/>
      <c r="E73" s="147"/>
      <c r="F73" s="148">
        <f>+ROUND(F69*C73,2)</f>
        <v>176886.02</v>
      </c>
      <c r="G73" s="54"/>
      <c r="H73" s="78"/>
      <c r="I73" s="55"/>
      <c r="J73" s="57"/>
    </row>
    <row r="74" spans="1:10" s="56" customFormat="1" ht="14.25" x14ac:dyDescent="0.2">
      <c r="A74" s="49"/>
      <c r="B74" s="143" t="s">
        <v>51</v>
      </c>
      <c r="C74" s="146">
        <v>0.04</v>
      </c>
      <c r="D74" s="7"/>
      <c r="E74" s="147"/>
      <c r="F74" s="148">
        <f>+ROUND(F69*C74,2)</f>
        <v>235848.03</v>
      </c>
      <c r="G74" s="54"/>
      <c r="H74" s="78"/>
      <c r="I74" s="55"/>
      <c r="J74" s="57"/>
    </row>
    <row r="75" spans="1:10" s="56" customFormat="1" ht="14.25" x14ac:dyDescent="0.2">
      <c r="A75" s="49"/>
      <c r="B75" s="143" t="s">
        <v>52</v>
      </c>
      <c r="C75" s="146">
        <v>0.03</v>
      </c>
      <c r="D75" s="7"/>
      <c r="E75" s="147"/>
      <c r="F75" s="148">
        <f>+ROUND(F69*C75,2)</f>
        <v>176886.02</v>
      </c>
      <c r="G75" s="54"/>
      <c r="H75" s="78"/>
      <c r="I75" s="55"/>
      <c r="J75" s="57"/>
    </row>
    <row r="76" spans="1:10" s="56" customFormat="1" ht="14.25" x14ac:dyDescent="0.2">
      <c r="A76" s="49"/>
      <c r="B76" s="143" t="s">
        <v>27</v>
      </c>
      <c r="C76" s="146">
        <v>0.05</v>
      </c>
      <c r="D76" s="7"/>
      <c r="E76" s="147"/>
      <c r="F76" s="148">
        <f>+ROUND(F69*C76,)</f>
        <v>294810</v>
      </c>
      <c r="G76" s="54"/>
      <c r="H76" s="78"/>
      <c r="I76" s="55"/>
      <c r="J76" s="57"/>
    </row>
    <row r="77" spans="1:10" s="56" customFormat="1" ht="14.25" x14ac:dyDescent="0.2">
      <c r="A77" s="52"/>
      <c r="B77" s="143" t="s">
        <v>53</v>
      </c>
      <c r="C77" s="146">
        <v>0.01</v>
      </c>
      <c r="D77" s="7"/>
      <c r="E77" s="147"/>
      <c r="F77" s="148">
        <f>+ROUND(F69*C77,2)</f>
        <v>58962.01</v>
      </c>
      <c r="G77" s="54"/>
      <c r="H77" s="78"/>
      <c r="I77" s="55"/>
      <c r="J77" s="57"/>
    </row>
    <row r="78" spans="1:10" s="56" customFormat="1" ht="14.25" x14ac:dyDescent="0.2">
      <c r="A78" s="52"/>
      <c r="B78" s="143" t="s">
        <v>54</v>
      </c>
      <c r="C78" s="146">
        <v>0.18</v>
      </c>
      <c r="D78" s="7"/>
      <c r="E78" s="147"/>
      <c r="F78" s="148">
        <f>+ROUND(F72*C78,2)</f>
        <v>106131.61</v>
      </c>
      <c r="G78" s="54"/>
      <c r="H78" s="78"/>
      <c r="I78" s="55"/>
      <c r="J78" s="57"/>
    </row>
    <row r="79" spans="1:10" s="56" customFormat="1" ht="14.25" x14ac:dyDescent="0.2">
      <c r="A79" s="52"/>
      <c r="B79" s="143" t="s">
        <v>55</v>
      </c>
      <c r="C79" s="149">
        <v>1E-3</v>
      </c>
      <c r="D79" s="7"/>
      <c r="E79" s="7"/>
      <c r="F79" s="150">
        <f>+ROUND(F69*C79,2)</f>
        <v>5896.2</v>
      </c>
      <c r="G79" s="54"/>
      <c r="H79" s="78"/>
      <c r="I79" s="55"/>
      <c r="J79" s="57"/>
    </row>
    <row r="80" spans="1:10" s="56" customFormat="1" ht="12.75" customHeight="1" x14ac:dyDescent="0.2">
      <c r="A80" s="52"/>
      <c r="B80" s="143" t="s">
        <v>56</v>
      </c>
      <c r="C80" s="146">
        <v>0.05</v>
      </c>
      <c r="D80" s="7"/>
      <c r="E80" s="147"/>
      <c r="F80" s="148">
        <f>+ROUND(F69*C80,2)</f>
        <v>294810.03999999998</v>
      </c>
      <c r="G80" s="54"/>
      <c r="H80" s="78"/>
      <c r="I80" s="55"/>
      <c r="J80" s="57"/>
    </row>
    <row r="81" spans="1:10" s="56" customFormat="1" ht="15" customHeight="1" x14ac:dyDescent="0.2">
      <c r="A81" s="52"/>
      <c r="B81" s="143" t="s">
        <v>57</v>
      </c>
      <c r="C81" s="146">
        <v>0.1</v>
      </c>
      <c r="D81" s="7"/>
      <c r="E81" s="147"/>
      <c r="F81" s="148">
        <f>+ROUND(F69*C81,2)</f>
        <v>589620.06999999995</v>
      </c>
      <c r="G81" s="54"/>
      <c r="H81" s="78"/>
      <c r="I81" s="55"/>
      <c r="J81" s="58"/>
    </row>
    <row r="82" spans="1:10" s="56" customFormat="1" ht="25.5" x14ac:dyDescent="0.2">
      <c r="A82" s="52"/>
      <c r="B82" s="144" t="s">
        <v>58</v>
      </c>
      <c r="C82" s="151">
        <v>0.03</v>
      </c>
      <c r="D82" s="152"/>
      <c r="E82" s="153"/>
      <c r="F82" s="115">
        <f>+ROUND(F69*C82,2)</f>
        <v>176886.02</v>
      </c>
      <c r="G82" s="54"/>
      <c r="H82" s="78"/>
      <c r="I82" s="55"/>
      <c r="J82" s="57"/>
    </row>
    <row r="83" spans="1:10" s="56" customFormat="1" ht="14.25" x14ac:dyDescent="0.2">
      <c r="A83" s="59"/>
      <c r="B83" s="145" t="s">
        <v>29</v>
      </c>
      <c r="C83" s="154">
        <v>1.4999999999999999E-2</v>
      </c>
      <c r="D83" s="155"/>
      <c r="E83" s="156"/>
      <c r="F83" s="157">
        <f>+F69*C83</f>
        <v>88443.010650000026</v>
      </c>
      <c r="G83" s="54"/>
      <c r="H83" s="78"/>
      <c r="I83" s="55"/>
      <c r="J83" s="57"/>
    </row>
    <row r="84" spans="1:10" s="56" customFormat="1" ht="14.25" x14ac:dyDescent="0.2">
      <c r="A84" s="60"/>
      <c r="B84" s="158" t="s">
        <v>30</v>
      </c>
      <c r="C84" s="159"/>
      <c r="D84" s="160"/>
      <c r="E84" s="159"/>
      <c r="F84" s="161">
        <f>SUM(F72:F83)</f>
        <v>2794799.1006499999</v>
      </c>
      <c r="G84" s="54"/>
      <c r="H84" s="79"/>
    </row>
    <row r="85" spans="1:10" s="56" customFormat="1" ht="14.25" x14ac:dyDescent="0.2">
      <c r="A85" s="61"/>
      <c r="B85" s="162"/>
      <c r="C85" s="163"/>
      <c r="D85" s="164"/>
      <c r="E85" s="165"/>
      <c r="F85" s="164"/>
      <c r="G85" s="54"/>
    </row>
    <row r="86" spans="1:10" s="56" customFormat="1" ht="14.25" x14ac:dyDescent="0.2">
      <c r="A86" s="62"/>
      <c r="B86" s="166" t="s">
        <v>59</v>
      </c>
      <c r="C86" s="167"/>
      <c r="D86" s="168"/>
      <c r="E86" s="167"/>
      <c r="F86" s="169">
        <f>+F69+F84</f>
        <v>8690999.8106500022</v>
      </c>
      <c r="G86" s="54"/>
      <c r="H86" s="80"/>
    </row>
    <row r="87" spans="1:10" s="67" customFormat="1" ht="15" x14ac:dyDescent="0.25">
      <c r="A87" s="63"/>
      <c r="B87" s="64"/>
      <c r="C87" s="65"/>
      <c r="D87" s="65"/>
      <c r="E87" s="65"/>
      <c r="F87" s="66"/>
    </row>
    <row r="88" spans="1:10" s="67" customFormat="1" ht="14.25" x14ac:dyDescent="0.25">
      <c r="A88" s="199"/>
      <c r="B88" s="199"/>
      <c r="C88" s="199"/>
      <c r="D88" s="199"/>
      <c r="E88" s="199"/>
      <c r="F88" s="199"/>
    </row>
    <row r="89" spans="1:10" s="67" customFormat="1" ht="14.25" x14ac:dyDescent="0.25">
      <c r="A89" s="170"/>
      <c r="B89" s="26" t="s">
        <v>31</v>
      </c>
      <c r="C89" s="31" t="s">
        <v>32</v>
      </c>
      <c r="D89" s="31"/>
      <c r="E89" s="31"/>
      <c r="F89" s="31"/>
    </row>
    <row r="90" spans="1:10" s="67" customFormat="1" ht="14.25" x14ac:dyDescent="0.25">
      <c r="A90" s="170"/>
      <c r="B90" s="26"/>
      <c r="C90" s="31"/>
      <c r="D90" s="31" t="s">
        <v>33</v>
      </c>
      <c r="E90" s="31"/>
      <c r="F90" s="31"/>
    </row>
    <row r="91" spans="1:10" s="67" customFormat="1" ht="14.25" x14ac:dyDescent="0.25">
      <c r="A91" s="170"/>
      <c r="B91" s="26"/>
      <c r="C91" s="31"/>
      <c r="D91" s="31"/>
      <c r="E91" s="31"/>
      <c r="F91" s="31"/>
    </row>
    <row r="92" spans="1:10" s="67" customFormat="1" ht="14.25" x14ac:dyDescent="0.25">
      <c r="A92" s="170"/>
      <c r="B92" s="26"/>
      <c r="C92" s="31"/>
      <c r="D92" s="31"/>
      <c r="E92" s="31"/>
      <c r="F92" s="31"/>
    </row>
    <row r="93" spans="1:10" s="67" customFormat="1" ht="14.25" x14ac:dyDescent="0.25">
      <c r="A93" s="196" t="s">
        <v>60</v>
      </c>
      <c r="B93" s="196"/>
      <c r="C93" s="171" t="s">
        <v>87</v>
      </c>
      <c r="D93" s="171"/>
      <c r="E93" s="31"/>
      <c r="F93" s="31"/>
    </row>
    <row r="94" spans="1:10" s="67" customFormat="1" ht="14.25" x14ac:dyDescent="0.25">
      <c r="A94" s="196" t="s">
        <v>61</v>
      </c>
      <c r="B94" s="196"/>
      <c r="C94" s="31" t="s">
        <v>88</v>
      </c>
      <c r="D94" s="31"/>
      <c r="E94" s="31"/>
      <c r="F94" s="31"/>
    </row>
    <row r="95" spans="1:10" s="67" customFormat="1" ht="14.25" x14ac:dyDescent="0.25">
      <c r="A95" s="170"/>
      <c r="B95" s="172"/>
      <c r="C95" s="31"/>
      <c r="D95" s="31"/>
      <c r="E95" s="31"/>
      <c r="F95" s="31"/>
    </row>
    <row r="96" spans="1:10" s="67" customFormat="1" ht="14.25" x14ac:dyDescent="0.25">
      <c r="A96" s="170"/>
      <c r="B96" s="172"/>
      <c r="C96" s="31"/>
      <c r="D96" s="31"/>
      <c r="E96" s="31"/>
      <c r="F96" s="31"/>
    </row>
    <row r="97" spans="1:6" s="67" customFormat="1" ht="14.25" x14ac:dyDescent="0.25">
      <c r="A97" s="170"/>
      <c r="B97" s="172"/>
      <c r="C97" s="31"/>
      <c r="D97" s="31"/>
      <c r="E97" s="31"/>
      <c r="F97" s="31"/>
    </row>
    <row r="98" spans="1:6" s="67" customFormat="1" ht="14.25" x14ac:dyDescent="0.25">
      <c r="A98" s="170"/>
      <c r="B98" s="26" t="s">
        <v>34</v>
      </c>
      <c r="C98" s="31" t="s">
        <v>35</v>
      </c>
      <c r="D98" s="31"/>
      <c r="E98" s="31"/>
      <c r="F98" s="31"/>
    </row>
    <row r="99" spans="1:6" s="67" customFormat="1" ht="14.25" x14ac:dyDescent="0.25">
      <c r="A99" s="170"/>
      <c r="B99" s="26"/>
      <c r="C99" s="31"/>
      <c r="D99" s="31"/>
      <c r="E99" s="31"/>
      <c r="F99" s="31"/>
    </row>
    <row r="100" spans="1:6" s="67" customFormat="1" ht="14.25" x14ac:dyDescent="0.25">
      <c r="A100" s="170"/>
      <c r="B100" s="26"/>
      <c r="C100" s="31"/>
      <c r="D100" s="31"/>
      <c r="E100" s="31"/>
      <c r="F100" s="31"/>
    </row>
    <row r="101" spans="1:6" s="67" customFormat="1" ht="14.25" x14ac:dyDescent="0.25">
      <c r="A101" s="170"/>
      <c r="B101" s="26"/>
      <c r="C101" s="31"/>
      <c r="D101" s="31"/>
      <c r="E101" s="31"/>
      <c r="F101" s="31"/>
    </row>
    <row r="102" spans="1:6" s="67" customFormat="1" ht="14.25" x14ac:dyDescent="0.25">
      <c r="A102" s="194" t="s">
        <v>62</v>
      </c>
      <c r="B102" s="194"/>
      <c r="C102" s="195" t="s">
        <v>89</v>
      </c>
      <c r="D102" s="195"/>
      <c r="E102" s="195"/>
      <c r="F102" s="195"/>
    </row>
    <row r="103" spans="1:6" s="67" customFormat="1" ht="14.25" x14ac:dyDescent="0.25">
      <c r="A103" s="196" t="s">
        <v>90</v>
      </c>
      <c r="B103" s="196"/>
      <c r="C103" s="31"/>
      <c r="D103" s="31" t="s">
        <v>91</v>
      </c>
      <c r="E103" s="31"/>
      <c r="F103" s="31"/>
    </row>
    <row r="104" spans="1:6" s="67" customFormat="1" ht="14.25" x14ac:dyDescent="0.25">
      <c r="A104" s="173"/>
      <c r="B104" s="34"/>
      <c r="C104" s="5"/>
      <c r="D104" s="5"/>
      <c r="E104" s="5"/>
      <c r="F104" s="3"/>
    </row>
    <row r="108" spans="1:6" x14ac:dyDescent="0.25">
      <c r="B108" s="35"/>
    </row>
    <row r="109" spans="1:6" x14ac:dyDescent="0.25">
      <c r="B109" s="34"/>
    </row>
  </sheetData>
  <autoFilter ref="A11:F64"/>
  <mergeCells count="15">
    <mergeCell ref="A8:F8"/>
    <mergeCell ref="A1:F1"/>
    <mergeCell ref="A2:F2"/>
    <mergeCell ref="A3:F3"/>
    <mergeCell ref="A4:F4"/>
    <mergeCell ref="A7:F7"/>
    <mergeCell ref="A102:B102"/>
    <mergeCell ref="C102:F102"/>
    <mergeCell ref="A103:B103"/>
    <mergeCell ref="A9:B9"/>
    <mergeCell ref="D9:E9"/>
    <mergeCell ref="A10:F10"/>
    <mergeCell ref="A88:F88"/>
    <mergeCell ref="A93:B93"/>
    <mergeCell ref="A94:B94"/>
  </mergeCells>
  <pageMargins left="0.19685039370078741" right="0.19685039370078741" top="0.19685039370078741" bottom="0.19685039370078741" header="0.19685039370078741" footer="0.19685039370078741"/>
  <pageSetup fitToHeight="0" orientation="portrait" horizontalDpi="4294967295" verticalDpi="4294967295" r:id="rId1"/>
  <rowBreaks count="2" manualBreakCount="2">
    <brk id="50" max="5" man="1"/>
    <brk id="6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4AE3D6-1D9D-48E6-8170-67A269F42D92}"/>
</file>

<file path=customXml/itemProps2.xml><?xml version="1.0" encoding="utf-8"?>
<ds:datastoreItem xmlns:ds="http://schemas.openxmlformats.org/officeDocument/2006/customXml" ds:itemID="{CDA5F407-EFC4-4406-A0CE-D7CF5772AFE2}"/>
</file>

<file path=customXml/itemProps3.xml><?xml version="1.0" encoding="utf-8"?>
<ds:datastoreItem xmlns:ds="http://schemas.openxmlformats.org/officeDocument/2006/customXml" ds:itemID="{01EB43EE-D9A5-4AE5-8774-09E4F3A325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25</vt:lpstr>
      <vt:lpstr>'LOTE 25'!Área_de_impresión</vt:lpstr>
      <vt:lpstr>'LOTE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