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0" yWindow="0" windowWidth="15345" windowHeight="4560"/>
  </bookViews>
  <sheets>
    <sheet name="ACT. No. 1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'ACT. No. 1'!$A$1:$F$170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'ACT. No. 1'!$1:$11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120" i="8" l="1"/>
  <c r="F121" i="8"/>
  <c r="F125" i="8"/>
  <c r="F124" i="8"/>
  <c r="F111" i="8"/>
  <c r="F122" i="8" l="1"/>
  <c r="F91" i="8" l="1"/>
  <c r="F123" i="8" l="1"/>
  <c r="F101" i="8"/>
  <c r="F102" i="8"/>
  <c r="F105" i="8"/>
  <c r="F106" i="8"/>
  <c r="F107" i="8"/>
  <c r="F108" i="8"/>
  <c r="F109" i="8"/>
  <c r="F110" i="8"/>
  <c r="F117" i="8"/>
  <c r="F118" i="8"/>
  <c r="F119" i="8"/>
  <c r="F114" i="8" l="1"/>
  <c r="F115" i="8"/>
  <c r="F116" i="8"/>
  <c r="F81" i="8"/>
  <c r="F82" i="8" s="1"/>
  <c r="F84" i="8" s="1"/>
  <c r="C104" i="8"/>
  <c r="F104" i="8" s="1"/>
  <c r="C103" i="8"/>
  <c r="F100" i="8"/>
  <c r="F99" i="8"/>
  <c r="F90" i="8"/>
  <c r="F97" i="8"/>
  <c r="F96" i="8"/>
  <c r="F95" i="8"/>
  <c r="F94" i="8"/>
  <c r="F93" i="8"/>
  <c r="F65" i="8"/>
  <c r="F64" i="8"/>
  <c r="F73" i="8"/>
  <c r="F72" i="8"/>
  <c r="F71" i="8"/>
  <c r="F70" i="8"/>
  <c r="F69" i="8"/>
  <c r="F68" i="8"/>
  <c r="F67" i="8"/>
  <c r="F53" i="8"/>
  <c r="F54" i="8" s="1"/>
  <c r="F48" i="8"/>
  <c r="F47" i="8"/>
  <c r="F46" i="8"/>
  <c r="F45" i="8"/>
  <c r="F44" i="8"/>
  <c r="F43" i="8"/>
  <c r="F42" i="8"/>
  <c r="F41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03" i="8" l="1"/>
  <c r="F126" i="8" s="1"/>
  <c r="F128" i="8" s="1"/>
  <c r="F49" i="8"/>
  <c r="F56" i="8" s="1"/>
  <c r="F74" i="8"/>
  <c r="F76" i="8" s="1"/>
  <c r="F130" i="8" l="1"/>
  <c r="F132" i="8" s="1"/>
  <c r="F137" i="8" l="1"/>
  <c r="F135" i="8"/>
  <c r="F141" i="8" s="1"/>
  <c r="F138" i="8"/>
  <c r="F140" i="8"/>
  <c r="F136" i="8"/>
  <c r="F139" i="8"/>
  <c r="F142" i="8"/>
  <c r="F144" i="8"/>
  <c r="F145" i="8"/>
  <c r="F147" i="8" l="1"/>
  <c r="F149" i="8" s="1"/>
  <c r="F150" i="8" s="1"/>
</calcChain>
</file>

<file path=xl/sharedStrings.xml><?xml version="1.0" encoding="utf-8"?>
<sst xmlns="http://schemas.openxmlformats.org/spreadsheetml/2006/main" count="191" uniqueCount="117">
  <si>
    <t>INSTITUTO NACIONAL DE AGUAS POTABLES Y ALCANTARILLADOS</t>
  </si>
  <si>
    <t>***INAPA***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</si>
  <si>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</si>
  <si>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</si>
  <si>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</si>
  <si>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</si>
  <si>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</si>
  <si>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</si>
  <si>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</si>
  <si>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</si>
  <si>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</si>
  <si>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</si>
  <si>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</si>
  <si>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</si>
  <si>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</si>
  <si>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</si>
  <si>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</si>
  <si>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</si>
  <si>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</si>
  <si>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</si>
  <si>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</si>
  <si>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</si>
  <si>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</si>
  <si>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</si>
  <si>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</si>
  <si>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</si>
  <si>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</si>
  <si>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</si>
  <si>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</si>
  <si>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</si>
  <si>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</si>
  <si>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</si>
  <si>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</si>
  <si>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</si>
  <si>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</si>
  <si>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</si>
  <si>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</si>
  <si>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</si>
  <si>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Ø8"  PVC  </t>
  </si>
  <si>
    <t>RELLENO  COMPACTADO C/COMPACTADOR MECANICO EN CAPAS DE 0.30M</t>
  </si>
  <si>
    <t xml:space="preserve">REPLANTEO </t>
  </si>
  <si>
    <t xml:space="preserve">Ø8" PVC (SDR-26) C/JUNTA DE GOMA  + 3 %  PERD. P/CAMPANA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</si>
  <si>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</si>
  <si>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</si>
  <si>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</si>
  <si>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</si>
  <si>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</si>
  <si>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</si>
  <si>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>BOTE DE MATERIAL CON CAMION, INCLUYE CARGIO Y ESPARCIMIENTO EN BOTADERO (DIST.=5.0 KM)</t>
  </si>
  <si>
    <t>CAJA TELESCOPICA PARA VALVULA</t>
  </si>
  <si>
    <t>Obra:</t>
  </si>
  <si>
    <t>VALVULA DE COMPUERTA  Ø8" H.F. PLATILLADA (INC.  2 JUNTAS DE GOMA, 2 NIPLE PLATILLADOS, 2 JUNTAS MECANICAS TIPO DRESSER Y 2 PARES DE TORNILLOS)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</si>
  <si>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</si>
  <si>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</si>
  <si>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</si>
  <si>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</si>
  <si>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</si>
  <si>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</si>
  <si>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</si>
  <si>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</si>
  <si>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</si>
  <si>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</si>
  <si>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MES</t>
  </si>
  <si>
    <t>REGISTRO PARA VALVULA  EN TUBO DE Ø48" H.A. (INC. BASE Y TAPA DE H.S.)</t>
  </si>
  <si>
    <t>LINEA  CONDUCCION (DESDE  3+162 = EST.0+000=  HASTA EST. 1+892.40)</t>
  </si>
  <si>
    <t xml:space="preserve">ELIMINACION DE PARTIDAS </t>
  </si>
  <si>
    <t>SUBTOTAL ELIMINACION DE PARTIDA (E.P)</t>
  </si>
  <si>
    <t>NUEVAS PARTIDAS (N.P)</t>
  </si>
  <si>
    <t xml:space="preserve">Ø8" ACERO (SCH-40) CON PROTECCION ANTICORROSIVA </t>
  </si>
  <si>
    <t>SUMINISTRO Y COLOCACION DE VALVULAS</t>
  </si>
  <si>
    <t xml:space="preserve">REGISTRO PARA VALVULA DE AIRE (1.40X1.40) VER DETALLES EN PLANO </t>
  </si>
  <si>
    <t xml:space="preserve">ASFALTO </t>
  </si>
  <si>
    <t>EXTRACCION DE MATERIAL NO CLASIFICADO</t>
  </si>
  <si>
    <t xml:space="preserve">SUMINISTRO DE MATERIAL BASE PARA RELLENO </t>
  </si>
  <si>
    <t xml:space="preserve">RELLENO COMPACTADO C/ COMPATADOR MECANICO </t>
  </si>
  <si>
    <t xml:space="preserve">SUMINISTRO Y COLOCACION DE IMPRIMACION </t>
  </si>
  <si>
    <t>SUMINISTRO Y COLOCACION DE RIEGO DE ADHERENCIA</t>
  </si>
  <si>
    <t>SUMINISTRO Y COLOCACION DE ASFALTO CALIENTE+25% DESP e= 4"</t>
  </si>
  <si>
    <t>CORTE DE ASFALTO e= 4" y 5"</t>
  </si>
  <si>
    <t>AUMENTO DE CANTIDAD (A.C)</t>
  </si>
  <si>
    <t>AVERIA EN TUBERIA DE Ø8" FRENTE A ESCUELA</t>
  </si>
  <si>
    <t>CRUCE SOBRE ALCANTARILLA EN EST 0+527.50 EN TUBERIA DE ACERO Ø3"</t>
  </si>
  <si>
    <t xml:space="preserve">REPARACION DE AVERIAS </t>
  </si>
  <si>
    <t xml:space="preserve">AVERIA EN TUBERIA DE Ø6" </t>
  </si>
  <si>
    <t xml:space="preserve">AVERIA EN TUBERIA DE Ø3" </t>
  </si>
  <si>
    <t>M3XKM</t>
  </si>
  <si>
    <t>JUNTA MECANICA TIPO DRESSER 8"</t>
  </si>
  <si>
    <t>ANCLAJES PIEZAS ESPECIALES H.S</t>
  </si>
  <si>
    <t>EXCAVACION MATERIAL COMPACTO</t>
  </si>
  <si>
    <t>RELLENO COMPACTADO</t>
  </si>
  <si>
    <t>SUBTOTAL AUMENTO DE CANTIDAD (A.C)</t>
  </si>
  <si>
    <t>SUBTOTAL NUEVAS PARTIDAS (N.P)</t>
  </si>
  <si>
    <t>SUB-TOTAL PRESUPUESTO ACT. No.1</t>
  </si>
  <si>
    <t xml:space="preserve">             ING. RAYDI CASTRO JIMENEZ</t>
  </si>
  <si>
    <t xml:space="preserve">              ANALISTA DE PROYECTOS</t>
  </si>
  <si>
    <t xml:space="preserve">                                                   REVISADO POR</t>
  </si>
  <si>
    <t xml:space="preserve">                  </t>
  </si>
  <si>
    <t xml:space="preserve">                            VISTO BUENO:</t>
  </si>
  <si>
    <t xml:space="preserve">                     PREPARADO POR:</t>
  </si>
  <si>
    <t xml:space="preserve">Contratista: </t>
  </si>
  <si>
    <t xml:space="preserve"> PEIRA GROUP SRL</t>
  </si>
  <si>
    <t>Cont.</t>
  </si>
  <si>
    <t>030-2021</t>
  </si>
  <si>
    <t>SUB-TOTAL GENERAL+ ACT. No.1</t>
  </si>
  <si>
    <t xml:space="preserve">      Zona : IV</t>
  </si>
  <si>
    <t>PRESUPUESTO ACT. No.1 D/F MARZO-2022</t>
  </si>
  <si>
    <t>PRESUPUESTO ACTUALIZADO No.1 d/f MARZO/2022</t>
  </si>
  <si>
    <t xml:space="preserve">DIRECCIÓN DE SUPERVISION Y FISCALIZACION DE OBRAS </t>
  </si>
  <si>
    <t>SUMINISTRO  MATERIAL DE MINA, DIST=10KM</t>
  </si>
  <si>
    <t xml:space="preserve">                                                          ING FIOR D' ALIZA GUILLEN  SARANTE</t>
  </si>
  <si>
    <t xml:space="preserve">                      INGENIERO CIVIL I </t>
  </si>
  <si>
    <t xml:space="preserve">                                                   ARQ. RENÈ GARCÌA VILLANUEVA</t>
  </si>
  <si>
    <t xml:space="preserve">                                DIRECTOR DE SUPERVISION Y FISCALIZACION DE OBRAS </t>
  </si>
  <si>
    <t>MANO DE OBRA PLOMERO 20%(MATERIALES)</t>
  </si>
  <si>
    <t xml:space="preserve">SIFON </t>
  </si>
  <si>
    <t>1.-ESTE PRESUPUESTO SE ELABORA DE ACUERDO A LA INFORMACIÓN SUMINISTRADA MEDIANTE MEMO COORD. No.045-2022 D/F 1403/2022</t>
  </si>
  <si>
    <t>LINEA CONDUCCION   8" PVC TRAMO  (DESDE  EST.0+000= 3+162 = HASTA EST. 1+892.40)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</si>
</sst>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6"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_-* #,##0.00_-;\-* #,##0.00_-;_-* &quot;-&quot;??_-;_-@_-"/>
    <numFmt numFmtId="168" formatCode="_(&quot;$&quot;* #,##0.00_);_(&quot;$&quot;* \(#,##0.00\);_(&quot;$&quot;* &quot;-&quot;??_);_(@_)"/>
    <numFmt numFmtId="169" formatCode="#."/>
    <numFmt numFmtId="170" formatCode="#.0"/>
    <numFmt numFmtId="171" formatCode="#.00"/>
    <numFmt numFmtId="172" formatCode="0.00_)"/>
    <numFmt numFmtId="173" formatCode="#,##0.0_);[Red]\(#,##0.0\)"/>
    <numFmt numFmtId="174" formatCode="0.0%"/>
    <numFmt numFmtId="175" formatCode="0.0_)"/>
    <numFmt numFmtId="176" formatCode="#,##0.0_);\(#,##0.0\)"/>
    <numFmt numFmtId="177" formatCode="&quot;Sí&quot;;&quot;Sí&quot;;&quot;No&quot;"/>
    <numFmt numFmtId="178" formatCode="0_)"/>
    <numFmt numFmtId="179" formatCode="#,##0.00;[Red]#,##0.00"/>
    <numFmt numFmtId="180" formatCode="&quot;$&quot;#,##0.00;[Red]\-&quot;$&quot;#,##0.00"/>
    <numFmt numFmtId="181" formatCode="_-&quot;$&quot;* #,##0.00_-;\-&quot;$&quot;* #,##0.00_-;_-&quot;$&quot;* &quot;-&quot;??_-;_-@_-"/>
    <numFmt numFmtId="182" formatCode="&quot;$&quot;#,##0.00_);\(&quot;$&quot;#,##0.00\)"/>
    <numFmt numFmtId="183" formatCode="General_)"/>
    <numFmt numFmtId="184" formatCode="_-* #,##0.00\ _P_t_s_-;\-* #,##0.00\ _P_t_s_-;_-* &quot;-&quot;??\ _P_t_s_-;_-@_-"/>
    <numFmt numFmtId="185" formatCode="_-* #,##0.00\ _R_D_$_-;\-* #,##0.00\ _R_D_$_-;_-* &quot;-&quot;??\ _R_D_$_-;_-@_-"/>
    <numFmt numFmtId="186" formatCode="_-[$€]* #,##0.00_-;\-[$€]* #,##0.00_-;_-[$€]* &quot;-&quot;??_-;_-@_-"/>
    <numFmt numFmtId="187" formatCode="_-* #,##0.00\ &quot;Pts&quot;_-;\-* #,##0.00\ &quot;Pts&quot;_-;_-* &quot;-&quot;??\ &quot;Pts&quot;_-;_-@_-"/>
    <numFmt numFmtId="188" formatCode="#,##0.0"/>
    <numFmt numFmtId="189" formatCode="_([$€]* #,##0.00_);_([$€]* \(#,##0.00\);_([$€]* &quot;-&quot;??_);_(@_)"/>
    <numFmt numFmtId="190" formatCode="[$€]#,##0.00;[Red]\-[$€]#,##0.00"/>
    <numFmt numFmtId="191" formatCode="&quot;RD$ &quot;#,#00.00"/>
    <numFmt numFmtId="192" formatCode="_-[$€-2]* #,##0.00_-;\-[$€-2]* #,##0.00_-;_-[$€-2]* &quot;-&quot;??_-"/>
    <numFmt numFmtId="193" formatCode="0.000"/>
    <numFmt numFmtId="194" formatCode="#,##0.00_ ;\-#,##0.00\ "/>
    <numFmt numFmtId="195" formatCode="0.00000"/>
    <numFmt numFmtId="196" formatCode="[$$-409]#,##0.00"/>
    <numFmt numFmtId="197" formatCode="#,##0.00\ _€"/>
    <numFmt numFmtId="198" formatCode="#,##0.00\ &quot;/m3&quot;"/>
    <numFmt numFmtId="199" formatCode="&quot; &quot;#,##0.00&quot; &quot;;&quot; (&quot;#,##0.00&quot;)&quot;;&quot; -&quot;#&quot; &quot;;&quot; &quot;@&quot; &quot;"/>
    <numFmt numFmtId="200" formatCode="[$-409]General"/>
    <numFmt numFmtId="201" formatCode="_-* #,##0.0000_-;\-* #,##0.0000_-;_-* &quot;-&quot;??_-;_-@_-"/>
    <numFmt numFmtId="202" formatCode="#,##0.00\ &quot;M³S&quot;"/>
    <numFmt numFmtId="203" formatCode="#,##0.00\ &quot;KM&quot;"/>
    <numFmt numFmtId="204" formatCode="#,##0.00&quot; pta &quot;;\-#,##0.00&quot; pta &quot;;&quot; -&quot;#&quot; pta &quot;;@\ "/>
    <numFmt numFmtId="205" formatCode="_-&quot;RD$&quot;* #,##0.00_-;\-&quot;RD$&quot;* #,##0.00_-;_-&quot;RD$&quot;* &quot;-&quot;??_-;_-@_-"/>
    <numFmt numFmtId="206" formatCode="_(* #,##0\ &quot;pta&quot;_);_(* \(#,##0\ &quot;pta&quot;\);_(* &quot;-&quot;??\ &quot;pta&quot;_);_(@_)"/>
    <numFmt numFmtId="207" formatCode="&quot;$&quot;#,##0.00"/>
    <numFmt numFmtId="208" formatCode="0.000%"/>
    <numFmt numFmtId="209" formatCode="_ * #,##0.00_ ;_ * \-#,##0.00_ ;_ * &quot;-&quot;??_ ;_ @_ "/>
    <numFmt numFmtId="210" formatCode="_(* #,##0.00_);_(* \(#,##0.00\);_(* \-??_);_(@_)"/>
    <numFmt numFmtId="211" formatCode="_-* #,##0_-;\-* #,##0_-;_-* &quot;-&quot;_-;_-@_-"/>
    <numFmt numFmtId="213" formatCode="&quot;$&quot;#,##0;\-&quot;$&quot;#,##0"/>
    <numFmt numFmtId="214" formatCode="#,##0.0000_);\(#,##0.0000\)"/>
    <numFmt numFmtId="215" formatCode="_([$$-409]* #,##0.00_);_([$$-409]* \(#,##0.00\);_([$$-409]* &quot;-&quot;??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10"/>
      <name val="Tms Rmn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1"/>
      <color indexed="19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  <font>
      <sz val="10"/>
      <name val="MS Sans Serif"/>
    </font>
    <font>
      <sz val="10"/>
      <name val="Courier"/>
    </font>
    <font>
      <sz val="11"/>
      <color indexed="16"/>
      <name val="Calibri"/>
      <family val="2"/>
    </font>
    <font>
      <sz val="10"/>
      <name val="Verdana"/>
      <family val="2"/>
    </font>
    <font>
      <b/>
      <sz val="11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2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3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9" fontId="13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166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1" fillId="0" borderId="0"/>
    <xf numFmtId="172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2" fontId="27" fillId="0" borderId="0"/>
    <xf numFmtId="43" fontId="2" fillId="0" borderId="0" applyFont="0" applyFill="0" applyBorder="0" applyAlignment="0" applyProtection="0"/>
    <xf numFmtId="39" fontId="23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27" fillId="0" borderId="0"/>
    <xf numFmtId="183" fontId="27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3" fontId="27" fillId="0" borderId="0"/>
    <xf numFmtId="170" fontId="21" fillId="0" borderId="0"/>
    <xf numFmtId="174" fontId="27" fillId="0" borderId="0"/>
    <xf numFmtId="0" fontId="2" fillId="0" borderId="0"/>
    <xf numFmtId="0" fontId="2" fillId="0" borderId="0"/>
    <xf numFmtId="170" fontId="21" fillId="0" borderId="0"/>
    <xf numFmtId="171" fontId="21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25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7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8" fillId="28" borderId="0" applyNumberFormat="0" applyBorder="0" applyAlignment="0" applyProtection="0"/>
    <xf numFmtId="0" fontId="8" fillId="5" borderId="0" applyNumberFormat="0" applyBorder="0" applyAlignment="0" applyProtection="0"/>
    <xf numFmtId="0" fontId="8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15" borderId="0" applyNumberFormat="0" applyBorder="0" applyAlignment="0" applyProtection="0"/>
    <xf numFmtId="0" fontId="8" fillId="30" borderId="0" applyNumberFormat="0" applyBorder="0" applyAlignment="0" applyProtection="0"/>
    <xf numFmtId="0" fontId="15" fillId="26" borderId="0" applyNumberFormat="0" applyBorder="0" applyAlignment="0" applyProtection="0"/>
    <xf numFmtId="0" fontId="33" fillId="31" borderId="7" applyNumberFormat="0" applyAlignment="0" applyProtection="0"/>
    <xf numFmtId="0" fontId="11" fillId="19" borderId="8" applyNumberFormat="0" applyAlignment="0" applyProtection="0"/>
    <xf numFmtId="0" fontId="34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8" fillId="32" borderId="0" applyNumberFormat="0" applyBorder="0" applyAlignment="0" applyProtection="0"/>
    <xf numFmtId="0" fontId="8" fillId="16" borderId="0" applyNumberFormat="0" applyBorder="0" applyAlignment="0" applyProtection="0"/>
    <xf numFmtId="0" fontId="8" fillId="33" borderId="0" applyNumberFormat="0" applyBorder="0" applyAlignment="0" applyProtection="0"/>
    <xf numFmtId="0" fontId="8" fillId="29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19" fillId="7" borderId="7" applyNumberFormat="0" applyAlignment="0" applyProtection="0"/>
    <xf numFmtId="189" fontId="2" fillId="0" borderId="0" applyFont="0" applyFill="0" applyBorder="0" applyAlignment="0" applyProtection="0"/>
    <xf numFmtId="169" fontId="13" fillId="0" borderId="0">
      <protection locked="0"/>
    </xf>
    <xf numFmtId="169" fontId="13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0" fontId="9" fillId="10" borderId="0" applyNumberFormat="0" applyBorder="0" applyAlignment="0" applyProtection="0"/>
    <xf numFmtId="19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9" borderId="0" applyNumberFormat="0" applyBorder="0" applyAlignment="0" applyProtection="0"/>
    <xf numFmtId="0" fontId="2" fillId="6" borderId="13" applyNumberFormat="0" applyFont="0" applyAlignment="0" applyProtection="0"/>
    <xf numFmtId="9" fontId="2" fillId="0" borderId="0" applyFont="0" applyFill="0" applyBorder="0" applyAlignment="0" applyProtection="0"/>
    <xf numFmtId="0" fontId="24" fillId="31" borderId="14" applyNumberFormat="0" applyAlignment="0" applyProtection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5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1" fillId="0" borderId="0"/>
    <xf numFmtId="43" fontId="2" fillId="0" borderId="0" applyFont="0" applyFill="0" applyBorder="0" applyAlignment="0" applyProtection="0"/>
    <xf numFmtId="0" fontId="7" fillId="25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7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8" fillId="28" borderId="0" applyNumberFormat="0" applyBorder="0" applyAlignment="0" applyProtection="0"/>
    <xf numFmtId="0" fontId="8" fillId="5" borderId="0" applyNumberFormat="0" applyBorder="0" applyAlignment="0" applyProtection="0"/>
    <xf numFmtId="0" fontId="8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15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16" borderId="0" applyNumberFormat="0" applyBorder="0" applyAlignment="0" applyProtection="0"/>
    <xf numFmtId="0" fontId="8" fillId="33" borderId="0" applyNumberFormat="0" applyBorder="0" applyAlignment="0" applyProtection="0"/>
    <xf numFmtId="0" fontId="8" fillId="29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9" fillId="10" borderId="0" applyNumberFormat="0" applyBorder="0" applyAlignment="0" applyProtection="0"/>
    <xf numFmtId="0" fontId="33" fillId="31" borderId="7" applyNumberFormat="0" applyAlignment="0" applyProtection="0"/>
    <xf numFmtId="0" fontId="11" fillId="19" borderId="8" applyNumberFormat="0" applyAlignment="0" applyProtection="0"/>
    <xf numFmtId="4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26" borderId="0" applyNumberFormat="0" applyBorder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5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19" fillId="7" borderId="7" applyNumberFormat="0" applyAlignment="0" applyProtection="0"/>
    <xf numFmtId="0" fontId="34" fillId="0" borderId="19" applyNumberFormat="0" applyFill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4" fillId="31" borderId="1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196" fontId="7" fillId="4" borderId="0" applyNumberFormat="0" applyBorder="0" applyAlignment="0" applyProtection="0"/>
    <xf numFmtId="196" fontId="7" fillId="4" borderId="0" applyNumberFormat="0" applyBorder="0" applyAlignment="0" applyProtection="0"/>
    <xf numFmtId="196" fontId="7" fillId="5" borderId="0" applyNumberFormat="0" applyBorder="0" applyAlignment="0" applyProtection="0"/>
    <xf numFmtId="196" fontId="7" fillId="5" borderId="0" applyNumberFormat="0" applyBorder="0" applyAlignment="0" applyProtection="0"/>
    <xf numFmtId="196" fontId="7" fillId="6" borderId="0" applyNumberFormat="0" applyBorder="0" applyAlignment="0" applyProtection="0"/>
    <xf numFmtId="196" fontId="7" fillId="6" borderId="0" applyNumberFormat="0" applyBorder="0" applyAlignment="0" applyProtection="0"/>
    <xf numFmtId="196" fontId="7" fillId="7" borderId="0" applyNumberFormat="0" applyBorder="0" applyAlignment="0" applyProtection="0"/>
    <xf numFmtId="196" fontId="7" fillId="7" borderId="0" applyNumberFormat="0" applyBorder="0" applyAlignment="0" applyProtection="0"/>
    <xf numFmtId="196" fontId="7" fillId="8" borderId="0" applyNumberFormat="0" applyBorder="0" applyAlignment="0" applyProtection="0"/>
    <xf numFmtId="196" fontId="7" fillId="8" borderId="0" applyNumberFormat="0" applyBorder="0" applyAlignment="0" applyProtection="0"/>
    <xf numFmtId="196" fontId="7" fillId="6" borderId="0" applyNumberFormat="0" applyBorder="0" applyAlignment="0" applyProtection="0"/>
    <xf numFmtId="196" fontId="7" fillId="6" borderId="0" applyNumberFormat="0" applyBorder="0" applyAlignment="0" applyProtection="0"/>
    <xf numFmtId="196" fontId="7" fillId="8" borderId="0" applyNumberFormat="0" applyBorder="0" applyAlignment="0" applyProtection="0"/>
    <xf numFmtId="196" fontId="7" fillId="8" borderId="0" applyNumberFormat="0" applyBorder="0" applyAlignment="0" applyProtection="0"/>
    <xf numFmtId="196" fontId="7" fillId="5" borderId="0" applyNumberFormat="0" applyBorder="0" applyAlignment="0" applyProtection="0"/>
    <xf numFmtId="196" fontId="7" fillId="5" borderId="0" applyNumberFormat="0" applyBorder="0" applyAlignment="0" applyProtection="0"/>
    <xf numFmtId="196" fontId="7" fillId="9" borderId="0" applyNumberFormat="0" applyBorder="0" applyAlignment="0" applyProtection="0"/>
    <xf numFmtId="196" fontId="7" fillId="9" borderId="0" applyNumberFormat="0" applyBorder="0" applyAlignment="0" applyProtection="0"/>
    <xf numFmtId="196" fontId="7" fillId="10" borderId="0" applyNumberFormat="0" applyBorder="0" applyAlignment="0" applyProtection="0"/>
    <xf numFmtId="196" fontId="7" fillId="10" borderId="0" applyNumberFormat="0" applyBorder="0" applyAlignment="0" applyProtection="0"/>
    <xf numFmtId="196" fontId="7" fillId="8" borderId="0" applyNumberFormat="0" applyBorder="0" applyAlignment="0" applyProtection="0"/>
    <xf numFmtId="196" fontId="7" fillId="8" borderId="0" applyNumberFormat="0" applyBorder="0" applyAlignment="0" applyProtection="0"/>
    <xf numFmtId="196" fontId="7" fillId="6" borderId="0" applyNumberFormat="0" applyBorder="0" applyAlignment="0" applyProtection="0"/>
    <xf numFmtId="196" fontId="7" fillId="6" borderId="0" applyNumberFormat="0" applyBorder="0" applyAlignment="0" applyProtection="0"/>
    <xf numFmtId="196" fontId="8" fillId="8" borderId="0" applyNumberFormat="0" applyBorder="0" applyAlignment="0" applyProtection="0"/>
    <xf numFmtId="196" fontId="8" fillId="8" borderId="0" applyNumberFormat="0" applyBorder="0" applyAlignment="0" applyProtection="0"/>
    <xf numFmtId="196" fontId="8" fillId="11" borderId="0" applyNumberFormat="0" applyBorder="0" applyAlignment="0" applyProtection="0"/>
    <xf numFmtId="196" fontId="8" fillId="11" borderId="0" applyNumberFormat="0" applyBorder="0" applyAlignment="0" applyProtection="0"/>
    <xf numFmtId="196" fontId="8" fillId="12" borderId="0" applyNumberFormat="0" applyBorder="0" applyAlignment="0" applyProtection="0"/>
    <xf numFmtId="196" fontId="8" fillId="12" borderId="0" applyNumberFormat="0" applyBorder="0" applyAlignment="0" applyProtection="0"/>
    <xf numFmtId="196" fontId="8" fillId="10" borderId="0" applyNumberFormat="0" applyBorder="0" applyAlignment="0" applyProtection="0"/>
    <xf numFmtId="196" fontId="8" fillId="10" borderId="0" applyNumberFormat="0" applyBorder="0" applyAlignment="0" applyProtection="0"/>
    <xf numFmtId="196" fontId="8" fillId="8" borderId="0" applyNumberFormat="0" applyBorder="0" applyAlignment="0" applyProtection="0"/>
    <xf numFmtId="196" fontId="8" fillId="8" borderId="0" applyNumberFormat="0" applyBorder="0" applyAlignment="0" applyProtection="0"/>
    <xf numFmtId="196" fontId="8" fillId="5" borderId="0" applyNumberFormat="0" applyBorder="0" applyAlignment="0" applyProtection="0"/>
    <xf numFmtId="196" fontId="8" fillId="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4" fillId="38" borderId="0" applyNumberFormat="0" applyBorder="0" applyAlignment="0" applyProtection="0"/>
    <xf numFmtId="0" fontId="8" fillId="32" borderId="0" applyNumberFormat="0" applyBorder="0" applyAlignment="0" applyProtection="0"/>
    <xf numFmtId="0" fontId="43" fillId="36" borderId="0" applyNumberFormat="0" applyBorder="0" applyAlignment="0" applyProtection="0"/>
    <xf numFmtId="0" fontId="43" fillId="39" borderId="0" applyNumberFormat="0" applyBorder="0" applyAlignment="0" applyProtection="0"/>
    <xf numFmtId="0" fontId="44" fillId="40" borderId="0" applyNumberFormat="0" applyBorder="0" applyAlignment="0" applyProtection="0"/>
    <xf numFmtId="0" fontId="8" fillId="1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4" fillId="39" borderId="0" applyNumberFormat="0" applyBorder="0" applyAlignment="0" applyProtection="0"/>
    <xf numFmtId="0" fontId="8" fillId="33" borderId="0" applyNumberFormat="0" applyBorder="0" applyAlignment="0" applyProtection="0"/>
    <xf numFmtId="0" fontId="43" fillId="36" borderId="0" applyNumberFormat="0" applyBorder="0" applyAlignment="0" applyProtection="0"/>
    <xf numFmtId="0" fontId="43" fillId="39" borderId="0" applyNumberFormat="0" applyBorder="0" applyAlignment="0" applyProtection="0"/>
    <xf numFmtId="0" fontId="44" fillId="41" borderId="0" applyNumberFormat="0" applyBorder="0" applyAlignment="0" applyProtection="0"/>
    <xf numFmtId="0" fontId="8" fillId="29" borderId="0" applyNumberFormat="0" applyBorder="0" applyAlignment="0" applyProtection="0"/>
    <xf numFmtId="0" fontId="43" fillId="36" borderId="0" applyNumberFormat="0" applyBorder="0" applyAlignment="0" applyProtection="0"/>
    <xf numFmtId="0" fontId="43" fillId="38" borderId="0" applyNumberFormat="0" applyBorder="0" applyAlignment="0" applyProtection="0"/>
    <xf numFmtId="0" fontId="44" fillId="38" borderId="0" applyNumberFormat="0" applyBorder="0" applyAlignment="0" applyProtection="0"/>
    <xf numFmtId="0" fontId="8" fillId="15" borderId="0" applyNumberFormat="0" applyBorder="0" applyAlignment="0" applyProtection="0"/>
    <xf numFmtId="0" fontId="43" fillId="36" borderId="0" applyNumberFormat="0" applyBorder="0" applyAlignment="0" applyProtection="0"/>
    <xf numFmtId="0" fontId="43" fillId="42" borderId="0" applyNumberFormat="0" applyBorder="0" applyAlignment="0" applyProtection="0"/>
    <xf numFmtId="0" fontId="44" fillId="43" borderId="0" applyNumberFormat="0" applyBorder="0" applyAlignment="0" applyProtection="0"/>
    <xf numFmtId="0" fontId="8" fillId="11" borderId="0" applyNumberFormat="0" applyBorder="0" applyAlignment="0" applyProtection="0"/>
    <xf numFmtId="196" fontId="15" fillId="8" borderId="0" applyNumberFormat="0" applyBorder="0" applyAlignment="0" applyProtection="0"/>
    <xf numFmtId="196" fontId="15" fillId="8" borderId="0" applyNumberFormat="0" applyBorder="0" applyAlignment="0" applyProtection="0"/>
    <xf numFmtId="196" fontId="10" fillId="18" borderId="7" applyNumberFormat="0" applyAlignment="0" applyProtection="0"/>
    <xf numFmtId="196" fontId="10" fillId="18" borderId="7" applyNumberFormat="0" applyAlignment="0" applyProtection="0"/>
    <xf numFmtId="196" fontId="11" fillId="19" borderId="8" applyNumberFormat="0" applyAlignment="0" applyProtection="0"/>
    <xf numFmtId="196" fontId="11" fillId="19" borderId="8" applyNumberFormat="0" applyAlignment="0" applyProtection="0"/>
    <xf numFmtId="196" fontId="20" fillId="0" borderId="12" applyNumberFormat="0" applyFill="0" applyAlignment="0" applyProtection="0"/>
    <xf numFmtId="196" fontId="20" fillId="0" borderId="12" applyNumberFormat="0" applyFill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8" fontId="2" fillId="0" borderId="0" applyFont="0" applyFill="0" applyAlignment="0" applyProtection="0"/>
    <xf numFmtId="178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68" fontId="2" fillId="0" borderId="0" applyFont="0" applyFill="0" applyAlignment="0" applyProtection="0"/>
    <xf numFmtId="168" fontId="2" fillId="0" borderId="0" applyFont="0" applyFill="0" applyAlignment="0" applyProtection="0"/>
    <xf numFmtId="195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196" fontId="18" fillId="0" borderId="0" applyNumberFormat="0" applyFill="0" applyBorder="0" applyAlignment="0" applyProtection="0"/>
    <xf numFmtId="196" fontId="18" fillId="0" borderId="0" applyNumberFormat="0" applyFill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8" fillId="37" borderId="0" applyNumberFormat="0" applyBorder="0" applyAlignment="0" applyProtection="0"/>
    <xf numFmtId="196" fontId="8" fillId="13" borderId="0" applyNumberFormat="0" applyBorder="0" applyAlignment="0" applyProtection="0"/>
    <xf numFmtId="196" fontId="8" fillId="13" borderId="0" applyNumberFormat="0" applyBorder="0" applyAlignment="0" applyProtection="0"/>
    <xf numFmtId="0" fontId="7" fillId="42" borderId="0" applyNumberFormat="0" applyBorder="0" applyAlignment="0" applyProtection="0"/>
    <xf numFmtId="0" fontId="7" fillId="39" borderId="0" applyNumberFormat="0" applyBorder="0" applyAlignment="0" applyProtection="0"/>
    <xf numFmtId="0" fontId="8" fillId="40" borderId="0" applyNumberFormat="0" applyBorder="0" applyAlignment="0" applyProtection="0"/>
    <xf numFmtId="196" fontId="8" fillId="11" borderId="0" applyNumberFormat="0" applyBorder="0" applyAlignment="0" applyProtection="0"/>
    <xf numFmtId="196" fontId="8" fillId="11" borderId="0" applyNumberFormat="0" applyBorder="0" applyAlignment="0" applyProtection="0"/>
    <xf numFmtId="0" fontId="7" fillId="42" borderId="0" applyNumberFormat="0" applyBorder="0" applyAlignment="0" applyProtection="0"/>
    <xf numFmtId="0" fontId="7" fillId="49" borderId="0" applyNumberFormat="0" applyBorder="0" applyAlignment="0" applyProtection="0"/>
    <xf numFmtId="0" fontId="8" fillId="39" borderId="0" applyNumberFormat="0" applyBorder="0" applyAlignment="0" applyProtection="0"/>
    <xf numFmtId="196" fontId="8" fillId="12" borderId="0" applyNumberFormat="0" applyBorder="0" applyAlignment="0" applyProtection="0"/>
    <xf numFmtId="196" fontId="8" fillId="12" borderId="0" applyNumberFormat="0" applyBorder="0" applyAlignment="0" applyProtection="0"/>
    <xf numFmtId="0" fontId="7" fillId="48" borderId="0" applyNumberFormat="0" applyBorder="0" applyAlignment="0" applyProtection="0"/>
    <xf numFmtId="0" fontId="7" fillId="39" borderId="0" applyNumberFormat="0" applyBorder="0" applyAlignment="0" applyProtection="0"/>
    <xf numFmtId="0" fontId="8" fillId="39" borderId="0" applyNumberFormat="0" applyBorder="0" applyAlignment="0" applyProtection="0"/>
    <xf numFmtId="196" fontId="8" fillId="14" borderId="0" applyNumberFormat="0" applyBorder="0" applyAlignment="0" applyProtection="0"/>
    <xf numFmtId="196" fontId="8" fillId="14" borderId="0" applyNumberFormat="0" applyBorder="0" applyAlignment="0" applyProtection="0"/>
    <xf numFmtId="0" fontId="7" fillId="38" borderId="0" applyNumberFormat="0" applyBorder="0" applyAlignment="0" applyProtection="0"/>
    <xf numFmtId="0" fontId="7" fillId="48" borderId="0" applyNumberFormat="0" applyBorder="0" applyAlignment="0" applyProtection="0"/>
    <xf numFmtId="0" fontId="8" fillId="37" borderId="0" applyNumberFormat="0" applyBorder="0" applyAlignment="0" applyProtection="0"/>
    <xf numFmtId="196" fontId="8" fillId="15" borderId="0" applyNumberFormat="0" applyBorder="0" applyAlignment="0" applyProtection="0"/>
    <xf numFmtId="196" fontId="8" fillId="15" borderId="0" applyNumberFormat="0" applyBorder="0" applyAlignment="0" applyProtection="0"/>
    <xf numFmtId="0" fontId="7" fillId="42" borderId="0" applyNumberFormat="0" applyBorder="0" applyAlignment="0" applyProtection="0"/>
    <xf numFmtId="0" fontId="7" fillId="36" borderId="0" applyNumberFormat="0" applyBorder="0" applyAlignment="0" applyProtection="0"/>
    <xf numFmtId="0" fontId="8" fillId="36" borderId="0" applyNumberFormat="0" applyBorder="0" applyAlignment="0" applyProtection="0"/>
    <xf numFmtId="196" fontId="8" fillId="16" borderId="0" applyNumberFormat="0" applyBorder="0" applyAlignment="0" applyProtection="0"/>
    <xf numFmtId="196" fontId="8" fillId="16" borderId="0" applyNumberFormat="0" applyBorder="0" applyAlignment="0" applyProtection="0"/>
    <xf numFmtId="196" fontId="19" fillId="9" borderId="7" applyNumberFormat="0" applyAlignment="0" applyProtection="0"/>
    <xf numFmtId="196" fontId="19" fillId="9" borderId="7" applyNumberFormat="0" applyAlignment="0" applyProtection="0"/>
    <xf numFmtId="165" fontId="2" fillId="0" borderId="0" applyFont="0" applyFill="0" applyBorder="0" applyAlignment="0" applyProtection="0"/>
    <xf numFmtId="199" fontId="46" fillId="0" borderId="0"/>
    <xf numFmtId="200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196" fontId="48" fillId="0" borderId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96" fontId="9" fillId="17" borderId="0" applyNumberFormat="0" applyBorder="0" applyAlignment="0" applyProtection="0"/>
    <xf numFmtId="196" fontId="9" fillId="1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203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204" fontId="2" fillId="0" borderId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206" fontId="2" fillId="0" borderId="0" applyFont="0" applyFill="0" applyBorder="0" applyAlignment="0" applyProtection="0"/>
    <xf numFmtId="196" fontId="50" fillId="9" borderId="0" applyNumberFormat="0" applyBorder="0" applyAlignment="0" applyProtection="0"/>
    <xf numFmtId="196" fontId="50" fillId="9" borderId="0" applyNumberFormat="0" applyBorder="0" applyAlignment="0" applyProtection="0"/>
    <xf numFmtId="196" fontId="7" fillId="0" borderId="0"/>
    <xf numFmtId="196" fontId="7" fillId="0" borderId="0"/>
    <xf numFmtId="196" fontId="7" fillId="0" borderId="0"/>
    <xf numFmtId="0" fontId="36" fillId="0" borderId="0"/>
    <xf numFmtId="196" fontId="7" fillId="0" borderId="0"/>
    <xf numFmtId="0" fontId="1" fillId="0" borderId="0"/>
    <xf numFmtId="0" fontId="2" fillId="0" borderId="0"/>
    <xf numFmtId="196" fontId="1" fillId="0" borderId="0"/>
    <xf numFmtId="196" fontId="2" fillId="0" borderId="0"/>
    <xf numFmtId="0" fontId="2" fillId="0" borderId="0"/>
    <xf numFmtId="0" fontId="2" fillId="0" borderId="0"/>
    <xf numFmtId="0" fontId="36" fillId="0" borderId="0"/>
    <xf numFmtId="0" fontId="1" fillId="0" borderId="0"/>
    <xf numFmtId="0" fontId="1" fillId="0" borderId="0"/>
    <xf numFmtId="172" fontId="2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0" fontId="2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0" fontId="2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201" fontId="27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6" borderId="13" applyNumberFormat="0" applyFont="0" applyAlignment="0" applyProtection="0"/>
    <xf numFmtId="196" fontId="36" fillId="6" borderId="13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96" fontId="24" fillId="18" borderId="14" applyNumberFormat="0" applyAlignment="0" applyProtection="0"/>
    <xf numFmtId="196" fontId="24" fillId="18" borderId="14" applyNumberFormat="0" applyAlignment="0" applyProtection="0"/>
    <xf numFmtId="0" fontId="25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12" fillId="0" borderId="0" applyNumberFormat="0" applyFill="0" applyBorder="0" applyAlignment="0" applyProtection="0"/>
    <xf numFmtId="196" fontId="12" fillId="0" borderId="0" applyNumberFormat="0" applyFill="0" applyBorder="0" applyAlignment="0" applyProtection="0"/>
    <xf numFmtId="196" fontId="16" fillId="0" borderId="9" applyNumberFormat="0" applyFill="0" applyAlignment="0" applyProtection="0"/>
    <xf numFmtId="196" fontId="16" fillId="0" borderId="9" applyNumberFormat="0" applyFill="0" applyAlignment="0" applyProtection="0"/>
    <xf numFmtId="196" fontId="17" fillId="0" borderId="10" applyNumberFormat="0" applyFill="0" applyAlignment="0" applyProtection="0"/>
    <xf numFmtId="196" fontId="17" fillId="0" borderId="10" applyNumberFormat="0" applyFill="0" applyAlignment="0" applyProtection="0"/>
    <xf numFmtId="196" fontId="18" fillId="0" borderId="11" applyNumberFormat="0" applyFill="0" applyAlignment="0" applyProtection="0"/>
    <xf numFmtId="196" fontId="18" fillId="0" borderId="11" applyNumberFormat="0" applyFill="0" applyAlignment="0" applyProtection="0"/>
    <xf numFmtId="196" fontId="25" fillId="0" borderId="0" applyNumberFormat="0" applyFill="0" applyBorder="0" applyAlignment="0" applyProtection="0"/>
    <xf numFmtId="196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96" fontId="41" fillId="0" borderId="24" applyNumberFormat="0" applyFill="0" applyAlignment="0" applyProtection="0"/>
    <xf numFmtId="196" fontId="41" fillId="0" borderId="24" applyNumberFormat="0" applyFill="0" applyAlignment="0" applyProtection="0"/>
    <xf numFmtId="206" fontId="2" fillId="0" borderId="0" applyFont="0" applyFill="0" applyBorder="0" applyAlignment="0" applyProtection="0"/>
    <xf numFmtId="0" fontId="7" fillId="25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25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7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4" borderId="0" applyNumberFormat="0" applyBorder="0" applyAlignment="0" applyProtection="0"/>
    <xf numFmtId="0" fontId="7" fillId="27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8" fillId="28" borderId="0" applyNumberFormat="0" applyBorder="0" applyAlignment="0" applyProtection="0"/>
    <xf numFmtId="0" fontId="8" fillId="5" borderId="0" applyNumberFormat="0" applyBorder="0" applyAlignment="0" applyProtection="0"/>
    <xf numFmtId="0" fontId="8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15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5" borderId="0" applyNumberFormat="0" applyBorder="0" applyAlignment="0" applyProtection="0"/>
    <xf numFmtId="0" fontId="8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15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16" borderId="0" applyNumberFormat="0" applyBorder="0" applyAlignment="0" applyProtection="0"/>
    <xf numFmtId="0" fontId="8" fillId="33" borderId="0" applyNumberFormat="0" applyBorder="0" applyAlignment="0" applyProtection="0"/>
    <xf numFmtId="0" fontId="8" fillId="29" borderId="0" applyNumberFormat="0" applyBorder="0" applyAlignment="0" applyProtection="0"/>
    <xf numFmtId="0" fontId="8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33" fillId="31" borderId="7" applyNumberFormat="0" applyAlignment="0" applyProtection="0"/>
    <xf numFmtId="0" fontId="33" fillId="31" borderId="7" applyNumberFormat="0" applyAlignment="0" applyProtection="0"/>
    <xf numFmtId="0" fontId="33" fillId="31" borderId="7" applyNumberFormat="0" applyAlignment="0" applyProtection="0"/>
    <xf numFmtId="0" fontId="51" fillId="50" borderId="7" applyNumberFormat="0" applyAlignment="0" applyProtection="0"/>
    <xf numFmtId="0" fontId="51" fillId="50" borderId="7" applyNumberFormat="0" applyAlignment="0" applyProtection="0"/>
    <xf numFmtId="0" fontId="33" fillId="31" borderId="7" applyNumberFormat="0" applyAlignment="0" applyProtection="0"/>
    <xf numFmtId="0" fontId="33" fillId="31" borderId="7" applyNumberFormat="0" applyAlignment="0" applyProtection="0"/>
    <xf numFmtId="0" fontId="33" fillId="31" borderId="7" applyNumberFormat="0" applyAlignment="0" applyProtection="0"/>
    <xf numFmtId="0" fontId="10" fillId="18" borderId="7" applyNumberFormat="0" applyAlignment="0" applyProtection="0"/>
    <xf numFmtId="0" fontId="10" fillId="18" borderId="7" applyNumberFormat="0" applyAlignment="0" applyProtection="0"/>
    <xf numFmtId="0" fontId="33" fillId="31" borderId="7" applyNumberFormat="0" applyAlignment="0" applyProtection="0"/>
    <xf numFmtId="0" fontId="33" fillId="31" borderId="7" applyNumberFormat="0" applyAlignment="0" applyProtection="0"/>
    <xf numFmtId="0" fontId="33" fillId="31" borderId="7" applyNumberFormat="0" applyAlignment="0" applyProtection="0"/>
    <xf numFmtId="0" fontId="33" fillId="31" borderId="7" applyNumberFormat="0" applyAlignment="0" applyProtection="0"/>
    <xf numFmtId="0" fontId="10" fillId="18" borderId="7" applyNumberFormat="0" applyAlignment="0" applyProtection="0"/>
    <xf numFmtId="0" fontId="10" fillId="18" borderId="7" applyNumberFormat="0" applyAlignment="0" applyProtection="0"/>
    <xf numFmtId="0" fontId="34" fillId="0" borderId="19" applyNumberFormat="0" applyFill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7" fillId="6" borderId="13" applyNumberFormat="0" applyFont="0" applyAlignment="0" applyProtection="0"/>
    <xf numFmtId="0" fontId="7" fillId="6" borderId="13" applyNumberFormat="0" applyFont="0" applyAlignment="0" applyProtection="0"/>
    <xf numFmtId="0" fontId="7" fillId="6" borderId="13" applyNumberFormat="0" applyFont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2" fillId="0" borderId="0" applyFont="0" applyFill="0" applyBorder="0" applyAlignment="0" applyProtection="0"/>
    <xf numFmtId="180" fontId="36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19" fillId="7" borderId="7" applyNumberFormat="0" applyAlignment="0" applyProtection="0"/>
    <xf numFmtId="0" fontId="19" fillId="7" borderId="7" applyNumberFormat="0" applyAlignment="0" applyProtection="0"/>
    <xf numFmtId="0" fontId="19" fillId="7" borderId="7" applyNumberFormat="0" applyAlignment="0" applyProtection="0"/>
    <xf numFmtId="0" fontId="19" fillId="7" borderId="7" applyNumberFormat="0" applyAlignment="0" applyProtection="0"/>
    <xf numFmtId="0" fontId="19" fillId="9" borderId="7" applyNumberFormat="0" applyAlignment="0" applyProtection="0"/>
    <xf numFmtId="0" fontId="19" fillId="9" borderId="7" applyNumberFormat="0" applyAlignment="0" applyProtection="0"/>
    <xf numFmtId="0" fontId="19" fillId="7" borderId="7" applyNumberFormat="0" applyAlignment="0" applyProtection="0"/>
    <xf numFmtId="0" fontId="19" fillId="7" borderId="7" applyNumberFormat="0" applyAlignment="0" applyProtection="0"/>
    <xf numFmtId="0" fontId="19" fillId="7" borderId="7" applyNumberFormat="0" applyAlignment="0" applyProtection="0"/>
    <xf numFmtId="4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5" fillId="0" borderId="22" applyNumberFormat="0" applyFill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43" borderId="7" applyNumberFormat="0" applyAlignment="0" applyProtection="0"/>
    <xf numFmtId="0" fontId="53" fillId="43" borderId="7" applyNumberFormat="0" applyAlignment="0" applyProtection="0"/>
    <xf numFmtId="0" fontId="19" fillId="9" borderId="7" applyNumberFormat="0" applyAlignment="0" applyProtection="0"/>
    <xf numFmtId="0" fontId="19" fillId="9" borderId="7" applyNumberFormat="0" applyAlignment="0" applyProtection="0"/>
    <xf numFmtId="0" fontId="9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9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170" fontId="21" fillId="0" borderId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3" fillId="6" borderId="13" applyNumberFormat="0" applyFont="0" applyAlignment="0" applyProtection="0"/>
    <xf numFmtId="0" fontId="23" fillId="6" borderId="13" applyNumberFormat="0" applyFont="0" applyAlignment="0" applyProtection="0"/>
    <xf numFmtId="0" fontId="2" fillId="42" borderId="13" applyNumberFormat="0" applyFont="0" applyAlignment="0" applyProtection="0"/>
    <xf numFmtId="0" fontId="2" fillId="42" borderId="13" applyNumberFormat="0" applyFont="0" applyAlignment="0" applyProtection="0"/>
    <xf numFmtId="0" fontId="2" fillId="6" borderId="13" applyNumberFormat="0" applyFont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24" fillId="31" borderId="14" applyNumberFormat="0" applyAlignment="0" applyProtection="0"/>
    <xf numFmtId="0" fontId="24" fillId="31" borderId="14" applyNumberFormat="0" applyAlignment="0" applyProtection="0"/>
    <xf numFmtId="0" fontId="24" fillId="31" borderId="14" applyNumberFormat="0" applyAlignment="0" applyProtection="0"/>
    <xf numFmtId="0" fontId="24" fillId="18" borderId="14" applyNumberFormat="0" applyAlignment="0" applyProtection="0"/>
    <xf numFmtId="0" fontId="24" fillId="18" borderId="1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1" borderId="14" applyNumberFormat="0" applyAlignment="0" applyProtection="0"/>
    <xf numFmtId="0" fontId="24" fillId="31" borderId="14" applyNumberFormat="0" applyAlignment="0" applyProtection="0"/>
    <xf numFmtId="0" fontId="24" fillId="31" borderId="14" applyNumberFormat="0" applyAlignment="0" applyProtection="0"/>
    <xf numFmtId="0" fontId="24" fillId="31" borderId="14" applyNumberFormat="0" applyAlignment="0" applyProtection="0"/>
    <xf numFmtId="0" fontId="24" fillId="18" borderId="14" applyNumberFormat="0" applyAlignment="0" applyProtection="0"/>
    <xf numFmtId="0" fontId="24" fillId="18" borderId="14" applyNumberFormat="0" applyAlignment="0" applyProtection="0"/>
    <xf numFmtId="0" fontId="15" fillId="26" borderId="0" applyNumberFormat="0" applyBorder="0" applyAlignment="0" applyProtection="0"/>
    <xf numFmtId="0" fontId="24" fillId="31" borderId="14" applyNumberFormat="0" applyAlignment="0" applyProtection="0"/>
    <xf numFmtId="0" fontId="24" fillId="31" borderId="14" applyNumberFormat="0" applyAlignment="0" applyProtection="0"/>
    <xf numFmtId="0" fontId="24" fillId="31" borderId="14" applyNumberFormat="0" applyAlignment="0" applyProtection="0"/>
    <xf numFmtId="0" fontId="1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5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11" fillId="19" borderId="8" applyNumberFormat="0" applyAlignment="0" applyProtection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4" fillId="0" borderId="0"/>
    <xf numFmtId="0" fontId="55" fillId="0" borderId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39" fontId="32" fillId="0" borderId="0"/>
    <xf numFmtId="9" fontId="3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4" fontId="27" fillId="0" borderId="0"/>
    <xf numFmtId="0" fontId="11" fillId="19" borderId="25" applyNumberFormat="0" applyAlignment="0" applyProtection="0"/>
    <xf numFmtId="0" fontId="2" fillId="0" borderId="0"/>
    <xf numFmtId="0" fontId="11" fillId="19" borderId="25" applyNumberFormat="0" applyAlignment="0" applyProtection="0"/>
    <xf numFmtId="0" fontId="2" fillId="0" borderId="0"/>
    <xf numFmtId="43" fontId="6" fillId="0" borderId="0" applyFont="0" applyFill="0" applyBorder="0" applyAlignment="0" applyProtection="0"/>
    <xf numFmtId="181" fontId="2" fillId="0" borderId="0" applyFont="0" applyFill="0" applyBorder="0" applyAlignment="0" applyProtection="0"/>
    <xf numFmtId="196" fontId="11" fillId="19" borderId="25" applyNumberFormat="0" applyAlignment="0" applyProtection="0"/>
    <xf numFmtId="196" fontId="11" fillId="19" borderId="25" applyNumberFormat="0" applyAlignment="0" applyProtection="0"/>
    <xf numFmtId="0" fontId="11" fillId="19" borderId="25" applyNumberFormat="0" applyAlignment="0" applyProtection="0"/>
    <xf numFmtId="0" fontId="11" fillId="19" borderId="25" applyNumberFormat="0" applyAlignment="0" applyProtection="0"/>
    <xf numFmtId="183" fontId="27" fillId="0" borderId="0"/>
    <xf numFmtId="181" fontId="2" fillId="0" borderId="0" applyFont="0" applyFill="0" applyBorder="0" applyAlignment="0" applyProtection="0"/>
    <xf numFmtId="0" fontId="2" fillId="0" borderId="0"/>
    <xf numFmtId="183" fontId="57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51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5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8" fillId="39" borderId="0" applyNumberFormat="0" applyBorder="0" applyAlignment="0" applyProtection="0"/>
    <xf numFmtId="0" fontId="8" fillId="53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8" fillId="41" borderId="0" applyNumberFormat="0" applyBorder="0" applyAlignment="0" applyProtection="0"/>
    <xf numFmtId="0" fontId="8" fillId="54" borderId="0" applyNumberFormat="0" applyBorder="0" applyAlignment="0" applyProtection="0"/>
    <xf numFmtId="0" fontId="7" fillId="36" borderId="0" applyNumberFormat="0" applyBorder="0" applyAlignment="0" applyProtection="0"/>
    <xf numFmtId="0" fontId="7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55" borderId="0" applyNumberFormat="0" applyBorder="0" applyAlignment="0" applyProtection="0"/>
    <xf numFmtId="0" fontId="7" fillId="36" borderId="0" applyNumberFormat="0" applyBorder="0" applyAlignment="0" applyProtection="0"/>
    <xf numFmtId="0" fontId="7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56" borderId="0" applyNumberFormat="0" applyBorder="0" applyAlignment="0" applyProtection="0"/>
    <xf numFmtId="0" fontId="58" fillId="42" borderId="0" applyNumberFormat="0" applyBorder="0" applyAlignment="0" applyProtection="0"/>
    <xf numFmtId="0" fontId="20" fillId="0" borderId="12" applyNumberFormat="0" applyFill="0" applyAlignment="0" applyProtection="0"/>
    <xf numFmtId="0" fontId="11" fillId="40" borderId="25" applyNumberFormat="0" applyAlignment="0" applyProtection="0"/>
    <xf numFmtId="43" fontId="6" fillId="0" borderId="0" applyFont="0" applyFill="0" applyBorder="0" applyAlignment="0" applyProtection="0"/>
    <xf numFmtId="168" fontId="59" fillId="0" borderId="0" applyFont="0" applyFill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190" fontId="36" fillId="0" borderId="0" applyFont="0" applyFill="0" applyBorder="0" applyAlignment="0" applyProtection="0"/>
    <xf numFmtId="0" fontId="15" fillId="49" borderId="0" applyNumberFormat="0" applyBorder="0" applyAlignment="0" applyProtection="0"/>
    <xf numFmtId="0" fontId="16" fillId="0" borderId="28" applyNumberFormat="0" applyFill="0" applyAlignment="0" applyProtection="0"/>
    <xf numFmtId="0" fontId="17" fillId="0" borderId="29" applyNumberFormat="0" applyFill="0" applyAlignment="0" applyProtection="0"/>
    <xf numFmtId="0" fontId="9" fillId="17" borderId="0" applyNumberFormat="0" applyBorder="0" applyAlignment="0" applyProtection="0"/>
    <xf numFmtId="0" fontId="50" fillId="0" borderId="30" applyNumberFormat="0" applyFill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210" fontId="2" fillId="0" borderId="0" applyFill="0" applyBorder="0" applyAlignment="0" applyProtection="0"/>
    <xf numFmtId="193" fontId="2" fillId="0" borderId="0" applyFill="0" applyBorder="0" applyAlignment="0" applyProtection="0"/>
    <xf numFmtId="17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0" fontId="50" fillId="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183" fontId="21" fillId="0" borderId="0"/>
    <xf numFmtId="0" fontId="7" fillId="0" borderId="0"/>
    <xf numFmtId="0" fontId="2" fillId="0" borderId="0"/>
    <xf numFmtId="9" fontId="2" fillId="0" borderId="0" applyFill="0" applyBorder="0" applyAlignment="0" applyProtection="0"/>
    <xf numFmtId="0" fontId="25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39" fontId="32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18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214" fontId="2" fillId="0" borderId="0"/>
    <xf numFmtId="39" fontId="23" fillId="0" borderId="0"/>
    <xf numFmtId="0" fontId="1" fillId="0" borderId="0"/>
    <xf numFmtId="0" fontId="1" fillId="0" borderId="0"/>
    <xf numFmtId="183" fontId="27" fillId="0" borderId="0"/>
    <xf numFmtId="0" fontId="2" fillId="0" borderId="0"/>
    <xf numFmtId="213" fontId="21" fillId="0" borderId="0"/>
    <xf numFmtId="39" fontId="23" fillId="0" borderId="0"/>
    <xf numFmtId="39" fontId="23" fillId="0" borderId="0"/>
    <xf numFmtId="39" fontId="23" fillId="0" borderId="0"/>
    <xf numFmtId="0" fontId="2" fillId="0" borderId="0"/>
    <xf numFmtId="0" fontId="5" fillId="0" borderId="0"/>
    <xf numFmtId="174" fontId="27" fillId="0" borderId="0"/>
    <xf numFmtId="180" fontId="27" fillId="0" borderId="0"/>
    <xf numFmtId="0" fontId="2" fillId="0" borderId="0"/>
    <xf numFmtId="39" fontId="23" fillId="0" borderId="0"/>
    <xf numFmtId="0" fontId="7" fillId="0" borderId="0"/>
    <xf numFmtId="39" fontId="32" fillId="0" borderId="0"/>
    <xf numFmtId="39" fontId="23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</cellStyleXfs>
  <cellXfs count="270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6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7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vertical="top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1" applyFont="1" applyFill="1" applyBorder="1" applyAlignment="1">
      <alignment horizontal="center"/>
    </xf>
    <xf numFmtId="175" fontId="2" fillId="2" borderId="2" xfId="75" applyNumberFormat="1" applyFont="1" applyFill="1" applyBorder="1" applyAlignment="1">
      <alignment horizontal="right" vertical="top"/>
    </xf>
    <xf numFmtId="0" fontId="26" fillId="2" borderId="2" xfId="71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69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5" fontId="2" fillId="22" borderId="2" xfId="75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69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5" fontId="2" fillId="2" borderId="6" xfId="75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3" applyNumberFormat="1" applyFont="1" applyFill="1" applyBorder="1" applyAlignment="1">
      <alignment horizontal="right"/>
    </xf>
    <xf numFmtId="0" fontId="2" fillId="2" borderId="2" xfId="74" applyFont="1" applyFill="1" applyBorder="1" applyAlignment="1">
      <alignment horizontal="right" vertical="top" wrapText="1"/>
    </xf>
    <xf numFmtId="0" fontId="2" fillId="2" borderId="2" xfId="74" applyFont="1" applyFill="1" applyBorder="1" applyAlignment="1">
      <alignment horizontal="left" vertical="top" wrapText="1"/>
    </xf>
    <xf numFmtId="0" fontId="2" fillId="2" borderId="3" xfId="74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3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4" fontId="2" fillId="0" borderId="2" xfId="0" applyNumberFormat="1" applyFont="1" applyFill="1" applyBorder="1"/>
    <xf numFmtId="0" fontId="2" fillId="2" borderId="0" xfId="74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3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69" applyNumberFormat="1" applyFont="1" applyFill="1" applyBorder="1" applyAlignment="1">
      <alignment horizontal="center" vertical="center"/>
    </xf>
    <xf numFmtId="4" fontId="26" fillId="3" borderId="0" xfId="69" applyNumberFormat="1" applyFont="1" applyFill="1" applyBorder="1" applyAlignment="1">
      <alignment horizontal="center" vertical="center"/>
    </xf>
    <xf numFmtId="173" fontId="2" fillId="0" borderId="0" xfId="71" applyNumberFormat="1" applyFont="1" applyFill="1" applyBorder="1" applyAlignment="1"/>
    <xf numFmtId="40" fontId="2" fillId="0" borderId="0" xfId="71" applyNumberFormat="1" applyFont="1" applyFill="1" applyBorder="1" applyAlignment="1"/>
    <xf numFmtId="4" fontId="2" fillId="0" borderId="0" xfId="72" applyNumberFormat="1" applyFont="1" applyFill="1" applyBorder="1" applyAlignment="1">
      <alignment horizontal="left"/>
    </xf>
    <xf numFmtId="0" fontId="2" fillId="3" borderId="0" xfId="70" applyNumberFormat="1" applyFont="1" applyFill="1" applyBorder="1" applyAlignment="1">
      <alignment horizontal="left" vertical="top"/>
    </xf>
    <xf numFmtId="0" fontId="2" fillId="3" borderId="0" xfId="70" applyNumberFormat="1" applyFont="1" applyFill="1" applyBorder="1" applyAlignment="1">
      <alignment horizontal="right" vertical="top"/>
    </xf>
    <xf numFmtId="0" fontId="2" fillId="3" borderId="0" xfId="70" applyNumberFormat="1" applyFont="1" applyFill="1" applyBorder="1" applyAlignment="1">
      <alignment horizontal="center" vertical="top"/>
    </xf>
    <xf numFmtId="0" fontId="2" fillId="3" borderId="0" xfId="70" applyFont="1" applyFill="1" applyBorder="1" applyAlignment="1">
      <alignment horizontal="right" vertical="top" wrapText="1"/>
    </xf>
    <xf numFmtId="4" fontId="2" fillId="3" borderId="0" xfId="70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0" applyFont="1" applyFill="1" applyBorder="1" applyAlignment="1">
      <alignment horizontal="left" vertical="top" wrapText="1"/>
    </xf>
    <xf numFmtId="4" fontId="2" fillId="3" borderId="0" xfId="70" applyNumberFormat="1" applyFont="1" applyFill="1" applyBorder="1" applyAlignment="1">
      <alignment horizontal="left" vertical="top" wrapText="1"/>
    </xf>
    <xf numFmtId="0" fontId="2" fillId="3" borderId="0" xfId="70" quotePrefix="1" applyFont="1" applyFill="1" applyBorder="1" applyAlignment="1">
      <alignment horizontal="left" vertical="top"/>
    </xf>
    <xf numFmtId="0" fontId="2" fillId="3" borderId="0" xfId="70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69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1" applyFont="1" applyFill="1" applyBorder="1" applyAlignment="1">
      <alignment horizontal="center"/>
    </xf>
    <xf numFmtId="175" fontId="2" fillId="22" borderId="4" xfId="75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69" applyNumberFormat="1" applyFont="1" applyFill="1" applyBorder="1" applyAlignment="1">
      <alignment horizontal="right" wrapText="1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wrapText="1"/>
    </xf>
    <xf numFmtId="10" fontId="2" fillId="2" borderId="2" xfId="89" applyNumberFormat="1" applyFont="1" applyFill="1" applyBorder="1" applyAlignment="1">
      <alignment vertical="center"/>
    </xf>
    <xf numFmtId="39" fontId="2" fillId="2" borderId="2" xfId="91" applyFont="1" applyFill="1" applyBorder="1" applyAlignment="1">
      <alignment horizontal="right" vertical="top" wrapText="1"/>
    </xf>
    <xf numFmtId="10" fontId="2" fillId="2" borderId="2" xfId="89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26" fillId="2" borderId="2" xfId="60" applyFont="1" applyFill="1" applyBorder="1" applyAlignment="1">
      <alignment horizontal="left" vertical="top" wrapText="1"/>
    </xf>
    <xf numFmtId="166" fontId="2" fillId="2" borderId="2" xfId="92" applyFont="1" applyFill="1" applyBorder="1" applyAlignment="1">
      <alignment horizontal="right" vertical="center" wrapText="1"/>
    </xf>
    <xf numFmtId="166" fontId="2" fillId="2" borderId="2" xfId="92" applyFont="1" applyFill="1" applyBorder="1" applyAlignment="1">
      <alignment horizontal="center" vertical="center"/>
    </xf>
    <xf numFmtId="166" fontId="2" fillId="2" borderId="2" xfId="92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166" fontId="2" fillId="2" borderId="2" xfId="92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vertical="top" wrapText="1"/>
    </xf>
    <xf numFmtId="0" fontId="30" fillId="0" borderId="0" xfId="0" applyFont="1" applyBorder="1"/>
    <xf numFmtId="0" fontId="30" fillId="0" borderId="0" xfId="0" applyFont="1"/>
    <xf numFmtId="4" fontId="2" fillId="0" borderId="0" xfId="0" applyNumberFormat="1" applyFont="1" applyFill="1" applyAlignment="1">
      <alignment vertical="top" wrapText="1"/>
    </xf>
    <xf numFmtId="0" fontId="29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0" xfId="0" applyFont="1" applyFill="1" applyAlignment="1">
      <alignment wrapText="1"/>
    </xf>
    <xf numFmtId="0" fontId="2" fillId="2" borderId="2" xfId="93" applyFont="1" applyFill="1" applyBorder="1" applyAlignment="1">
      <alignment horizontal="left" vertical="center" wrapText="1"/>
    </xf>
    <xf numFmtId="39" fontId="2" fillId="2" borderId="2" xfId="0" applyNumberFormat="1" applyFont="1" applyFill="1" applyBorder="1" applyAlignment="1" applyProtection="1">
      <protection locked="0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0" fontId="2" fillId="22" borderId="4" xfId="0" applyFont="1" applyFill="1" applyBorder="1" applyAlignment="1">
      <alignment horizontal="center" vertical="center"/>
    </xf>
    <xf numFmtId="0" fontId="26" fillId="22" borderId="4" xfId="0" applyFont="1" applyFill="1" applyBorder="1" applyAlignment="1">
      <alignment horizontal="center" wrapText="1"/>
    </xf>
    <xf numFmtId="0" fontId="2" fillId="22" borderId="4" xfId="0" applyFont="1" applyFill="1" applyBorder="1"/>
    <xf numFmtId="4" fontId="2" fillId="22" borderId="4" xfId="0" applyNumberFormat="1" applyFont="1" applyFill="1" applyBorder="1"/>
    <xf numFmtId="4" fontId="2" fillId="0" borderId="0" xfId="71" applyNumberFormat="1" applyFont="1" applyFill="1" applyBorder="1" applyAlignment="1">
      <alignment horizontal="center"/>
    </xf>
    <xf numFmtId="0" fontId="2" fillId="3" borderId="0" xfId="70" applyFont="1" applyFill="1" applyBorder="1" applyAlignment="1">
      <alignment horizontal="center" vertical="top" wrapText="1"/>
    </xf>
    <xf numFmtId="0" fontId="2" fillId="3" borderId="0" xfId="70" applyFont="1" applyFill="1" applyBorder="1" applyAlignment="1">
      <alignment horizontal="center" vertical="top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4" fontId="2" fillId="0" borderId="0" xfId="72" applyNumberFormat="1" applyFont="1" applyFill="1" applyBorder="1" applyAlignment="1">
      <alignment horizontal="center"/>
    </xf>
    <xf numFmtId="0" fontId="26" fillId="24" borderId="2" xfId="71" applyFont="1" applyFill="1" applyBorder="1" applyAlignment="1">
      <alignment horizontal="center"/>
    </xf>
    <xf numFmtId="39" fontId="26" fillId="22" borderId="4" xfId="0" applyNumberFormat="1" applyFont="1" applyFill="1" applyBorder="1" applyAlignment="1" applyProtection="1">
      <alignment horizontal="right"/>
      <protection locked="0"/>
    </xf>
    <xf numFmtId="4" fontId="2" fillId="2" borderId="3" xfId="0" applyNumberFormat="1" applyFont="1" applyFill="1" applyBorder="1"/>
    <xf numFmtId="0" fontId="2" fillId="2" borderId="2" xfId="0" applyFont="1" applyFill="1" applyBorder="1" applyAlignment="1">
      <alignment horizontal="right" vertical="top"/>
    </xf>
    <xf numFmtId="0" fontId="26" fillId="2" borderId="2" xfId="0" applyFont="1" applyFill="1" applyBorder="1" applyAlignment="1">
      <alignment horizontal="right" vertical="top"/>
    </xf>
    <xf numFmtId="0" fontId="26" fillId="2" borderId="2" xfId="71" applyFont="1" applyFill="1" applyBorder="1" applyAlignment="1">
      <alignment horizontal="left"/>
    </xf>
    <xf numFmtId="178" fontId="26" fillId="2" borderId="2" xfId="75" applyNumberFormat="1" applyFont="1" applyFill="1" applyBorder="1" applyAlignment="1">
      <alignment horizontal="right" vertical="top"/>
    </xf>
    <xf numFmtId="0" fontId="2" fillId="2" borderId="2" xfId="71" applyFont="1" applyFill="1" applyBorder="1" applyAlignment="1">
      <alignment horizontal="left"/>
    </xf>
    <xf numFmtId="172" fontId="2" fillId="2" borderId="2" xfId="75" applyNumberFormat="1" applyFont="1" applyFill="1" applyBorder="1" applyAlignment="1">
      <alignment horizontal="right" vertical="top"/>
    </xf>
    <xf numFmtId="0" fontId="2" fillId="2" borderId="2" xfId="71" applyFont="1" applyFill="1" applyBorder="1" applyAlignment="1">
      <alignment horizontal="left" wrapText="1"/>
    </xf>
    <xf numFmtId="178" fontId="2" fillId="2" borderId="2" xfId="75" applyNumberFormat="1" applyFont="1" applyFill="1" applyBorder="1" applyAlignment="1">
      <alignment horizontal="right" vertical="top"/>
    </xf>
    <xf numFmtId="0" fontId="26" fillId="2" borderId="2" xfId="71" applyFont="1" applyFill="1" applyBorder="1" applyAlignment="1">
      <alignment horizontal="left" wrapText="1"/>
    </xf>
    <xf numFmtId="4" fontId="2" fillId="2" borderId="3" xfId="0" applyNumberFormat="1" applyFont="1" applyFill="1" applyBorder="1" applyAlignment="1">
      <alignment horizontal="right" vertical="top" wrapText="1"/>
    </xf>
    <xf numFmtId="4" fontId="2" fillId="2" borderId="2" xfId="69" applyNumberFormat="1" applyFont="1" applyFill="1" applyBorder="1" applyAlignment="1">
      <alignment horizontal="right" wrapText="1"/>
    </xf>
    <xf numFmtId="0" fontId="2" fillId="2" borderId="2" xfId="71" applyFont="1" applyFill="1" applyBorder="1" applyAlignment="1">
      <alignment horizontal="center"/>
    </xf>
    <xf numFmtId="0" fontId="2" fillId="2" borderId="2" xfId="71" applyFont="1" applyFill="1" applyBorder="1" applyAlignment="1">
      <alignment horizontal="left" vertical="top"/>
    </xf>
    <xf numFmtId="10" fontId="31" fillId="0" borderId="1" xfId="257" applyNumberFormat="1" applyFont="1" applyBorder="1"/>
    <xf numFmtId="10" fontId="0" fillId="0" borderId="1" xfId="257" applyNumberFormat="1" applyFont="1" applyBorder="1"/>
    <xf numFmtId="9" fontId="60" fillId="0" borderId="1" xfId="0" applyNumberFormat="1" applyFont="1" applyBorder="1" applyAlignment="1">
      <alignment horizontal="center"/>
    </xf>
    <xf numFmtId="168" fontId="0" fillId="0" borderId="1" xfId="0" applyNumberFormat="1" applyBorder="1"/>
    <xf numFmtId="0" fontId="0" fillId="0" borderId="1" xfId="0" applyBorder="1"/>
    <xf numFmtId="215" fontId="0" fillId="0" borderId="1" xfId="0" applyNumberFormat="1" applyBorder="1"/>
    <xf numFmtId="0" fontId="31" fillId="0" borderId="1" xfId="0" applyFont="1" applyBorder="1" applyAlignment="1">
      <alignment horizontal="center"/>
    </xf>
    <xf numFmtId="0" fontId="31" fillId="34" borderId="1" xfId="0" applyFont="1" applyFill="1" applyBorder="1"/>
    <xf numFmtId="0" fontId="31" fillId="34" borderId="31" xfId="0" applyFont="1" applyFill="1" applyBorder="1"/>
    <xf numFmtId="166" fontId="2" fillId="2" borderId="2" xfId="92" applyFont="1" applyFill="1" applyBorder="1" applyAlignment="1">
      <alignment horizontal="left" vertical="top" wrapText="1"/>
    </xf>
    <xf numFmtId="2" fontId="2" fillId="2" borderId="2" xfId="0" applyNumberFormat="1" applyFont="1" applyFill="1" applyBorder="1"/>
    <xf numFmtId="166" fontId="4" fillId="23" borderId="0" xfId="92" applyFont="1" applyFill="1" applyBorder="1" applyAlignment="1">
      <alignment vertical="center"/>
    </xf>
    <xf numFmtId="4" fontId="4" fillId="23" borderId="0" xfId="0" applyNumberFormat="1" applyFont="1" applyFill="1" applyBorder="1" applyAlignment="1">
      <alignment vertical="center"/>
    </xf>
    <xf numFmtId="172" fontId="2" fillId="0" borderId="2" xfId="75" applyNumberFormat="1" applyFont="1" applyFill="1" applyBorder="1" applyAlignment="1">
      <alignment horizontal="right" vertical="top"/>
    </xf>
    <xf numFmtId="0" fontId="2" fillId="0" borderId="2" xfId="71" applyFont="1" applyFill="1" applyBorder="1" applyAlignment="1">
      <alignment horizontal="left" wrapText="1"/>
    </xf>
    <xf numFmtId="4" fontId="2" fillId="0" borderId="2" xfId="0" applyNumberFormat="1" applyFont="1" applyFill="1" applyBorder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top"/>
    </xf>
    <xf numFmtId="4" fontId="2" fillId="0" borderId="3" xfId="0" applyNumberFormat="1" applyFont="1" applyFill="1" applyBorder="1" applyAlignment="1">
      <alignment horizontal="right" vertical="top" wrapText="1"/>
    </xf>
    <xf numFmtId="4" fontId="2" fillId="0" borderId="2" xfId="69" applyNumberFormat="1" applyFont="1" applyFill="1" applyBorder="1" applyAlignment="1">
      <alignment horizontal="right" vertical="top" wrapText="1"/>
    </xf>
    <xf numFmtId="0" fontId="2" fillId="0" borderId="2" xfId="71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69" applyNumberFormat="1" applyFont="1" applyFill="1" applyBorder="1" applyAlignment="1">
      <alignment horizontal="right" wrapText="1"/>
    </xf>
    <xf numFmtId="4" fontId="2" fillId="0" borderId="2" xfId="0" applyNumberFormat="1" applyFont="1" applyFill="1" applyBorder="1" applyAlignment="1">
      <alignment vertical="center"/>
    </xf>
    <xf numFmtId="0" fontId="26" fillId="22" borderId="4" xfId="0" applyFont="1" applyFill="1" applyBorder="1" applyAlignment="1" applyProtection="1">
      <alignment horizontal="center" vertical="center"/>
    </xf>
    <xf numFmtId="0" fontId="26" fillId="22" borderId="15" xfId="0" applyFont="1" applyFill="1" applyBorder="1" applyAlignment="1" applyProtection="1">
      <alignment horizontal="right" vertical="center"/>
    </xf>
    <xf numFmtId="4" fontId="26" fillId="22" borderId="4" xfId="0" applyNumberFormat="1" applyFont="1" applyFill="1" applyBorder="1" applyAlignment="1" applyProtection="1">
      <alignment horizontal="right" vertical="center"/>
    </xf>
    <xf numFmtId="4" fontId="3" fillId="20" borderId="0" xfId="0" applyNumberFormat="1" applyFont="1" applyFill="1" applyBorder="1"/>
    <xf numFmtId="4" fontId="2" fillId="2" borderId="2" xfId="69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4" xfId="69" applyNumberFormat="1" applyFont="1" applyFill="1" applyBorder="1" applyAlignment="1">
      <alignment horizontal="right" wrapText="1"/>
    </xf>
    <xf numFmtId="166" fontId="3" fillId="22" borderId="0" xfId="92" applyFont="1" applyFill="1" applyBorder="1"/>
    <xf numFmtId="2" fontId="3" fillId="0" borderId="0" xfId="0" applyNumberFormat="1" applyFont="1" applyBorder="1"/>
    <xf numFmtId="172" fontId="2" fillId="2" borderId="18" xfId="75" applyNumberFormat="1" applyFont="1" applyFill="1" applyBorder="1" applyAlignment="1">
      <alignment horizontal="right" vertical="top"/>
    </xf>
    <xf numFmtId="0" fontId="2" fillId="2" borderId="18" xfId="71" applyFont="1" applyFill="1" applyBorder="1" applyAlignment="1">
      <alignment horizontal="left"/>
    </xf>
    <xf numFmtId="4" fontId="2" fillId="2" borderId="18" xfId="0" applyNumberFormat="1" applyFont="1" applyFill="1" applyBorder="1" applyAlignment="1">
      <alignment horizontal="right" vertical="top" wrapText="1"/>
    </xf>
    <xf numFmtId="4" fontId="2" fillId="2" borderId="18" xfId="0" applyNumberFormat="1" applyFont="1" applyFill="1" applyBorder="1" applyAlignment="1">
      <alignment horizontal="center" vertical="center"/>
    </xf>
    <xf numFmtId="4" fontId="2" fillId="2" borderId="33" xfId="0" applyNumberFormat="1" applyFont="1" applyFill="1" applyBorder="1" applyAlignment="1">
      <alignment horizontal="right" vertical="top" wrapText="1"/>
    </xf>
    <xf numFmtId="4" fontId="2" fillId="2" borderId="18" xfId="69" applyNumberFormat="1" applyFont="1" applyFill="1" applyBorder="1" applyAlignment="1">
      <alignment horizontal="right" wrapText="1"/>
    </xf>
    <xf numFmtId="172" fontId="2" fillId="2" borderId="4" xfId="75" applyNumberFormat="1" applyFont="1" applyFill="1" applyBorder="1" applyAlignment="1">
      <alignment horizontal="right" vertical="top"/>
    </xf>
    <xf numFmtId="0" fontId="2" fillId="2" borderId="4" xfId="71" applyFont="1" applyFill="1" applyBorder="1" applyAlignment="1">
      <alignment horizontal="left"/>
    </xf>
    <xf numFmtId="4" fontId="2" fillId="2" borderId="15" xfId="0" applyNumberFormat="1" applyFont="1" applyFill="1" applyBorder="1" applyAlignment="1">
      <alignment horizontal="right" vertical="top" wrapText="1"/>
    </xf>
    <xf numFmtId="175" fontId="2" fillId="2" borderId="18" xfId="75" applyNumberFormat="1" applyFont="1" applyFill="1" applyBorder="1" applyAlignment="1">
      <alignment horizontal="right" vertical="top"/>
    </xf>
    <xf numFmtId="0" fontId="26" fillId="2" borderId="18" xfId="71" applyFont="1" applyFill="1" applyBorder="1" applyAlignment="1">
      <alignment horizontal="center"/>
    </xf>
    <xf numFmtId="4" fontId="26" fillId="2" borderId="18" xfId="0" applyNumberFormat="1" applyFont="1" applyFill="1" applyBorder="1" applyAlignment="1">
      <alignment horizontal="right" vertical="top" wrapText="1"/>
    </xf>
    <xf numFmtId="4" fontId="26" fillId="2" borderId="18" xfId="69" applyNumberFormat="1" applyFont="1" applyFill="1" applyBorder="1" applyAlignment="1">
      <alignment horizontal="right" wrapText="1"/>
    </xf>
    <xf numFmtId="0" fontId="26" fillId="22" borderId="32" xfId="0" applyFont="1" applyFill="1" applyBorder="1" applyAlignment="1" applyProtection="1">
      <alignment horizontal="center" vertical="center"/>
    </xf>
    <xf numFmtId="0" fontId="26" fillId="22" borderId="5" xfId="0" applyFont="1" applyFill="1" applyBorder="1" applyAlignment="1" applyProtection="1">
      <alignment horizontal="right" vertical="center"/>
    </xf>
    <xf numFmtId="4" fontId="26" fillId="22" borderId="32" xfId="0" applyNumberFormat="1" applyFont="1" applyFill="1" applyBorder="1" applyAlignment="1" applyProtection="1">
      <alignment horizontal="right" vertical="center"/>
    </xf>
    <xf numFmtId="0" fontId="26" fillId="0" borderId="0" xfId="1" applyFont="1" applyFill="1" applyAlignment="1">
      <alignment horizontal="center"/>
    </xf>
    <xf numFmtId="0" fontId="2" fillId="2" borderId="0" xfId="1" applyFont="1" applyFill="1" applyAlignment="1">
      <alignment horizontal="left" vertical="top" wrapText="1"/>
    </xf>
    <xf numFmtId="0" fontId="2" fillId="3" borderId="0" xfId="70" applyNumberFormat="1" applyFont="1" applyFill="1" applyBorder="1" applyAlignment="1">
      <alignment horizontal="left" vertical="top"/>
    </xf>
    <xf numFmtId="0" fontId="2" fillId="3" borderId="0" xfId="70" applyFont="1" applyFill="1" applyBorder="1" applyAlignment="1">
      <alignment horizontal="center" vertical="top" wrapText="1"/>
    </xf>
    <xf numFmtId="2" fontId="26" fillId="35" borderId="27" xfId="1" applyNumberFormat="1" applyFont="1" applyFill="1" applyBorder="1" applyAlignment="1">
      <alignment horizontal="center" vertical="top"/>
    </xf>
    <xf numFmtId="2" fontId="26" fillId="35" borderId="26" xfId="1" applyNumberFormat="1" applyFont="1" applyFill="1" applyBorder="1" applyAlignment="1">
      <alignment horizontal="center" vertical="top"/>
    </xf>
    <xf numFmtId="2" fontId="26" fillId="35" borderId="5" xfId="1" applyNumberFormat="1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left" vertical="center" wrapText="1"/>
    </xf>
  </cellXfs>
  <cellStyles count="936">
    <cellStyle name="_x000d__x000a_JournalTemplate=C:\COMFO\CTALK\JOURSTD.TPL_x000d__x000a_LbStateAddress=3 3 0 251 1 89 2 311_x000d__x000a_LbStateJou" xfId="271"/>
    <cellStyle name="20 % - Accent1" xfId="538"/>
    <cellStyle name="20 % - Accent2" xfId="539"/>
    <cellStyle name="20 % - Accent3" xfId="540"/>
    <cellStyle name="20 % - Accent4" xfId="541"/>
    <cellStyle name="20 % - Accent5" xfId="542"/>
    <cellStyle name="20 % - Accent6" xfId="543"/>
    <cellStyle name="20% - Accent1" xfId="3"/>
    <cellStyle name="20% - Accent1 2" xfId="201"/>
    <cellStyle name="20% - Accent1 3" xfId="544"/>
    <cellStyle name="20% - Accent2" xfId="4"/>
    <cellStyle name="20% - Accent2 2" xfId="202"/>
    <cellStyle name="20% - Accent2 3" xfId="545"/>
    <cellStyle name="20% - Accent3" xfId="5"/>
    <cellStyle name="20% - Accent3 2" xfId="203"/>
    <cellStyle name="20% - Accent3 3" xfId="546"/>
    <cellStyle name="20% - Accent4" xfId="6"/>
    <cellStyle name="20% - Accent4 2" xfId="204"/>
    <cellStyle name="20% - Accent4 3" xfId="547"/>
    <cellStyle name="20% - Accent5" xfId="7"/>
    <cellStyle name="20% - Accent5 2" xfId="205"/>
    <cellStyle name="20% - Accent6" xfId="8"/>
    <cellStyle name="20% - Accent6 2" xfId="206"/>
    <cellStyle name="20% - Accent6 3" xfId="548"/>
    <cellStyle name="20% - Énfasis1 2" xfId="139"/>
    <cellStyle name="20% - Énfasis1 3" xfId="272"/>
    <cellStyle name="20% - Énfasis1 4" xfId="273"/>
    <cellStyle name="20% - Énfasis1 5" xfId="767"/>
    <cellStyle name="20% - Énfasis2 2" xfId="140"/>
    <cellStyle name="20% - Énfasis2 3" xfId="274"/>
    <cellStyle name="20% - Énfasis2 4" xfId="275"/>
    <cellStyle name="20% - Énfasis2 5" xfId="768"/>
    <cellStyle name="20% - Énfasis3 2" xfId="141"/>
    <cellStyle name="20% - Énfasis3 3" xfId="276"/>
    <cellStyle name="20% - Énfasis3 4" xfId="277"/>
    <cellStyle name="20% - Énfasis3 5" xfId="769"/>
    <cellStyle name="20% - Énfasis4 2" xfId="142"/>
    <cellStyle name="20% - Énfasis4 3" xfId="278"/>
    <cellStyle name="20% - Énfasis4 4" xfId="279"/>
    <cellStyle name="20% - Énfasis4 5" xfId="770"/>
    <cellStyle name="20% - Énfasis5 2" xfId="143"/>
    <cellStyle name="20% - Énfasis5 3" xfId="280"/>
    <cellStyle name="20% - Énfasis5 4" xfId="281"/>
    <cellStyle name="20% - Énfasis6 2" xfId="144"/>
    <cellStyle name="20% - Énfasis6 3" xfId="282"/>
    <cellStyle name="20% - Énfasis6 4" xfId="283"/>
    <cellStyle name="20% - Énfasis6 5" xfId="771"/>
    <cellStyle name="40 % - Accent1" xfId="549"/>
    <cellStyle name="40 % - Accent2" xfId="550"/>
    <cellStyle name="40 % - Accent3" xfId="551"/>
    <cellStyle name="40 % - Accent4" xfId="552"/>
    <cellStyle name="40 % - Accent5" xfId="553"/>
    <cellStyle name="40 % - Accent6" xfId="554"/>
    <cellStyle name="40% - Accent1" xfId="9"/>
    <cellStyle name="40% - Accent1 2" xfId="207"/>
    <cellStyle name="40% - Accent1 3" xfId="555"/>
    <cellStyle name="40% - Accent2" xfId="10"/>
    <cellStyle name="40% - Accent2 2" xfId="208"/>
    <cellStyle name="40% - Accent3" xfId="11"/>
    <cellStyle name="40% - Accent3 2" xfId="209"/>
    <cellStyle name="40% - Accent3 3" xfId="556"/>
    <cellStyle name="40% - Accent4" xfId="12"/>
    <cellStyle name="40% - Accent4 2" xfId="210"/>
    <cellStyle name="40% - Accent4 3" xfId="557"/>
    <cellStyle name="40% - Accent5" xfId="13"/>
    <cellStyle name="40% - Accent5 2" xfId="211"/>
    <cellStyle name="40% - Accent5 3" xfId="558"/>
    <cellStyle name="40% - Accent6" xfId="14"/>
    <cellStyle name="40% - Accent6 2" xfId="212"/>
    <cellStyle name="40% - Accent6 3" xfId="559"/>
    <cellStyle name="40% - Énfasis1 2" xfId="145"/>
    <cellStyle name="40% - Énfasis1 3" xfId="284"/>
    <cellStyle name="40% - Énfasis1 4" xfId="285"/>
    <cellStyle name="40% - Énfasis1 5" xfId="772"/>
    <cellStyle name="40% - Énfasis2 2" xfId="146"/>
    <cellStyle name="40% - Énfasis2 3" xfId="286"/>
    <cellStyle name="40% - Énfasis2 4" xfId="287"/>
    <cellStyle name="40% - Énfasis3 2" xfId="147"/>
    <cellStyle name="40% - Énfasis3 3" xfId="288"/>
    <cellStyle name="40% - Énfasis3 4" xfId="289"/>
    <cellStyle name="40% - Énfasis3 5" xfId="773"/>
    <cellStyle name="40% - Énfasis4 2" xfId="148"/>
    <cellStyle name="40% - Énfasis4 3" xfId="290"/>
    <cellStyle name="40% - Énfasis4 4" xfId="291"/>
    <cellStyle name="40% - Énfasis4 5" xfId="774"/>
    <cellStyle name="40% - Énfasis5 2" xfId="149"/>
    <cellStyle name="40% - Énfasis5 3" xfId="292"/>
    <cellStyle name="40% - Énfasis5 4" xfId="293"/>
    <cellStyle name="40% - Énfasis5 5" xfId="775"/>
    <cellStyle name="40% - Énfasis6 2" xfId="150"/>
    <cellStyle name="40% - Énfasis6 3" xfId="294"/>
    <cellStyle name="40% - Énfasis6 4" xfId="295"/>
    <cellStyle name="40% - Énfasis6 5" xfId="776"/>
    <cellStyle name="60 % - Accent1" xfId="560"/>
    <cellStyle name="60 % - Accent2" xfId="561"/>
    <cellStyle name="60 % - Accent3" xfId="562"/>
    <cellStyle name="60 % - Accent4" xfId="563"/>
    <cellStyle name="60 % - Accent5" xfId="564"/>
    <cellStyle name="60 % - Accent6" xfId="565"/>
    <cellStyle name="60% - Accent1" xfId="15"/>
    <cellStyle name="60% - Accent1 2" xfId="213"/>
    <cellStyle name="60% - Accent1 3" xfId="566"/>
    <cellStyle name="60% - Accent2" xfId="16"/>
    <cellStyle name="60% - Accent2 2" xfId="214"/>
    <cellStyle name="60% - Accent2 3" xfId="567"/>
    <cellStyle name="60% - Accent3" xfId="17"/>
    <cellStyle name="60% - Accent3 2" xfId="215"/>
    <cellStyle name="60% - Accent3 3" xfId="568"/>
    <cellStyle name="60% - Accent4" xfId="18"/>
    <cellStyle name="60% - Accent4 2" xfId="216"/>
    <cellStyle name="60% - Accent4 3" xfId="569"/>
    <cellStyle name="60% - Accent5" xfId="19"/>
    <cellStyle name="60% - Accent5 2" xfId="217"/>
    <cellStyle name="60% - Accent5 3" xfId="570"/>
    <cellStyle name="60% - Accent6" xfId="20"/>
    <cellStyle name="60% - Accent6 2" xfId="218"/>
    <cellStyle name="60% - Accent6 3" xfId="571"/>
    <cellStyle name="60% - Énfasis1 2" xfId="151"/>
    <cellStyle name="60% - Énfasis1 3" xfId="296"/>
    <cellStyle name="60% - Énfasis1 4" xfId="297"/>
    <cellStyle name="60% - Énfasis1 5" xfId="777"/>
    <cellStyle name="60% - Énfasis2 2" xfId="152"/>
    <cellStyle name="60% - Énfasis2 3" xfId="298"/>
    <cellStyle name="60% - Énfasis2 4" xfId="299"/>
    <cellStyle name="60% - Énfasis2 5" xfId="778"/>
    <cellStyle name="60% - Énfasis3 2" xfId="153"/>
    <cellStyle name="60% - Énfasis3 3" xfId="300"/>
    <cellStyle name="60% - Énfasis3 4" xfId="301"/>
    <cellStyle name="60% - Énfasis3 5" xfId="779"/>
    <cellStyle name="60% - Énfasis4 2" xfId="154"/>
    <cellStyle name="60% - Énfasis4 3" xfId="302"/>
    <cellStyle name="60% - Énfasis4 4" xfId="303"/>
    <cellStyle name="60% - Énfasis4 5" xfId="780"/>
    <cellStyle name="60% - Énfasis5 2" xfId="155"/>
    <cellStyle name="60% - Énfasis5 3" xfId="304"/>
    <cellStyle name="60% - Énfasis5 4" xfId="305"/>
    <cellStyle name="60% - Énfasis5 5" xfId="781"/>
    <cellStyle name="60% - Énfasis6 2" xfId="156"/>
    <cellStyle name="60% - Énfasis6 3" xfId="306"/>
    <cellStyle name="60% - Énfasis6 4" xfId="307"/>
    <cellStyle name="60% - Énfasis6 5" xfId="782"/>
    <cellStyle name="Accent1" xfId="21"/>
    <cellStyle name="Accent1 - 20%" xfId="308"/>
    <cellStyle name="Accent1 - 20% 2" xfId="783"/>
    <cellStyle name="Accent1 - 40%" xfId="309"/>
    <cellStyle name="Accent1 - 40% 2" xfId="784"/>
    <cellStyle name="Accent1 - 60%" xfId="310"/>
    <cellStyle name="Accent1 - 60% 2" xfId="785"/>
    <cellStyle name="Accent1 2" xfId="219"/>
    <cellStyle name="Accent1 2 2" xfId="786"/>
    <cellStyle name="Accent1 3" xfId="572"/>
    <cellStyle name="Accent1_ANALISIS PARA PRESENTAR OPRET" xfId="311"/>
    <cellStyle name="Accent2" xfId="22"/>
    <cellStyle name="Accent2 - 20%" xfId="312"/>
    <cellStyle name="Accent2 - 20% 2" xfId="787"/>
    <cellStyle name="Accent2 - 40%" xfId="313"/>
    <cellStyle name="Accent2 - 40% 2" xfId="788"/>
    <cellStyle name="Accent2 - 60%" xfId="314"/>
    <cellStyle name="Accent2 - 60% 2" xfId="789"/>
    <cellStyle name="Accent2 2" xfId="220"/>
    <cellStyle name="Accent2 2 2" xfId="790"/>
    <cellStyle name="Accent2 3" xfId="573"/>
    <cellStyle name="Accent2_ANALISIS PARA PRESENTAR OPRET" xfId="315"/>
    <cellStyle name="Accent3" xfId="23"/>
    <cellStyle name="Accent3 - 20%" xfId="316"/>
    <cellStyle name="Accent3 - 20% 2" xfId="791"/>
    <cellStyle name="Accent3 - 40%" xfId="317"/>
    <cellStyle name="Accent3 - 40% 2" xfId="792"/>
    <cellStyle name="Accent3 - 60%" xfId="318"/>
    <cellStyle name="Accent3 - 60% 2" xfId="793"/>
    <cellStyle name="Accent3 2" xfId="221"/>
    <cellStyle name="Accent3 2 2" xfId="794"/>
    <cellStyle name="Accent3 3" xfId="574"/>
    <cellStyle name="Accent3_ANALISIS PARA PRESENTAR OPRET" xfId="319"/>
    <cellStyle name="Accent4" xfId="24"/>
    <cellStyle name="Accent4 - 20%" xfId="320"/>
    <cellStyle name="Accent4 - 20% 2" xfId="795"/>
    <cellStyle name="Accent4 - 40%" xfId="321"/>
    <cellStyle name="Accent4 - 40% 2" xfId="796"/>
    <cellStyle name="Accent4 - 60%" xfId="322"/>
    <cellStyle name="Accent4 - 60% 2" xfId="797"/>
    <cellStyle name="Accent4 2" xfId="222"/>
    <cellStyle name="Accent4 2 2" xfId="798"/>
    <cellStyle name="Accent4 3" xfId="575"/>
    <cellStyle name="Accent4_ANALISIS PARA PRESENTAR OPRET" xfId="323"/>
    <cellStyle name="Accent5" xfId="25"/>
    <cellStyle name="Accent5 - 20%" xfId="324"/>
    <cellStyle name="Accent5 - 20% 2" xfId="799"/>
    <cellStyle name="Accent5 - 40%" xfId="325"/>
    <cellStyle name="Accent5 - 40% 2" xfId="800"/>
    <cellStyle name="Accent5 - 60%" xfId="326"/>
    <cellStyle name="Accent5 - 60% 2" xfId="801"/>
    <cellStyle name="Accent5 2" xfId="223"/>
    <cellStyle name="Accent5 2 2" xfId="802"/>
    <cellStyle name="Accent5_ANALISIS PARA PRESENTAR OPRET" xfId="327"/>
    <cellStyle name="Accent6" xfId="26"/>
    <cellStyle name="Accent6 - 20%" xfId="328"/>
    <cellStyle name="Accent6 - 20% 2" xfId="803"/>
    <cellStyle name="Accent6 - 40%" xfId="329"/>
    <cellStyle name="Accent6 - 40% 2" xfId="804"/>
    <cellStyle name="Accent6 - 60%" xfId="330"/>
    <cellStyle name="Accent6 - 60% 2" xfId="805"/>
    <cellStyle name="Accent6 2" xfId="224"/>
    <cellStyle name="Accent6 2 2" xfId="806"/>
    <cellStyle name="Accent6 3" xfId="576"/>
    <cellStyle name="Accent6_ANALISIS PARA PRESENTAR OPRET" xfId="331"/>
    <cellStyle name="Avertissement" xfId="577"/>
    <cellStyle name="Bad" xfId="27"/>
    <cellStyle name="Bad 2" xfId="225"/>
    <cellStyle name="Bad 2 2" xfId="807"/>
    <cellStyle name="Bad 3" xfId="578"/>
    <cellStyle name="Buena 2" xfId="157"/>
    <cellStyle name="Buena 3" xfId="332"/>
    <cellStyle name="Buena 4" xfId="333"/>
    <cellStyle name="Calcul" xfId="579"/>
    <cellStyle name="Calcul 2" xfId="580"/>
    <cellStyle name="Calcul 3" xfId="581"/>
    <cellStyle name="Calculation" xfId="28"/>
    <cellStyle name="Calculation 2" xfId="226"/>
    <cellStyle name="Calculation 2 2" xfId="582"/>
    <cellStyle name="Calculation 2 3" xfId="583"/>
    <cellStyle name="Calculation 3" xfId="584"/>
    <cellStyle name="Calculation 3 2" xfId="585"/>
    <cellStyle name="Calculation 3 3" xfId="586"/>
    <cellStyle name="Calculation 4" xfId="587"/>
    <cellStyle name="Calculation 5" xfId="588"/>
    <cellStyle name="Cálculo 2" xfId="158"/>
    <cellStyle name="Cálculo 2 2" xfId="589"/>
    <cellStyle name="Cálculo 2 3" xfId="590"/>
    <cellStyle name="Cálculo 3" xfId="334"/>
    <cellStyle name="Cálculo 3 2" xfId="591"/>
    <cellStyle name="Cálculo 3 3" xfId="592"/>
    <cellStyle name="Cálculo 4" xfId="335"/>
    <cellStyle name="Cálculo 4 2" xfId="593"/>
    <cellStyle name="Cálculo 4 3" xfId="594"/>
    <cellStyle name="Celda de comprobación 2" xfId="159"/>
    <cellStyle name="Celda de comprobación 2 2" xfId="762"/>
    <cellStyle name="Celda de comprobación 3" xfId="336"/>
    <cellStyle name="Celda de comprobación 3 2" xfId="760"/>
    <cellStyle name="Celda de comprobación 4" xfId="337"/>
    <cellStyle name="Celda de comprobación 4 2" xfId="759"/>
    <cellStyle name="Celda vinculada 2" xfId="160"/>
    <cellStyle name="Celda vinculada 3" xfId="338"/>
    <cellStyle name="Celda vinculada 4" xfId="339"/>
    <cellStyle name="Celda vinculada 5" xfId="808"/>
    <cellStyle name="Cellule liée" xfId="595"/>
    <cellStyle name="Check Cell" xfId="29"/>
    <cellStyle name="Check Cell 2" xfId="227"/>
    <cellStyle name="Check Cell 2 2" xfId="761"/>
    <cellStyle name="Check Cell 2 3" xfId="809"/>
    <cellStyle name="Check Cell 3" xfId="755"/>
    <cellStyle name="Comma 10" xfId="340"/>
    <cellStyle name="Comma 11" xfId="341"/>
    <cellStyle name="Comma 12" xfId="342"/>
    <cellStyle name="Comma 13" xfId="343"/>
    <cellStyle name="Comma 14" xfId="744"/>
    <cellStyle name="Comma 2" xfId="30"/>
    <cellStyle name="Comma 2 2" xfId="228"/>
    <cellStyle name="Comma 2 2 2" xfId="852"/>
    <cellStyle name="Comma 2 2 3" xfId="739"/>
    <cellStyle name="Comma 2 2 4" xfId="851"/>
    <cellStyle name="Comma 2 3" xfId="596"/>
    <cellStyle name="Comma 2 3 2" xfId="854"/>
    <cellStyle name="Comma 2 3 3" xfId="853"/>
    <cellStyle name="Comma 2 4" xfId="117"/>
    <cellStyle name="Comma 2 4 2" xfId="855"/>
    <cellStyle name="Comma 2 4 2 2" xfId="856"/>
    <cellStyle name="Comma 2 5" xfId="857"/>
    <cellStyle name="Comma 2 6" xfId="858"/>
    <cellStyle name="Comma 3" xfId="118"/>
    <cellStyle name="Comma 3 2" xfId="99"/>
    <cellStyle name="Comma 3 2 2" xfId="263"/>
    <cellStyle name="Comma 3 2 3" xfId="859"/>
    <cellStyle name="Comma 3 3" xfId="860"/>
    <cellStyle name="Comma 3 4" xfId="861"/>
    <cellStyle name="Comma 3 5" xfId="862"/>
    <cellStyle name="Comma 3 6" xfId="863"/>
    <cellStyle name="Comma 3 7" xfId="864"/>
    <cellStyle name="Comma 3_Adicional No. 1  Edificio Biblioteca y Verja y parqueos  Universidad ITECO" xfId="344"/>
    <cellStyle name="Comma 4" xfId="345"/>
    <cellStyle name="Comma 4 2" xfId="31"/>
    <cellStyle name="Comma 4 2 2" xfId="346"/>
    <cellStyle name="Comma 4 3" xfId="865"/>
    <cellStyle name="Comma 4_Presupuesto_remodelacion vivienda en cancino pe" xfId="347"/>
    <cellStyle name="Comma 5" xfId="348"/>
    <cellStyle name="Comma 5 2" xfId="597"/>
    <cellStyle name="Comma 6" xfId="349"/>
    <cellStyle name="Comma 6 2" xfId="598"/>
    <cellStyle name="Comma 7" xfId="350"/>
    <cellStyle name="Comma 7 2" xfId="599"/>
    <cellStyle name="Comma 8" xfId="351"/>
    <cellStyle name="Comma 9" xfId="352"/>
    <cellStyle name="Comma_ACUEDUCTO DE  PADRE LAS CASAS" xfId="810"/>
    <cellStyle name="Commentaire" xfId="600"/>
    <cellStyle name="Commentaire 2" xfId="601"/>
    <cellStyle name="Commentaire 3" xfId="602"/>
    <cellStyle name="Currency 2" xfId="353"/>
    <cellStyle name="Currency 2 2" xfId="603"/>
    <cellStyle name="Currency 2 3" xfId="866"/>
    <cellStyle name="Currency 3" xfId="604"/>
    <cellStyle name="Currency 3 2" xfId="605"/>
    <cellStyle name="Currency 3 3" xfId="606"/>
    <cellStyle name="Currency 3_APU CIVIL WORKS ACUEDUCTO PERAVIA_source" xfId="607"/>
    <cellStyle name="Currency 4" xfId="608"/>
    <cellStyle name="Currency 4 2" xfId="609"/>
    <cellStyle name="Currency_Presupuesto Base (Alfa 2000, S.A.) - Análisis de Costos" xfId="811"/>
    <cellStyle name="Emphasis 1" xfId="354"/>
    <cellStyle name="Emphasis 1 2" xfId="812"/>
    <cellStyle name="Emphasis 2" xfId="355"/>
    <cellStyle name="Emphasis 2 2" xfId="813"/>
    <cellStyle name="Emphasis 3" xfId="356"/>
    <cellStyle name="Emphasis 3 2" xfId="814"/>
    <cellStyle name="Encabezado 4 2" xfId="161"/>
    <cellStyle name="Encabezado 4 3" xfId="357"/>
    <cellStyle name="Encabezado 4 4" xfId="358"/>
    <cellStyle name="Encabezado 4 5" xfId="815"/>
    <cellStyle name="Énfasis 1" xfId="359"/>
    <cellStyle name="Énfasis 2" xfId="360"/>
    <cellStyle name="Énfasis 3" xfId="361"/>
    <cellStyle name="Énfasis1 - 20%" xfId="362"/>
    <cellStyle name="Énfasis1 - 40%" xfId="363"/>
    <cellStyle name="Énfasis1 - 60%" xfId="364"/>
    <cellStyle name="Énfasis1 2" xfId="162"/>
    <cellStyle name="Énfasis1 3" xfId="365"/>
    <cellStyle name="Énfasis1 4" xfId="366"/>
    <cellStyle name="Énfasis1 5" xfId="816"/>
    <cellStyle name="Énfasis2 - 20%" xfId="367"/>
    <cellStyle name="Énfasis2 - 40%" xfId="368"/>
    <cellStyle name="Énfasis2 - 60%" xfId="369"/>
    <cellStyle name="Énfasis2 2" xfId="163"/>
    <cellStyle name="Énfasis2 3" xfId="370"/>
    <cellStyle name="Énfasis2 4" xfId="371"/>
    <cellStyle name="Énfasis2 5" xfId="817"/>
    <cellStyle name="Énfasis3 - 20%" xfId="372"/>
    <cellStyle name="Énfasis3 - 40%" xfId="373"/>
    <cellStyle name="Énfasis3 - 60%" xfId="374"/>
    <cellStyle name="Énfasis3 2" xfId="164"/>
    <cellStyle name="Énfasis3 3" xfId="375"/>
    <cellStyle name="Énfasis3 4" xfId="376"/>
    <cellStyle name="Énfasis3 5" xfId="818"/>
    <cellStyle name="Énfasis4 - 20%" xfId="377"/>
    <cellStyle name="Énfasis4 - 40%" xfId="378"/>
    <cellStyle name="Énfasis4 - 60%" xfId="379"/>
    <cellStyle name="Énfasis4 2" xfId="165"/>
    <cellStyle name="Énfasis4 3" xfId="380"/>
    <cellStyle name="Énfasis4 4" xfId="381"/>
    <cellStyle name="Énfasis4 5" xfId="819"/>
    <cellStyle name="Énfasis5 - 20%" xfId="382"/>
    <cellStyle name="Énfasis5 - 40%" xfId="383"/>
    <cellStyle name="Énfasis5 - 60%" xfId="384"/>
    <cellStyle name="Énfasis5 2" xfId="166"/>
    <cellStyle name="Énfasis5 3" xfId="385"/>
    <cellStyle name="Énfasis5 4" xfId="386"/>
    <cellStyle name="Énfasis5 5" xfId="820"/>
    <cellStyle name="Énfasis6 - 20%" xfId="387"/>
    <cellStyle name="Énfasis6 - 40%" xfId="388"/>
    <cellStyle name="Énfasis6 - 60%" xfId="389"/>
    <cellStyle name="Énfasis6 2" xfId="167"/>
    <cellStyle name="Énfasis6 3" xfId="390"/>
    <cellStyle name="Énfasis6 4" xfId="391"/>
    <cellStyle name="Énfasis6 5" xfId="821"/>
    <cellStyle name="Entrada 2" xfId="168"/>
    <cellStyle name="Entrada 2 2" xfId="610"/>
    <cellStyle name="Entrada 2 3" xfId="611"/>
    <cellStyle name="Entrada 3" xfId="392"/>
    <cellStyle name="Entrada 3 2" xfId="612"/>
    <cellStyle name="Entrada 3 3" xfId="613"/>
    <cellStyle name="Entrada 4" xfId="393"/>
    <cellStyle name="Entrada 4 2" xfId="614"/>
    <cellStyle name="Entrada 4 3" xfId="615"/>
    <cellStyle name="Entrée" xfId="616"/>
    <cellStyle name="Entrée 2" xfId="617"/>
    <cellStyle name="Entrée 3" xfId="618"/>
    <cellStyle name="Euro" xfId="32"/>
    <cellStyle name="Euro 2" xfId="169"/>
    <cellStyle name="Euro 2 2" xfId="394"/>
    <cellStyle name="Euro 3" xfId="229"/>
    <cellStyle name="Euro 3 2" xfId="619"/>
    <cellStyle name="Euro 4" xfId="264"/>
    <cellStyle name="Euro 4 2" xfId="620"/>
    <cellStyle name="Euro 5" xfId="621"/>
    <cellStyle name="Euro 6" xfId="622"/>
    <cellStyle name="Euro 7" xfId="119"/>
    <cellStyle name="Euro 8" xfId="822"/>
    <cellStyle name="Euro_09 red distribucion ondina y las malvinas y correccion averias, ac. hato mayor" xfId="623"/>
    <cellStyle name="Excel Built-in Comma" xfId="395"/>
    <cellStyle name="Excel Built-in Normal" xfId="396"/>
    <cellStyle name="Explanatory Text" xfId="33"/>
    <cellStyle name="Explanatory Text 2" xfId="230"/>
    <cellStyle name="F2" xfId="34"/>
    <cellStyle name="F2 2" xfId="170"/>
    <cellStyle name="F2_act 102-11 al 46-11 REH OT, EST BOM, PT Y DR AC CASTILLO LOS CAFES" xfId="171"/>
    <cellStyle name="F3" xfId="35"/>
    <cellStyle name="F3 2" xfId="172"/>
    <cellStyle name="F3_act 102-11 al 46-11 REH OT, EST BOM, PT Y DR AC CASTILLO LOS CAFES" xfId="173"/>
    <cellStyle name="F4" xfId="36"/>
    <cellStyle name="F4 2" xfId="174"/>
    <cellStyle name="F4_act 102-11 al 46-11 REH OT, EST BOM, PT Y DR AC CASTILLO LOS CAFES" xfId="175"/>
    <cellStyle name="F5" xfId="37"/>
    <cellStyle name="F5 2" xfId="176"/>
    <cellStyle name="F5_act 102-11 al 46-11 REH OT, EST BOM, PT Y DR AC CASTILLO LOS CAFES" xfId="177"/>
    <cellStyle name="F6" xfId="38"/>
    <cellStyle name="F6 2" xfId="178"/>
    <cellStyle name="F6_act 102-11 al 46-11 REH OT, EST BOM, PT Y DR AC CASTILLO LOS CAFES" xfId="179"/>
    <cellStyle name="F7" xfId="39"/>
    <cellStyle name="F7 2" xfId="180"/>
    <cellStyle name="F7_act 102-11 al 46-11 REH OT, EST BOM, PT Y DR AC CASTILLO LOS CAFES" xfId="181"/>
    <cellStyle name="F8" xfId="40"/>
    <cellStyle name="F8 2" xfId="182"/>
    <cellStyle name="F8_act 102-11 al 46-11 REH OT, EST BOM, PT Y DR AC CASTILLO LOS CAFES" xfId="183"/>
    <cellStyle name="Followed Hyperlink" xfId="397"/>
    <cellStyle name="Good" xfId="41"/>
    <cellStyle name="Good 2" xfId="231"/>
    <cellStyle name="Good 2 2" xfId="823"/>
    <cellStyle name="Heading 1" xfId="42"/>
    <cellStyle name="Heading 1 2" xfId="232"/>
    <cellStyle name="Heading 1 2 2" xfId="824"/>
    <cellStyle name="Heading 1 3" xfId="624"/>
    <cellStyle name="Heading 2" xfId="43"/>
    <cellStyle name="Heading 2 2" xfId="233"/>
    <cellStyle name="Heading 2 2 2" xfId="825"/>
    <cellStyle name="Heading 2 3" xfId="625"/>
    <cellStyle name="Heading 3" xfId="44"/>
    <cellStyle name="Heading 3 2" xfId="234"/>
    <cellStyle name="Heading 3 3" xfId="626"/>
    <cellStyle name="Heading 4" xfId="45"/>
    <cellStyle name="Heading 4 2" xfId="235"/>
    <cellStyle name="Hipervínculo 2" xfId="627"/>
    <cellStyle name="Hipervínculo visitado 2" xfId="398"/>
    <cellStyle name="Hyperlink" xfId="399"/>
    <cellStyle name="Incorrecto 2" xfId="184"/>
    <cellStyle name="Incorrecto 3" xfId="400"/>
    <cellStyle name="Incorrecto 4" xfId="401"/>
    <cellStyle name="Incorrecto 5" xfId="826"/>
    <cellStyle name="Input" xfId="46"/>
    <cellStyle name="Input 2" xfId="236"/>
    <cellStyle name="Input 2 2" xfId="628"/>
    <cellStyle name="Input 2 3" xfId="629"/>
    <cellStyle name="Input 3" xfId="630"/>
    <cellStyle name="Input 4" xfId="631"/>
    <cellStyle name="Insatisfaisant" xfId="632"/>
    <cellStyle name="Linked Cell" xfId="47"/>
    <cellStyle name="Linked Cell 2" xfId="237"/>
    <cellStyle name="Linked Cell 2 2" xfId="827"/>
    <cellStyle name="Millares" xfId="92" builtinId="3"/>
    <cellStyle name="Millares 10" xfId="238"/>
    <cellStyle name="Millares 10 2" xfId="95"/>
    <cellStyle name="Millares 10 2 2" xfId="269"/>
    <cellStyle name="Millares 10 2 3" xfId="867"/>
    <cellStyle name="Millares 10 3" xfId="749"/>
    <cellStyle name="Millares 10 3 2" xfId="868"/>
    <cellStyle name="Millares 10 4" xfId="869"/>
    <cellStyle name="Millares 11" xfId="78"/>
    <cellStyle name="Millares 11 2" xfId="265"/>
    <cellStyle name="Millares 11 2 2" xfId="750"/>
    <cellStyle name="Millares 11 2 3" xfId="871"/>
    <cellStyle name="Millares 11 2 4" xfId="870"/>
    <cellStyle name="Millares 11 3" xfId="633"/>
    <cellStyle name="Millares 12" xfId="185"/>
    <cellStyle name="Millares 12 2" xfId="634"/>
    <cellStyle name="Millares 12 2 2" xfId="872"/>
    <cellStyle name="Millares 13" xfId="266"/>
    <cellStyle name="Millares 13 2" xfId="402"/>
    <cellStyle name="Millares 13 3" xfId="873"/>
    <cellStyle name="Millares 14" xfId="239"/>
    <cellStyle name="Millares 14 2" xfId="635"/>
    <cellStyle name="Millares 15" xfId="240"/>
    <cellStyle name="Millares 16" xfId="48"/>
    <cellStyle name="Millares 16 2" xfId="403"/>
    <cellStyle name="Millares 17" xfId="404"/>
    <cellStyle name="Millares 18" xfId="405"/>
    <cellStyle name="Millares 19" xfId="98"/>
    <cellStyle name="Millares 2" xfId="49"/>
    <cellStyle name="Millares 2 10" xfId="406"/>
    <cellStyle name="Millares 2 11" xfId="241"/>
    <cellStyle name="Millares 2 12" xfId="757"/>
    <cellStyle name="Millares 2 13" xfId="828"/>
    <cellStyle name="Millares 2 2" xfId="50"/>
    <cellStyle name="Millares 2 2 2" xfId="88"/>
    <cellStyle name="Millares 2 2 2 2" xfId="242"/>
    <cellStyle name="Millares 2 2 2 2 2" xfId="875"/>
    <cellStyle name="Millares 2 2 2 3" xfId="243"/>
    <cellStyle name="Millares 2 2 2 3 2" xfId="876"/>
    <cellStyle name="Millares 2 2 2 4" xfId="407"/>
    <cellStyle name="Millares 2 2 2 5" xfId="121"/>
    <cellStyle name="Millares 2 2 3" xfId="408"/>
    <cellStyle name="Millares 2 2 3 2" xfId="877"/>
    <cellStyle name="Millares 2 2 4" xfId="743"/>
    <cellStyle name="Millares 2 2 5" xfId="114"/>
    <cellStyle name="Millares 2 2 5 2" xfId="244"/>
    <cellStyle name="Millares 2 2 6" xfId="829"/>
    <cellStyle name="Millares 2 2 7" xfId="874"/>
    <cellStyle name="Millares 2 2_304-12 medidores SAN CRISTOBAL" xfId="636"/>
    <cellStyle name="Millares 2 3" xfId="122"/>
    <cellStyle name="Millares 2 3 2" xfId="261"/>
    <cellStyle name="Millares 2 3 2 2" xfId="637"/>
    <cellStyle name="Millares 2 3 2 2 2" xfId="638"/>
    <cellStyle name="Millares 2 3 2 3" xfId="639"/>
    <cellStyle name="Millares 2 3 3" xfId="640"/>
    <cellStyle name="Millares 2 3 4" xfId="641"/>
    <cellStyle name="Millares 2 3 5" xfId="878"/>
    <cellStyle name="Millares 2 4" xfId="409"/>
    <cellStyle name="Millares 2 4 2" xfId="642"/>
    <cellStyle name="Millares 2 4 2 4" xfId="880"/>
    <cellStyle name="Millares 2 4 3" xfId="830"/>
    <cellStyle name="Millares 2 4 4" xfId="879"/>
    <cellStyle name="Millares 2 5" xfId="410"/>
    <cellStyle name="Millares 2 5 2" xfId="643"/>
    <cellStyle name="Millares 2 5 3" xfId="881"/>
    <cellStyle name="Millares 2 6" xfId="644"/>
    <cellStyle name="Millares 2 6 2" xfId="735"/>
    <cellStyle name="Millares 2 7" xfId="120"/>
    <cellStyle name="Millares 2 8" xfId="245"/>
    <cellStyle name="Millares 2 9" xfId="116"/>
    <cellStyle name="Millares 2_111-12 ac neyba zona alta" xfId="123"/>
    <cellStyle name="Millares 20" xfId="109"/>
    <cellStyle name="Millares 3" xfId="51"/>
    <cellStyle name="Millares 3 2" xfId="86"/>
    <cellStyle name="Millares 3 2 2" xfId="411"/>
    <cellStyle name="Millares 3 2 2 2" xfId="883"/>
    <cellStyle name="Millares 3 2 3" xfId="645"/>
    <cellStyle name="Millares 3 2 4" xfId="125"/>
    <cellStyle name="Millares 3 3" xfId="80"/>
    <cellStyle name="Millares 3 3 2" xfId="101"/>
    <cellStyle name="Millares 3 3 2 2" xfId="200"/>
    <cellStyle name="Millares 3 3 2 3" xfId="96"/>
    <cellStyle name="Millares 3 3 2 4" xfId="885"/>
    <cellStyle name="Millares 3 3 3" xfId="742"/>
    <cellStyle name="Millares 3 3 4" xfId="126"/>
    <cellStyle name="Millares 3 3 5" xfId="884"/>
    <cellStyle name="Millares 3 4" xfId="246"/>
    <cellStyle name="Millares 3 4 2" xfId="646"/>
    <cellStyle name="Millares 3 5" xfId="412"/>
    <cellStyle name="Millares 3 5 2" xfId="886"/>
    <cellStyle name="Millares 3 6" xfId="124"/>
    <cellStyle name="Millares 3 7" xfId="831"/>
    <cellStyle name="Millares 3 8" xfId="882"/>
    <cellStyle name="Millares 3_111-12 ac neyba zona alta" xfId="2"/>
    <cellStyle name="Millares 4" xfId="52"/>
    <cellStyle name="Millares 4 2" xfId="84"/>
    <cellStyle name="Millares 4 2 2" xfId="247"/>
    <cellStyle name="Millares 4 2 2 2" xfId="887"/>
    <cellStyle name="Millares 4 2 3" xfId="267"/>
    <cellStyle name="Millares 4 3" xfId="413"/>
    <cellStyle name="Millares 4 3 2" xfId="414"/>
    <cellStyle name="Millares 4 3 2 2" xfId="888"/>
    <cellStyle name="Millares 4 4" xfId="186"/>
    <cellStyle name="Millares 4 4 2" xfId="889"/>
    <cellStyle name="Millares 4 5" xfId="415"/>
    <cellStyle name="Millares 4 6" xfId="111"/>
    <cellStyle name="Millares 4 7" xfId="832"/>
    <cellStyle name="Millares 4_304-12 medidores SAN CRISTOBAL" xfId="647"/>
    <cellStyle name="Millares 5" xfId="110"/>
    <cellStyle name="Millares 5 2" xfId="248"/>
    <cellStyle name="Millares 5 2 2" xfId="416"/>
    <cellStyle name="Millares 5 3" xfId="76"/>
    <cellStyle name="Millares 5 3 2" xfId="648"/>
    <cellStyle name="Millares 5 3 2 2" xfId="649"/>
    <cellStyle name="Millares 5 3 2 3" xfId="890"/>
    <cellStyle name="Millares 5 3 3" xfId="650"/>
    <cellStyle name="Millares 5 3 3 2" xfId="891"/>
    <cellStyle name="Millares 5 3 4" xfId="187"/>
    <cellStyle name="Millares 5 4" xfId="833"/>
    <cellStyle name="Millares 6" xfId="127"/>
    <cellStyle name="Millares 6 2" xfId="417"/>
    <cellStyle name="Millares 7" xfId="128"/>
    <cellStyle name="Millares 7 2" xfId="418"/>
    <cellStyle name="Millares 7 2 2" xfId="104"/>
    <cellStyle name="Millares 7 2 2 2" xfId="740"/>
    <cellStyle name="Millares 7 2 2 3" xfId="651"/>
    <cellStyle name="Millares 7 3" xfId="419"/>
    <cellStyle name="Millares 7 6" xfId="420"/>
    <cellStyle name="Millares 8" xfId="85"/>
    <cellStyle name="Millares 8 2" xfId="102"/>
    <cellStyle name="Millares 8 2 2" xfId="422"/>
    <cellStyle name="Millares 8 2 3" xfId="421"/>
    <cellStyle name="Millares 8 3" xfId="652"/>
    <cellStyle name="Millares 8 4" xfId="834"/>
    <cellStyle name="Millares 8 5" xfId="423"/>
    <cellStyle name="Millares 8 6" xfId="892"/>
    <cellStyle name="Millares 9" xfId="83"/>
    <cellStyle name="Millares 9 2" xfId="424"/>
    <cellStyle name="Millares 9 2 2" xfId="425"/>
    <cellStyle name="Millares 9 3" xfId="426"/>
    <cellStyle name="Millares 9 4" xfId="103"/>
    <cellStyle name="Millares 9 5" xfId="893"/>
    <cellStyle name="Millares_55-09 Equipamiento Pozos Ac. Rural El Llano" xfId="72"/>
    <cellStyle name="Millares_NUEVO FORMATO DE PRESUPUESTOS" xfId="69"/>
    <cellStyle name="Moneda [0] 2" xfId="427"/>
    <cellStyle name="Moneda 10" xfId="758"/>
    <cellStyle name="Moneda 11" xfId="835"/>
    <cellStyle name="Moneda 12" xfId="894"/>
    <cellStyle name="Moneda 2" xfId="87"/>
    <cellStyle name="Moneda 2 2" xfId="428"/>
    <cellStyle name="Moneda 2 2 2" xfId="429"/>
    <cellStyle name="Moneda 2 2 3" xfId="430"/>
    <cellStyle name="Moneda 2 2 4" xfId="431"/>
    <cellStyle name="Moneda 2 2 5" xfId="896"/>
    <cellStyle name="Moneda 2 3" xfId="432"/>
    <cellStyle name="Moneda 2 4" xfId="433"/>
    <cellStyle name="Moneda 2 5" xfId="836"/>
    <cellStyle name="Moneda 2 6" xfId="895"/>
    <cellStyle name="Moneda 2_304-12 medidores SAN CRISTOBAL" xfId="653"/>
    <cellStyle name="Moneda 3" xfId="97"/>
    <cellStyle name="Moneda 3 2" xfId="435"/>
    <cellStyle name="Moneda 3 2 2" xfId="654"/>
    <cellStyle name="Moneda 3 3" xfId="436"/>
    <cellStyle name="Moneda 3 4" xfId="434"/>
    <cellStyle name="Moneda 3 5" xfId="897"/>
    <cellStyle name="Moneda 4" xfId="437"/>
    <cellStyle name="Moneda 4 2" xfId="438"/>
    <cellStyle name="Moneda 5" xfId="439"/>
    <cellStyle name="Moneda 5 2" xfId="898"/>
    <cellStyle name="Moneda 6" xfId="440"/>
    <cellStyle name="Moneda 6 2" xfId="900"/>
    <cellStyle name="Moneda 6 3" xfId="899"/>
    <cellStyle name="Moneda 7" xfId="441"/>
    <cellStyle name="Moneda 7 2" xfId="442"/>
    <cellStyle name="Moneda 8" xfId="746"/>
    <cellStyle name="Moneda 9" xfId="764"/>
    <cellStyle name="Neutral 2" xfId="188"/>
    <cellStyle name="Neutral 3" xfId="443"/>
    <cellStyle name="Neutral 3 2" xfId="901"/>
    <cellStyle name="Neutral 4" xfId="444"/>
    <cellStyle name="Neutral 4 2" xfId="902"/>
    <cellStyle name="Neutral 5" xfId="837"/>
    <cellStyle name="Neutral 5 2" xfId="903"/>
    <cellStyle name="Neutral 6" xfId="904"/>
    <cellStyle name="Neutre" xfId="655"/>
    <cellStyle name="No-definido" xfId="53"/>
    <cellStyle name="Normal" xfId="0" builtinId="0"/>
    <cellStyle name="Normal - Style1" xfId="54"/>
    <cellStyle name="Normal 10" xfId="79"/>
    <cellStyle name="Normal 10 2" xfId="90"/>
    <cellStyle name="Normal 10 2 2" xfId="105"/>
    <cellStyle name="Normal 10 3" xfId="656"/>
    <cellStyle name="Normal 10 3 2" xfId="657"/>
    <cellStyle name="Normal 10 3 3" xfId="751"/>
    <cellStyle name="Normal 10 4" xfId="658"/>
    <cellStyle name="Normal 10 5" xfId="905"/>
    <cellStyle name="Normal 11" xfId="262"/>
    <cellStyle name="Normal 11 2" xfId="659"/>
    <cellStyle name="Normal 12" xfId="270"/>
    <cellStyle name="Normal 12 2" xfId="660"/>
    <cellStyle name="Normal 12 2 2" xfId="661"/>
    <cellStyle name="Normal 12 3" xfId="906"/>
    <cellStyle name="Normal 13" xfId="445"/>
    <cellStyle name="Normal 13 2" xfId="81"/>
    <cellStyle name="Normal 13 2 2" xfId="249"/>
    <cellStyle name="Normal 13 2 2 2" xfId="662"/>
    <cellStyle name="Normal 14" xfId="446"/>
    <cellStyle name="Normal 14 2" xfId="250"/>
    <cellStyle name="Normal 14 2 2" xfId="663"/>
    <cellStyle name="Normal 14 3" xfId="664"/>
    <cellStyle name="Normal 14 4" xfId="907"/>
    <cellStyle name="Normal 15" xfId="447"/>
    <cellStyle name="Normal 15 2" xfId="838"/>
    <cellStyle name="Normal 15 3" xfId="908"/>
    <cellStyle name="Normal 16" xfId="448"/>
    <cellStyle name="Normal 16 2" xfId="665"/>
    <cellStyle name="Normal 16 2 2" xfId="666"/>
    <cellStyle name="Normal 16 3" xfId="667"/>
    <cellStyle name="Normal 17" xfId="449"/>
    <cellStyle name="Normal 17 2" xfId="668"/>
    <cellStyle name="Normal 18" xfId="251"/>
    <cellStyle name="Normal 18 2" xfId="669"/>
    <cellStyle name="Normal 19" xfId="1"/>
    <cellStyle name="Normal 19 2" xfId="670"/>
    <cellStyle name="Normal 2" xfId="55"/>
    <cellStyle name="Normal 2 10" xfId="910"/>
    <cellStyle name="Normal 2 11" xfId="909"/>
    <cellStyle name="Normal 2 2" xfId="56"/>
    <cellStyle name="Normal 2 2 2" xfId="94"/>
    <cellStyle name="Normal 2 2 2 2" xfId="450"/>
    <cellStyle name="Normal 2 2 3" xfId="671"/>
    <cellStyle name="Normal 2 2_Copia de AC. LINEA NOROESTE trabajo de inocencio" xfId="451"/>
    <cellStyle name="Normal 2 3" xfId="70"/>
    <cellStyle name="Normal 2 3 2" xfId="106"/>
    <cellStyle name="Normal 2 3 2 2" xfId="672"/>
    <cellStyle name="Normal 2 3 3" xfId="738"/>
    <cellStyle name="Normal 2 4" xfId="115"/>
    <cellStyle name="Normal 2 4 2" xfId="673"/>
    <cellStyle name="Normal 2 4 2 2" xfId="674"/>
    <cellStyle name="Normal 2 4 2 3" xfId="911"/>
    <cellStyle name="Normal 2 5" xfId="268"/>
    <cellStyle name="Normal 2 5 2" xfId="734"/>
    <cellStyle name="Normal 2 5 2 2" xfId="914"/>
    <cellStyle name="Normal 2 5 2 3" xfId="913"/>
    <cellStyle name="Normal 2 5 3" xfId="912"/>
    <cellStyle name="Normal 2 6" xfId="112"/>
    <cellStyle name="Normal 2 7" xfId="113"/>
    <cellStyle name="Normal 2 8" xfId="763"/>
    <cellStyle name="Normal 2 9" xfId="736"/>
    <cellStyle name="Normal 2_07-09 presupu..." xfId="57"/>
    <cellStyle name="Normal 20" xfId="452"/>
    <cellStyle name="Normal 20 2" xfId="675"/>
    <cellStyle name="Normal 20 2 2" xfId="733"/>
    <cellStyle name="Normal 21" xfId="453"/>
    <cellStyle name="Normal 22" xfId="454"/>
    <cellStyle name="Normal 23" xfId="455"/>
    <cellStyle name="Normal 24" xfId="456"/>
    <cellStyle name="Normal 25" xfId="457"/>
    <cellStyle name="Normal 26" xfId="458"/>
    <cellStyle name="Normal 27" xfId="459"/>
    <cellStyle name="Normal 28" xfId="460"/>
    <cellStyle name="Normal 29" xfId="676"/>
    <cellStyle name="Normal 3" xfId="58"/>
    <cellStyle name="Normal 3 10" xfId="461"/>
    <cellStyle name="Normal 3 2" xfId="130"/>
    <cellStyle name="Normal 3 2 2" xfId="462"/>
    <cellStyle name="Normal 3 2 3" xfId="463"/>
    <cellStyle name="Normal 3 2 4" xfId="747"/>
    <cellStyle name="Normal 3 2 5" xfId="915"/>
    <cellStyle name="Normal 3 3" xfId="131"/>
    <cellStyle name="Normal 3 3 2" xfId="677"/>
    <cellStyle name="Normal 3 3 3" xfId="916"/>
    <cellStyle name="Normal 3 4" xfId="199"/>
    <cellStyle name="Normal 3 5" xfId="129"/>
    <cellStyle name="Normal 3_20-12 REHABILITACION ACUEDUCTO MULTIPLE JANICO" xfId="678"/>
    <cellStyle name="Normal 30" xfId="679"/>
    <cellStyle name="Normal 31" xfId="464"/>
    <cellStyle name="Normal 32" xfId="680"/>
    <cellStyle name="Normal 33" xfId="681"/>
    <cellStyle name="Normal 34" xfId="252"/>
    <cellStyle name="Normal 35" xfId="682"/>
    <cellStyle name="Normal 35 2" xfId="737"/>
    <cellStyle name="Normal 36" xfId="683"/>
    <cellStyle name="Normal 37" xfId="107"/>
    <cellStyle name="Normal 38" xfId="745"/>
    <cellStyle name="Normal 39" xfId="108"/>
    <cellStyle name="Normal 4" xfId="59"/>
    <cellStyle name="Normal 4 10" xfId="465"/>
    <cellStyle name="Normal 4 11" xfId="466"/>
    <cellStyle name="Normal 4 12" xfId="467"/>
    <cellStyle name="Normal 4 13" xfId="468"/>
    <cellStyle name="Normal 4 14" xfId="469"/>
    <cellStyle name="Normal 4 2" xfId="470"/>
    <cellStyle name="Normal 4 3" xfId="471"/>
    <cellStyle name="Normal 4 3 2" xfId="839"/>
    <cellStyle name="Normal 4 4" xfId="472"/>
    <cellStyle name="Normal 4 5" xfId="473"/>
    <cellStyle name="Normal 4 6" xfId="474"/>
    <cellStyle name="Normal 4 7" xfId="475"/>
    <cellStyle name="Normal 4 8" xfId="476"/>
    <cellStyle name="Normal 4 9" xfId="477"/>
    <cellStyle name="Normal 4_Administration_Building_-_Lista_de_Partidas_y_Cantidades_-_(PVDC-004)_REVC mod" xfId="478"/>
    <cellStyle name="Normal 40" xfId="741"/>
    <cellStyle name="Normal 41" xfId="138"/>
    <cellStyle name="Normal 42" xfId="93"/>
    <cellStyle name="Normal 43" xfId="756"/>
    <cellStyle name="Normal 44" xfId="479"/>
    <cellStyle name="Normal 45" xfId="754"/>
    <cellStyle name="Normal 46" xfId="765"/>
    <cellStyle name="Normal 47" xfId="766"/>
    <cellStyle name="Normal 48" xfId="849"/>
    <cellStyle name="Normal 49" xfId="848"/>
    <cellStyle name="Normal 5" xfId="60"/>
    <cellStyle name="Normal 5 10" xfId="480"/>
    <cellStyle name="Normal 5 11" xfId="481"/>
    <cellStyle name="Normal 5 12" xfId="482"/>
    <cellStyle name="Normal 5 13" xfId="483"/>
    <cellStyle name="Normal 5 14" xfId="484"/>
    <cellStyle name="Normal 5 15" xfId="485"/>
    <cellStyle name="Normal 5 16" xfId="752"/>
    <cellStyle name="Normal 5 2" xfId="132"/>
    <cellStyle name="Normal 5 2 2" xfId="68"/>
    <cellStyle name="Normal 5 2 3" xfId="917"/>
    <cellStyle name="Normal 5 3" xfId="486"/>
    <cellStyle name="Normal 5 3 2" xfId="840"/>
    <cellStyle name="Normal 5 4" xfId="487"/>
    <cellStyle name="Normal 5 4 2" xfId="841"/>
    <cellStyle name="Normal 5 4 3" xfId="918"/>
    <cellStyle name="Normal 5 5" xfId="488"/>
    <cellStyle name="Normal 5 5 2" xfId="919"/>
    <cellStyle name="Normal 5 6" xfId="489"/>
    <cellStyle name="Normal 5 7" xfId="490"/>
    <cellStyle name="Normal 5 8" xfId="491"/>
    <cellStyle name="Normal 5 9" xfId="492"/>
    <cellStyle name="Normal 5_Administration_Building_-_Lista_de_Partidas_y_Cantidades_-_(PVDC-004)_REVC mod" xfId="493"/>
    <cellStyle name="Normal 50" xfId="850"/>
    <cellStyle name="Normal 6" xfId="74"/>
    <cellStyle name="Normal 6 2" xfId="133"/>
    <cellStyle name="Normal 6 2 2" xfId="921"/>
    <cellStyle name="Normal 6 2 3" xfId="920"/>
    <cellStyle name="Normal 6 3" xfId="842"/>
    <cellStyle name="Normal 6 4" xfId="922"/>
    <cellStyle name="Normal 7" xfId="82"/>
    <cellStyle name="Normal 7 2" xfId="684"/>
    <cellStyle name="Normal 7 3" xfId="924"/>
    <cellStyle name="Normal 7 4" xfId="923"/>
    <cellStyle name="Normal 8" xfId="134"/>
    <cellStyle name="Normal 8 2" xfId="685"/>
    <cellStyle name="Normal 8 2 2" xfId="686"/>
    <cellStyle name="Normal 8 3" xfId="687"/>
    <cellStyle name="Normal 8_ACT. No. 06 al 228-09 TERMINACION REDES DEL SECTOR 1 ACUEDUCTO PALO VERDE (OCTUBRE 2011)" xfId="688"/>
    <cellStyle name="Normal 85" xfId="925"/>
    <cellStyle name="Normal 9" xfId="135"/>
    <cellStyle name="Normal 9 2" xfId="689"/>
    <cellStyle name="Normal 9 2 2" xfId="926"/>
    <cellStyle name="Normal 9 3" xfId="843"/>
    <cellStyle name="Normal 9 4" xfId="100"/>
    <cellStyle name="Normal_55-09 Equipamiento Pozos Ac. Rural El Llano" xfId="75"/>
    <cellStyle name="Normal_Hoja1" xfId="77"/>
    <cellStyle name="Normal_PRES 059-09 REHABIL. PLANTA DE TRATAMIENTO DE 80 LPS RAPIDA, AC. HATO DEL YAQUE" xfId="71"/>
    <cellStyle name="Normal_Presupuesto" xfId="91"/>
    <cellStyle name="Notas 2" xfId="189"/>
    <cellStyle name="Notas 2 2" xfId="690"/>
    <cellStyle name="Notas 2 3" xfId="691"/>
    <cellStyle name="Notas 3" xfId="494"/>
    <cellStyle name="Notas 3 2" xfId="692"/>
    <cellStyle name="Notas 3 3" xfId="693"/>
    <cellStyle name="Notas 4" xfId="495"/>
    <cellStyle name="Notas 4 2" xfId="694"/>
    <cellStyle name="Notas 4 3" xfId="695"/>
    <cellStyle name="Note" xfId="61"/>
    <cellStyle name="Note 2" xfId="253"/>
    <cellStyle name="Note 2 2" xfId="696"/>
    <cellStyle name="Note 2 3" xfId="697"/>
    <cellStyle name="Note 3" xfId="254"/>
    <cellStyle name="Note 4" xfId="698"/>
    <cellStyle name="Output" xfId="62"/>
    <cellStyle name="Output 2" xfId="255"/>
    <cellStyle name="Output 2 2" xfId="699"/>
    <cellStyle name="Output 2 3" xfId="700"/>
    <cellStyle name="Output 3" xfId="701"/>
    <cellStyle name="Output 3 2" xfId="702"/>
    <cellStyle name="Output 3 3" xfId="703"/>
    <cellStyle name="Output 4" xfId="704"/>
    <cellStyle name="Output 5" xfId="705"/>
    <cellStyle name="Percent 2" xfId="63"/>
    <cellStyle name="Percent 2 2" xfId="256"/>
    <cellStyle name="Percent 2 3" xfId="927"/>
    <cellStyle name="Percent 2 4" xfId="928"/>
    <cellStyle name="Percent 2 5" xfId="929"/>
    <cellStyle name="Percent 2 6" xfId="930"/>
    <cellStyle name="Percent 3" xfId="496"/>
    <cellStyle name="Percent 3 2" xfId="497"/>
    <cellStyle name="Porcentaje" xfId="89" builtinId="5"/>
    <cellStyle name="Porcentaje 2" xfId="257"/>
    <cellStyle name="Porcentaje 2 2" xfId="706"/>
    <cellStyle name="Porcentaje 3" xfId="258"/>
    <cellStyle name="Porcentaje 3 2" xfId="748"/>
    <cellStyle name="Porcentual 2" xfId="64"/>
    <cellStyle name="Porcentual 2 2" xfId="73"/>
    <cellStyle name="Porcentual 2 2 2" xfId="707"/>
    <cellStyle name="Porcentual 2 3" xfId="498"/>
    <cellStyle name="Porcentual 2 3 2" xfId="931"/>
    <cellStyle name="Porcentual 2 4" xfId="499"/>
    <cellStyle name="Porcentual 2 5" xfId="136"/>
    <cellStyle name="Porcentual 2 6" xfId="844"/>
    <cellStyle name="Porcentual 2_304-12 medidores SAN CRISTOBAL" xfId="708"/>
    <cellStyle name="Porcentual 3" xfId="137"/>
    <cellStyle name="Porcentual 3 10" xfId="500"/>
    <cellStyle name="Porcentual 3 11" xfId="501"/>
    <cellStyle name="Porcentual 3 12" xfId="502"/>
    <cellStyle name="Porcentual 3 13" xfId="503"/>
    <cellStyle name="Porcentual 3 14" xfId="504"/>
    <cellStyle name="Porcentual 3 2" xfId="505"/>
    <cellStyle name="Porcentual 3 3" xfId="506"/>
    <cellStyle name="Porcentual 3 4" xfId="507"/>
    <cellStyle name="Porcentual 3 5" xfId="508"/>
    <cellStyle name="Porcentual 3 6" xfId="509"/>
    <cellStyle name="Porcentual 3 7" xfId="510"/>
    <cellStyle name="Porcentual 3 8" xfId="511"/>
    <cellStyle name="Porcentual 3 9" xfId="512"/>
    <cellStyle name="Porcentual 4" xfId="190"/>
    <cellStyle name="Porcentual 4 2" xfId="709"/>
    <cellStyle name="Porcentual 5" xfId="65"/>
    <cellStyle name="Porcentual 5 2" xfId="513"/>
    <cellStyle name="Porcentual 5 2 2" xfId="514"/>
    <cellStyle name="Porcentual 6" xfId="515"/>
    <cellStyle name="Porcentual 7" xfId="516"/>
    <cellStyle name="Porcentual 8" xfId="517"/>
    <cellStyle name="Porcentual 9" xfId="518"/>
    <cellStyle name="Salida 2" xfId="191"/>
    <cellStyle name="Salida 2 2" xfId="710"/>
    <cellStyle name="Salida 2 3" xfId="711"/>
    <cellStyle name="Salida 3" xfId="519"/>
    <cellStyle name="Salida 3 2" xfId="712"/>
    <cellStyle name="Salida 3 3" xfId="713"/>
    <cellStyle name="Salida 4" xfId="520"/>
    <cellStyle name="Salida 4 2" xfId="714"/>
    <cellStyle name="Salida 4 3" xfId="715"/>
    <cellStyle name="Satisfaisant" xfId="716"/>
    <cellStyle name="Sheet Title" xfId="521"/>
    <cellStyle name="Sortie" xfId="717"/>
    <cellStyle name="Sortie 2" xfId="718"/>
    <cellStyle name="Sortie 3" xfId="719"/>
    <cellStyle name="Texte explicatif" xfId="720"/>
    <cellStyle name="Texto de advertencia 2" xfId="192"/>
    <cellStyle name="Texto de advertencia 3" xfId="522"/>
    <cellStyle name="Texto de advertencia 4" xfId="523"/>
    <cellStyle name="Texto explicativo 2" xfId="193"/>
    <cellStyle name="Texto explicativo 3" xfId="524"/>
    <cellStyle name="Texto explicativo 4" xfId="525"/>
    <cellStyle name="Title" xfId="66"/>
    <cellStyle name="Title 2" xfId="259"/>
    <cellStyle name="Title 3" xfId="721"/>
    <cellStyle name="Titre" xfId="722"/>
    <cellStyle name="Titre 1" xfId="723"/>
    <cellStyle name="Titre 2" xfId="724"/>
    <cellStyle name="Titre 3" xfId="725"/>
    <cellStyle name="Titre 4" xfId="726"/>
    <cellStyle name="Título 1 2" xfId="194"/>
    <cellStyle name="Título 1 3" xfId="526"/>
    <cellStyle name="Título 1 4" xfId="527"/>
    <cellStyle name="Título 2 2" xfId="195"/>
    <cellStyle name="Título 2 3" xfId="528"/>
    <cellStyle name="Título 2 4" xfId="529"/>
    <cellStyle name="Título 2 5" xfId="846"/>
    <cellStyle name="Título 3 2" xfId="196"/>
    <cellStyle name="Título 3 3" xfId="530"/>
    <cellStyle name="Título 3 4" xfId="531"/>
    <cellStyle name="Título 3 5" xfId="847"/>
    <cellStyle name="Título 4" xfId="197"/>
    <cellStyle name="Título 5" xfId="532"/>
    <cellStyle name="Título 6" xfId="533"/>
    <cellStyle name="Título 7" xfId="845"/>
    <cellStyle name="Título de hoja" xfId="534"/>
    <cellStyle name="Total 2" xfId="198"/>
    <cellStyle name="Total 2 2" xfId="727"/>
    <cellStyle name="Total 2 3" xfId="728"/>
    <cellStyle name="Total 3" xfId="535"/>
    <cellStyle name="Total 3 2" xfId="729"/>
    <cellStyle name="Total 3 3" xfId="730"/>
    <cellStyle name="Total 3 4" xfId="932"/>
    <cellStyle name="Total 4" xfId="536"/>
    <cellStyle name="Total 4 2" xfId="933"/>
    <cellStyle name="Total 5" xfId="934"/>
    <cellStyle name="Total 6" xfId="935"/>
    <cellStyle name="Vérification" xfId="731"/>
    <cellStyle name="Vérification 2" xfId="753"/>
    <cellStyle name="Währung" xfId="537"/>
    <cellStyle name="Währung 2" xfId="732"/>
    <cellStyle name="Warning Text" xfId="67"/>
    <cellStyle name="Warning Text 2" xfId="2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156</xdr:row>
      <xdr:rowOff>161925</xdr:rowOff>
    </xdr:from>
    <xdr:to>
      <xdr:col>5</xdr:col>
      <xdr:colOff>685800</xdr:colOff>
      <xdr:row>157</xdr:row>
      <xdr:rowOff>9525</xdr:rowOff>
    </xdr:to>
    <xdr:sp macro="" textlink="">
      <xdr:nvSpPr>
        <xdr:cNvPr id="18" name="Line 65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ShapeType="1"/>
        </xdr:cNvSpPr>
      </xdr:nvSpPr>
      <xdr:spPr bwMode="auto">
        <a:xfrm flipV="1">
          <a:off x="4000500" y="1822132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157</xdr:row>
      <xdr:rowOff>9525</xdr:rowOff>
    </xdr:from>
    <xdr:to>
      <xdr:col>1</xdr:col>
      <xdr:colOff>2133600</xdr:colOff>
      <xdr:row>157</xdr:row>
      <xdr:rowOff>9525</xdr:rowOff>
    </xdr:to>
    <xdr:sp macro="" textlink="">
      <xdr:nvSpPr>
        <xdr:cNvPr id="19" name="Line 6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161925" y="1823085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1714500</xdr:colOff>
      <xdr:row>165</xdr:row>
      <xdr:rowOff>104775</xdr:rowOff>
    </xdr:from>
    <xdr:to>
      <xdr:col>3</xdr:col>
      <xdr:colOff>9525</xdr:colOff>
      <xdr:row>165</xdr:row>
      <xdr:rowOff>104775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2228850" y="30365700"/>
          <a:ext cx="2695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112568</xdr:colOff>
      <xdr:row>0</xdr:row>
      <xdr:rowOff>77931</xdr:rowOff>
    </xdr:from>
    <xdr:to>
      <xdr:col>1</xdr:col>
      <xdr:colOff>285750</xdr:colOff>
      <xdr:row>5</xdr:row>
      <xdr:rowOff>133349</xdr:rowOff>
    </xdr:to>
    <xdr:pic>
      <xdr:nvPicPr>
        <xdr:cNvPr id="22" name="Imagen 1160" descr="INAPA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77931"/>
          <a:ext cx="868507" cy="80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00225" y="1206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00225" y="1752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?75DE6C27" TargetMode="External"/><Relationship Id="rId1" Type="http://schemas.openxmlformats.org/officeDocument/2006/relationships/externalLinkPath" Target="file:///\\75DE6C27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C82E25C" TargetMode="External"/><Relationship Id="rId1" Type="http://schemas.openxmlformats.org/officeDocument/2006/relationships/externalLinkPath" Target="file:///\\5C82E25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INSU"/>
      <sheetName val="MO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5"/>
  <sheetViews>
    <sheetView showGridLines="0" showZeros="0" tabSelected="1" view="pageBreakPreview" zoomScaleNormal="100" zoomScaleSheetLayoutView="100" workbookViewId="0">
      <selection activeCell="H22" sqref="H22"/>
    </sheetView>
  </sheetViews>
  <sheetFormatPr baseColWidth="10" defaultRowHeight="12.75"/>
  <cols>
    <col min="1" max="1" width="10.42578125" style="3" customWidth="1"/>
    <col min="2" max="2" width="55.140625" style="3" customWidth="1"/>
    <col min="3" max="3" width="10.85546875" style="4" customWidth="1"/>
    <col min="4" max="4" width="7.140625" style="5" customWidth="1"/>
    <col min="5" max="5" width="14.42578125" style="6" customWidth="1"/>
    <col min="6" max="6" width="15.140625" style="6" customWidth="1"/>
    <col min="7" max="7" width="16.7109375" style="3" customWidth="1"/>
    <col min="8" max="8" width="19.42578125" style="3" customWidth="1"/>
    <col min="9" max="9" width="15.140625" style="3" bestFit="1" customWidth="1"/>
    <col min="10" max="10" width="12.85546875" style="3" bestFit="1" customWidth="1"/>
    <col min="11" max="256" width="11.42578125" style="3"/>
    <col min="257" max="257" width="7.7109375" style="3" customWidth="1"/>
    <col min="258" max="258" width="48.7109375" style="3" customWidth="1"/>
    <col min="259" max="259" width="10.85546875" style="3" customWidth="1"/>
    <col min="260" max="260" width="6.85546875" style="3" customWidth="1"/>
    <col min="261" max="261" width="13.42578125" style="3" customWidth="1"/>
    <col min="262" max="262" width="15.42578125" style="3" customWidth="1"/>
    <col min="263" max="263" width="16.7109375" style="3" customWidth="1"/>
    <col min="264" max="264" width="11.5703125" style="3" bestFit="1" customWidth="1"/>
    <col min="265" max="512" width="11.42578125" style="3"/>
    <col min="513" max="513" width="7.7109375" style="3" customWidth="1"/>
    <col min="514" max="514" width="48.7109375" style="3" customWidth="1"/>
    <col min="515" max="515" width="10.85546875" style="3" customWidth="1"/>
    <col min="516" max="516" width="6.85546875" style="3" customWidth="1"/>
    <col min="517" max="517" width="13.42578125" style="3" customWidth="1"/>
    <col min="518" max="518" width="15.42578125" style="3" customWidth="1"/>
    <col min="519" max="519" width="16.7109375" style="3" customWidth="1"/>
    <col min="520" max="520" width="11.5703125" style="3" bestFit="1" customWidth="1"/>
    <col min="521" max="768" width="11.42578125" style="3"/>
    <col min="769" max="769" width="7.7109375" style="3" customWidth="1"/>
    <col min="770" max="770" width="48.7109375" style="3" customWidth="1"/>
    <col min="771" max="771" width="10.85546875" style="3" customWidth="1"/>
    <col min="772" max="772" width="6.85546875" style="3" customWidth="1"/>
    <col min="773" max="773" width="13.42578125" style="3" customWidth="1"/>
    <col min="774" max="774" width="15.42578125" style="3" customWidth="1"/>
    <col min="775" max="775" width="16.7109375" style="3" customWidth="1"/>
    <col min="776" max="776" width="11.5703125" style="3" bestFit="1" customWidth="1"/>
    <col min="777" max="1024" width="11.42578125" style="3"/>
    <col min="1025" max="1025" width="7.7109375" style="3" customWidth="1"/>
    <col min="1026" max="1026" width="48.7109375" style="3" customWidth="1"/>
    <col min="1027" max="1027" width="10.85546875" style="3" customWidth="1"/>
    <col min="1028" max="1028" width="6.85546875" style="3" customWidth="1"/>
    <col min="1029" max="1029" width="13.42578125" style="3" customWidth="1"/>
    <col min="1030" max="1030" width="15.42578125" style="3" customWidth="1"/>
    <col min="1031" max="1031" width="16.7109375" style="3" customWidth="1"/>
    <col min="1032" max="1032" width="11.5703125" style="3" bestFit="1" customWidth="1"/>
    <col min="1033" max="1280" width="11.42578125" style="3"/>
    <col min="1281" max="1281" width="7.7109375" style="3" customWidth="1"/>
    <col min="1282" max="1282" width="48.7109375" style="3" customWidth="1"/>
    <col min="1283" max="1283" width="10.85546875" style="3" customWidth="1"/>
    <col min="1284" max="1284" width="6.85546875" style="3" customWidth="1"/>
    <col min="1285" max="1285" width="13.42578125" style="3" customWidth="1"/>
    <col min="1286" max="1286" width="15.42578125" style="3" customWidth="1"/>
    <col min="1287" max="1287" width="16.7109375" style="3" customWidth="1"/>
    <col min="1288" max="1288" width="11.5703125" style="3" bestFit="1" customWidth="1"/>
    <col min="1289" max="1536" width="11.42578125" style="3"/>
    <col min="1537" max="1537" width="7.7109375" style="3" customWidth="1"/>
    <col min="1538" max="1538" width="48.7109375" style="3" customWidth="1"/>
    <col min="1539" max="1539" width="10.85546875" style="3" customWidth="1"/>
    <col min="1540" max="1540" width="6.85546875" style="3" customWidth="1"/>
    <col min="1541" max="1541" width="13.42578125" style="3" customWidth="1"/>
    <col min="1542" max="1542" width="15.42578125" style="3" customWidth="1"/>
    <col min="1543" max="1543" width="16.7109375" style="3" customWidth="1"/>
    <col min="1544" max="1544" width="11.5703125" style="3" bestFit="1" customWidth="1"/>
    <col min="1545" max="1792" width="11.42578125" style="3"/>
    <col min="1793" max="1793" width="7.7109375" style="3" customWidth="1"/>
    <col min="1794" max="1794" width="48.7109375" style="3" customWidth="1"/>
    <col min="1795" max="1795" width="10.85546875" style="3" customWidth="1"/>
    <col min="1796" max="1796" width="6.85546875" style="3" customWidth="1"/>
    <col min="1797" max="1797" width="13.42578125" style="3" customWidth="1"/>
    <col min="1798" max="1798" width="15.42578125" style="3" customWidth="1"/>
    <col min="1799" max="1799" width="16.7109375" style="3" customWidth="1"/>
    <col min="1800" max="1800" width="11.5703125" style="3" bestFit="1" customWidth="1"/>
    <col min="1801" max="2048" width="11.42578125" style="3"/>
    <col min="2049" max="2049" width="7.7109375" style="3" customWidth="1"/>
    <col min="2050" max="2050" width="48.7109375" style="3" customWidth="1"/>
    <col min="2051" max="2051" width="10.85546875" style="3" customWidth="1"/>
    <col min="2052" max="2052" width="6.85546875" style="3" customWidth="1"/>
    <col min="2053" max="2053" width="13.42578125" style="3" customWidth="1"/>
    <col min="2054" max="2054" width="15.42578125" style="3" customWidth="1"/>
    <col min="2055" max="2055" width="16.7109375" style="3" customWidth="1"/>
    <col min="2056" max="2056" width="11.5703125" style="3" bestFit="1" customWidth="1"/>
    <col min="2057" max="2304" width="11.42578125" style="3"/>
    <col min="2305" max="2305" width="7.7109375" style="3" customWidth="1"/>
    <col min="2306" max="2306" width="48.7109375" style="3" customWidth="1"/>
    <col min="2307" max="2307" width="10.85546875" style="3" customWidth="1"/>
    <col min="2308" max="2308" width="6.85546875" style="3" customWidth="1"/>
    <col min="2309" max="2309" width="13.42578125" style="3" customWidth="1"/>
    <col min="2310" max="2310" width="15.42578125" style="3" customWidth="1"/>
    <col min="2311" max="2311" width="16.7109375" style="3" customWidth="1"/>
    <col min="2312" max="2312" width="11.5703125" style="3" bestFit="1" customWidth="1"/>
    <col min="2313" max="2560" width="11.42578125" style="3"/>
    <col min="2561" max="2561" width="7.7109375" style="3" customWidth="1"/>
    <col min="2562" max="2562" width="48.7109375" style="3" customWidth="1"/>
    <col min="2563" max="2563" width="10.85546875" style="3" customWidth="1"/>
    <col min="2564" max="2564" width="6.85546875" style="3" customWidth="1"/>
    <col min="2565" max="2565" width="13.42578125" style="3" customWidth="1"/>
    <col min="2566" max="2566" width="15.42578125" style="3" customWidth="1"/>
    <col min="2567" max="2567" width="16.7109375" style="3" customWidth="1"/>
    <col min="2568" max="2568" width="11.5703125" style="3" bestFit="1" customWidth="1"/>
    <col min="2569" max="2816" width="11.42578125" style="3"/>
    <col min="2817" max="2817" width="7.7109375" style="3" customWidth="1"/>
    <col min="2818" max="2818" width="48.7109375" style="3" customWidth="1"/>
    <col min="2819" max="2819" width="10.85546875" style="3" customWidth="1"/>
    <col min="2820" max="2820" width="6.85546875" style="3" customWidth="1"/>
    <col min="2821" max="2821" width="13.42578125" style="3" customWidth="1"/>
    <col min="2822" max="2822" width="15.42578125" style="3" customWidth="1"/>
    <col min="2823" max="2823" width="16.7109375" style="3" customWidth="1"/>
    <col min="2824" max="2824" width="11.5703125" style="3" bestFit="1" customWidth="1"/>
    <col min="2825" max="3072" width="11.42578125" style="3"/>
    <col min="3073" max="3073" width="7.7109375" style="3" customWidth="1"/>
    <col min="3074" max="3074" width="48.7109375" style="3" customWidth="1"/>
    <col min="3075" max="3075" width="10.85546875" style="3" customWidth="1"/>
    <col min="3076" max="3076" width="6.85546875" style="3" customWidth="1"/>
    <col min="3077" max="3077" width="13.42578125" style="3" customWidth="1"/>
    <col min="3078" max="3078" width="15.42578125" style="3" customWidth="1"/>
    <col min="3079" max="3079" width="16.7109375" style="3" customWidth="1"/>
    <col min="3080" max="3080" width="11.5703125" style="3" bestFit="1" customWidth="1"/>
    <col min="3081" max="3328" width="11.42578125" style="3"/>
    <col min="3329" max="3329" width="7.7109375" style="3" customWidth="1"/>
    <col min="3330" max="3330" width="48.7109375" style="3" customWidth="1"/>
    <col min="3331" max="3331" width="10.85546875" style="3" customWidth="1"/>
    <col min="3332" max="3332" width="6.85546875" style="3" customWidth="1"/>
    <col min="3333" max="3333" width="13.42578125" style="3" customWidth="1"/>
    <col min="3334" max="3334" width="15.42578125" style="3" customWidth="1"/>
    <col min="3335" max="3335" width="16.7109375" style="3" customWidth="1"/>
    <col min="3336" max="3336" width="11.5703125" style="3" bestFit="1" customWidth="1"/>
    <col min="3337" max="3584" width="11.42578125" style="3"/>
    <col min="3585" max="3585" width="7.7109375" style="3" customWidth="1"/>
    <col min="3586" max="3586" width="48.7109375" style="3" customWidth="1"/>
    <col min="3587" max="3587" width="10.85546875" style="3" customWidth="1"/>
    <col min="3588" max="3588" width="6.85546875" style="3" customWidth="1"/>
    <col min="3589" max="3589" width="13.42578125" style="3" customWidth="1"/>
    <col min="3590" max="3590" width="15.42578125" style="3" customWidth="1"/>
    <col min="3591" max="3591" width="16.7109375" style="3" customWidth="1"/>
    <col min="3592" max="3592" width="11.5703125" style="3" bestFit="1" customWidth="1"/>
    <col min="3593" max="3840" width="11.42578125" style="3"/>
    <col min="3841" max="3841" width="7.7109375" style="3" customWidth="1"/>
    <col min="3842" max="3842" width="48.7109375" style="3" customWidth="1"/>
    <col min="3843" max="3843" width="10.85546875" style="3" customWidth="1"/>
    <col min="3844" max="3844" width="6.85546875" style="3" customWidth="1"/>
    <col min="3845" max="3845" width="13.42578125" style="3" customWidth="1"/>
    <col min="3846" max="3846" width="15.42578125" style="3" customWidth="1"/>
    <col min="3847" max="3847" width="16.7109375" style="3" customWidth="1"/>
    <col min="3848" max="3848" width="11.5703125" style="3" bestFit="1" customWidth="1"/>
    <col min="3849" max="4096" width="11.42578125" style="3"/>
    <col min="4097" max="4097" width="7.7109375" style="3" customWidth="1"/>
    <col min="4098" max="4098" width="48.7109375" style="3" customWidth="1"/>
    <col min="4099" max="4099" width="10.85546875" style="3" customWidth="1"/>
    <col min="4100" max="4100" width="6.85546875" style="3" customWidth="1"/>
    <col min="4101" max="4101" width="13.42578125" style="3" customWidth="1"/>
    <col min="4102" max="4102" width="15.42578125" style="3" customWidth="1"/>
    <col min="4103" max="4103" width="16.7109375" style="3" customWidth="1"/>
    <col min="4104" max="4104" width="11.5703125" style="3" bestFit="1" customWidth="1"/>
    <col min="4105" max="4352" width="11.42578125" style="3"/>
    <col min="4353" max="4353" width="7.7109375" style="3" customWidth="1"/>
    <col min="4354" max="4354" width="48.7109375" style="3" customWidth="1"/>
    <col min="4355" max="4355" width="10.85546875" style="3" customWidth="1"/>
    <col min="4356" max="4356" width="6.85546875" style="3" customWidth="1"/>
    <col min="4357" max="4357" width="13.42578125" style="3" customWidth="1"/>
    <col min="4358" max="4358" width="15.42578125" style="3" customWidth="1"/>
    <col min="4359" max="4359" width="16.7109375" style="3" customWidth="1"/>
    <col min="4360" max="4360" width="11.5703125" style="3" bestFit="1" customWidth="1"/>
    <col min="4361" max="4608" width="11.42578125" style="3"/>
    <col min="4609" max="4609" width="7.7109375" style="3" customWidth="1"/>
    <col min="4610" max="4610" width="48.7109375" style="3" customWidth="1"/>
    <col min="4611" max="4611" width="10.85546875" style="3" customWidth="1"/>
    <col min="4612" max="4612" width="6.85546875" style="3" customWidth="1"/>
    <col min="4613" max="4613" width="13.42578125" style="3" customWidth="1"/>
    <col min="4614" max="4614" width="15.42578125" style="3" customWidth="1"/>
    <col min="4615" max="4615" width="16.7109375" style="3" customWidth="1"/>
    <col min="4616" max="4616" width="11.5703125" style="3" bestFit="1" customWidth="1"/>
    <col min="4617" max="4864" width="11.42578125" style="3"/>
    <col min="4865" max="4865" width="7.7109375" style="3" customWidth="1"/>
    <col min="4866" max="4866" width="48.7109375" style="3" customWidth="1"/>
    <col min="4867" max="4867" width="10.85546875" style="3" customWidth="1"/>
    <col min="4868" max="4868" width="6.85546875" style="3" customWidth="1"/>
    <col min="4869" max="4869" width="13.42578125" style="3" customWidth="1"/>
    <col min="4870" max="4870" width="15.42578125" style="3" customWidth="1"/>
    <col min="4871" max="4871" width="16.7109375" style="3" customWidth="1"/>
    <col min="4872" max="4872" width="11.5703125" style="3" bestFit="1" customWidth="1"/>
    <col min="4873" max="5120" width="11.42578125" style="3"/>
    <col min="5121" max="5121" width="7.7109375" style="3" customWidth="1"/>
    <col min="5122" max="5122" width="48.7109375" style="3" customWidth="1"/>
    <col min="5123" max="5123" width="10.85546875" style="3" customWidth="1"/>
    <col min="5124" max="5124" width="6.85546875" style="3" customWidth="1"/>
    <col min="5125" max="5125" width="13.42578125" style="3" customWidth="1"/>
    <col min="5126" max="5126" width="15.42578125" style="3" customWidth="1"/>
    <col min="5127" max="5127" width="16.7109375" style="3" customWidth="1"/>
    <col min="5128" max="5128" width="11.5703125" style="3" bestFit="1" customWidth="1"/>
    <col min="5129" max="5376" width="11.42578125" style="3"/>
    <col min="5377" max="5377" width="7.7109375" style="3" customWidth="1"/>
    <col min="5378" max="5378" width="48.7109375" style="3" customWidth="1"/>
    <col min="5379" max="5379" width="10.85546875" style="3" customWidth="1"/>
    <col min="5380" max="5380" width="6.85546875" style="3" customWidth="1"/>
    <col min="5381" max="5381" width="13.42578125" style="3" customWidth="1"/>
    <col min="5382" max="5382" width="15.42578125" style="3" customWidth="1"/>
    <col min="5383" max="5383" width="16.7109375" style="3" customWidth="1"/>
    <col min="5384" max="5384" width="11.5703125" style="3" bestFit="1" customWidth="1"/>
    <col min="5385" max="5632" width="11.42578125" style="3"/>
    <col min="5633" max="5633" width="7.7109375" style="3" customWidth="1"/>
    <col min="5634" max="5634" width="48.7109375" style="3" customWidth="1"/>
    <col min="5635" max="5635" width="10.85546875" style="3" customWidth="1"/>
    <col min="5636" max="5636" width="6.85546875" style="3" customWidth="1"/>
    <col min="5637" max="5637" width="13.42578125" style="3" customWidth="1"/>
    <col min="5638" max="5638" width="15.42578125" style="3" customWidth="1"/>
    <col min="5639" max="5639" width="16.7109375" style="3" customWidth="1"/>
    <col min="5640" max="5640" width="11.5703125" style="3" bestFit="1" customWidth="1"/>
    <col min="5641" max="5888" width="11.42578125" style="3"/>
    <col min="5889" max="5889" width="7.7109375" style="3" customWidth="1"/>
    <col min="5890" max="5890" width="48.7109375" style="3" customWidth="1"/>
    <col min="5891" max="5891" width="10.85546875" style="3" customWidth="1"/>
    <col min="5892" max="5892" width="6.85546875" style="3" customWidth="1"/>
    <col min="5893" max="5893" width="13.42578125" style="3" customWidth="1"/>
    <col min="5894" max="5894" width="15.42578125" style="3" customWidth="1"/>
    <col min="5895" max="5895" width="16.7109375" style="3" customWidth="1"/>
    <col min="5896" max="5896" width="11.5703125" style="3" bestFit="1" customWidth="1"/>
    <col min="5897" max="6144" width="11.42578125" style="3"/>
    <col min="6145" max="6145" width="7.7109375" style="3" customWidth="1"/>
    <col min="6146" max="6146" width="48.7109375" style="3" customWidth="1"/>
    <col min="6147" max="6147" width="10.85546875" style="3" customWidth="1"/>
    <col min="6148" max="6148" width="6.85546875" style="3" customWidth="1"/>
    <col min="6149" max="6149" width="13.42578125" style="3" customWidth="1"/>
    <col min="6150" max="6150" width="15.42578125" style="3" customWidth="1"/>
    <col min="6151" max="6151" width="16.7109375" style="3" customWidth="1"/>
    <col min="6152" max="6152" width="11.5703125" style="3" bestFit="1" customWidth="1"/>
    <col min="6153" max="6400" width="11.42578125" style="3"/>
    <col min="6401" max="6401" width="7.7109375" style="3" customWidth="1"/>
    <col min="6402" max="6402" width="48.7109375" style="3" customWidth="1"/>
    <col min="6403" max="6403" width="10.85546875" style="3" customWidth="1"/>
    <col min="6404" max="6404" width="6.85546875" style="3" customWidth="1"/>
    <col min="6405" max="6405" width="13.42578125" style="3" customWidth="1"/>
    <col min="6406" max="6406" width="15.42578125" style="3" customWidth="1"/>
    <col min="6407" max="6407" width="16.7109375" style="3" customWidth="1"/>
    <col min="6408" max="6408" width="11.5703125" style="3" bestFit="1" customWidth="1"/>
    <col min="6409" max="6656" width="11.42578125" style="3"/>
    <col min="6657" max="6657" width="7.7109375" style="3" customWidth="1"/>
    <col min="6658" max="6658" width="48.7109375" style="3" customWidth="1"/>
    <col min="6659" max="6659" width="10.85546875" style="3" customWidth="1"/>
    <col min="6660" max="6660" width="6.85546875" style="3" customWidth="1"/>
    <col min="6661" max="6661" width="13.42578125" style="3" customWidth="1"/>
    <col min="6662" max="6662" width="15.42578125" style="3" customWidth="1"/>
    <col min="6663" max="6663" width="16.7109375" style="3" customWidth="1"/>
    <col min="6664" max="6664" width="11.5703125" style="3" bestFit="1" customWidth="1"/>
    <col min="6665" max="6912" width="11.42578125" style="3"/>
    <col min="6913" max="6913" width="7.7109375" style="3" customWidth="1"/>
    <col min="6914" max="6914" width="48.7109375" style="3" customWidth="1"/>
    <col min="6915" max="6915" width="10.85546875" style="3" customWidth="1"/>
    <col min="6916" max="6916" width="6.85546875" style="3" customWidth="1"/>
    <col min="6917" max="6917" width="13.42578125" style="3" customWidth="1"/>
    <col min="6918" max="6918" width="15.42578125" style="3" customWidth="1"/>
    <col min="6919" max="6919" width="16.7109375" style="3" customWidth="1"/>
    <col min="6920" max="6920" width="11.5703125" style="3" bestFit="1" customWidth="1"/>
    <col min="6921" max="7168" width="11.42578125" style="3"/>
    <col min="7169" max="7169" width="7.7109375" style="3" customWidth="1"/>
    <col min="7170" max="7170" width="48.7109375" style="3" customWidth="1"/>
    <col min="7171" max="7171" width="10.85546875" style="3" customWidth="1"/>
    <col min="7172" max="7172" width="6.85546875" style="3" customWidth="1"/>
    <col min="7173" max="7173" width="13.42578125" style="3" customWidth="1"/>
    <col min="7174" max="7174" width="15.42578125" style="3" customWidth="1"/>
    <col min="7175" max="7175" width="16.7109375" style="3" customWidth="1"/>
    <col min="7176" max="7176" width="11.5703125" style="3" bestFit="1" customWidth="1"/>
    <col min="7177" max="7424" width="11.42578125" style="3"/>
    <col min="7425" max="7425" width="7.7109375" style="3" customWidth="1"/>
    <col min="7426" max="7426" width="48.7109375" style="3" customWidth="1"/>
    <col min="7427" max="7427" width="10.85546875" style="3" customWidth="1"/>
    <col min="7428" max="7428" width="6.85546875" style="3" customWidth="1"/>
    <col min="7429" max="7429" width="13.42578125" style="3" customWidth="1"/>
    <col min="7430" max="7430" width="15.42578125" style="3" customWidth="1"/>
    <col min="7431" max="7431" width="16.7109375" style="3" customWidth="1"/>
    <col min="7432" max="7432" width="11.5703125" style="3" bestFit="1" customWidth="1"/>
    <col min="7433" max="7680" width="11.42578125" style="3"/>
    <col min="7681" max="7681" width="7.7109375" style="3" customWidth="1"/>
    <col min="7682" max="7682" width="48.7109375" style="3" customWidth="1"/>
    <col min="7683" max="7683" width="10.85546875" style="3" customWidth="1"/>
    <col min="7684" max="7684" width="6.85546875" style="3" customWidth="1"/>
    <col min="7685" max="7685" width="13.42578125" style="3" customWidth="1"/>
    <col min="7686" max="7686" width="15.42578125" style="3" customWidth="1"/>
    <col min="7687" max="7687" width="16.7109375" style="3" customWidth="1"/>
    <col min="7688" max="7688" width="11.5703125" style="3" bestFit="1" customWidth="1"/>
    <col min="7689" max="7936" width="11.42578125" style="3"/>
    <col min="7937" max="7937" width="7.7109375" style="3" customWidth="1"/>
    <col min="7938" max="7938" width="48.7109375" style="3" customWidth="1"/>
    <col min="7939" max="7939" width="10.85546875" style="3" customWidth="1"/>
    <col min="7940" max="7940" width="6.85546875" style="3" customWidth="1"/>
    <col min="7941" max="7941" width="13.42578125" style="3" customWidth="1"/>
    <col min="7942" max="7942" width="15.42578125" style="3" customWidth="1"/>
    <col min="7943" max="7943" width="16.7109375" style="3" customWidth="1"/>
    <col min="7944" max="7944" width="11.5703125" style="3" bestFit="1" customWidth="1"/>
    <col min="7945" max="8192" width="11.42578125" style="3"/>
    <col min="8193" max="8193" width="7.7109375" style="3" customWidth="1"/>
    <col min="8194" max="8194" width="48.7109375" style="3" customWidth="1"/>
    <col min="8195" max="8195" width="10.85546875" style="3" customWidth="1"/>
    <col min="8196" max="8196" width="6.85546875" style="3" customWidth="1"/>
    <col min="8197" max="8197" width="13.42578125" style="3" customWidth="1"/>
    <col min="8198" max="8198" width="15.42578125" style="3" customWidth="1"/>
    <col min="8199" max="8199" width="16.7109375" style="3" customWidth="1"/>
    <col min="8200" max="8200" width="11.5703125" style="3" bestFit="1" customWidth="1"/>
    <col min="8201" max="8448" width="11.42578125" style="3"/>
    <col min="8449" max="8449" width="7.7109375" style="3" customWidth="1"/>
    <col min="8450" max="8450" width="48.7109375" style="3" customWidth="1"/>
    <col min="8451" max="8451" width="10.85546875" style="3" customWidth="1"/>
    <col min="8452" max="8452" width="6.85546875" style="3" customWidth="1"/>
    <col min="8453" max="8453" width="13.42578125" style="3" customWidth="1"/>
    <col min="8454" max="8454" width="15.42578125" style="3" customWidth="1"/>
    <col min="8455" max="8455" width="16.7109375" style="3" customWidth="1"/>
    <col min="8456" max="8456" width="11.5703125" style="3" bestFit="1" customWidth="1"/>
    <col min="8457" max="8704" width="11.42578125" style="3"/>
    <col min="8705" max="8705" width="7.7109375" style="3" customWidth="1"/>
    <col min="8706" max="8706" width="48.7109375" style="3" customWidth="1"/>
    <col min="8707" max="8707" width="10.85546875" style="3" customWidth="1"/>
    <col min="8708" max="8708" width="6.85546875" style="3" customWidth="1"/>
    <col min="8709" max="8709" width="13.42578125" style="3" customWidth="1"/>
    <col min="8710" max="8710" width="15.42578125" style="3" customWidth="1"/>
    <col min="8711" max="8711" width="16.7109375" style="3" customWidth="1"/>
    <col min="8712" max="8712" width="11.5703125" style="3" bestFit="1" customWidth="1"/>
    <col min="8713" max="8960" width="11.42578125" style="3"/>
    <col min="8961" max="8961" width="7.7109375" style="3" customWidth="1"/>
    <col min="8962" max="8962" width="48.7109375" style="3" customWidth="1"/>
    <col min="8963" max="8963" width="10.85546875" style="3" customWidth="1"/>
    <col min="8964" max="8964" width="6.85546875" style="3" customWidth="1"/>
    <col min="8965" max="8965" width="13.42578125" style="3" customWidth="1"/>
    <col min="8966" max="8966" width="15.42578125" style="3" customWidth="1"/>
    <col min="8967" max="8967" width="16.7109375" style="3" customWidth="1"/>
    <col min="8968" max="8968" width="11.5703125" style="3" bestFit="1" customWidth="1"/>
    <col min="8969" max="9216" width="11.42578125" style="3"/>
    <col min="9217" max="9217" width="7.7109375" style="3" customWidth="1"/>
    <col min="9218" max="9218" width="48.7109375" style="3" customWidth="1"/>
    <col min="9219" max="9219" width="10.85546875" style="3" customWidth="1"/>
    <col min="9220" max="9220" width="6.85546875" style="3" customWidth="1"/>
    <col min="9221" max="9221" width="13.42578125" style="3" customWidth="1"/>
    <col min="9222" max="9222" width="15.42578125" style="3" customWidth="1"/>
    <col min="9223" max="9223" width="16.7109375" style="3" customWidth="1"/>
    <col min="9224" max="9224" width="11.5703125" style="3" bestFit="1" customWidth="1"/>
    <col min="9225" max="9472" width="11.42578125" style="3"/>
    <col min="9473" max="9473" width="7.7109375" style="3" customWidth="1"/>
    <col min="9474" max="9474" width="48.7109375" style="3" customWidth="1"/>
    <col min="9475" max="9475" width="10.85546875" style="3" customWidth="1"/>
    <col min="9476" max="9476" width="6.85546875" style="3" customWidth="1"/>
    <col min="9477" max="9477" width="13.42578125" style="3" customWidth="1"/>
    <col min="9478" max="9478" width="15.42578125" style="3" customWidth="1"/>
    <col min="9479" max="9479" width="16.7109375" style="3" customWidth="1"/>
    <col min="9480" max="9480" width="11.5703125" style="3" bestFit="1" customWidth="1"/>
    <col min="9481" max="9728" width="11.42578125" style="3"/>
    <col min="9729" max="9729" width="7.7109375" style="3" customWidth="1"/>
    <col min="9730" max="9730" width="48.7109375" style="3" customWidth="1"/>
    <col min="9731" max="9731" width="10.85546875" style="3" customWidth="1"/>
    <col min="9732" max="9732" width="6.85546875" style="3" customWidth="1"/>
    <col min="9733" max="9733" width="13.42578125" style="3" customWidth="1"/>
    <col min="9734" max="9734" width="15.42578125" style="3" customWidth="1"/>
    <col min="9735" max="9735" width="16.7109375" style="3" customWidth="1"/>
    <col min="9736" max="9736" width="11.5703125" style="3" bestFit="1" customWidth="1"/>
    <col min="9737" max="9984" width="11.42578125" style="3"/>
    <col min="9985" max="9985" width="7.7109375" style="3" customWidth="1"/>
    <col min="9986" max="9986" width="48.7109375" style="3" customWidth="1"/>
    <col min="9987" max="9987" width="10.85546875" style="3" customWidth="1"/>
    <col min="9988" max="9988" width="6.85546875" style="3" customWidth="1"/>
    <col min="9989" max="9989" width="13.42578125" style="3" customWidth="1"/>
    <col min="9990" max="9990" width="15.42578125" style="3" customWidth="1"/>
    <col min="9991" max="9991" width="16.7109375" style="3" customWidth="1"/>
    <col min="9992" max="9992" width="11.5703125" style="3" bestFit="1" customWidth="1"/>
    <col min="9993" max="10240" width="11.42578125" style="3"/>
    <col min="10241" max="10241" width="7.7109375" style="3" customWidth="1"/>
    <col min="10242" max="10242" width="48.7109375" style="3" customWidth="1"/>
    <col min="10243" max="10243" width="10.85546875" style="3" customWidth="1"/>
    <col min="10244" max="10244" width="6.85546875" style="3" customWidth="1"/>
    <col min="10245" max="10245" width="13.42578125" style="3" customWidth="1"/>
    <col min="10246" max="10246" width="15.42578125" style="3" customWidth="1"/>
    <col min="10247" max="10247" width="16.7109375" style="3" customWidth="1"/>
    <col min="10248" max="10248" width="11.5703125" style="3" bestFit="1" customWidth="1"/>
    <col min="10249" max="10496" width="11.42578125" style="3"/>
    <col min="10497" max="10497" width="7.7109375" style="3" customWidth="1"/>
    <col min="10498" max="10498" width="48.7109375" style="3" customWidth="1"/>
    <col min="10499" max="10499" width="10.85546875" style="3" customWidth="1"/>
    <col min="10500" max="10500" width="6.85546875" style="3" customWidth="1"/>
    <col min="10501" max="10501" width="13.42578125" style="3" customWidth="1"/>
    <col min="10502" max="10502" width="15.42578125" style="3" customWidth="1"/>
    <col min="10503" max="10503" width="16.7109375" style="3" customWidth="1"/>
    <col min="10504" max="10504" width="11.5703125" style="3" bestFit="1" customWidth="1"/>
    <col min="10505" max="10752" width="11.42578125" style="3"/>
    <col min="10753" max="10753" width="7.7109375" style="3" customWidth="1"/>
    <col min="10754" max="10754" width="48.7109375" style="3" customWidth="1"/>
    <col min="10755" max="10755" width="10.85546875" style="3" customWidth="1"/>
    <col min="10756" max="10756" width="6.85546875" style="3" customWidth="1"/>
    <col min="10757" max="10757" width="13.42578125" style="3" customWidth="1"/>
    <col min="10758" max="10758" width="15.42578125" style="3" customWidth="1"/>
    <col min="10759" max="10759" width="16.7109375" style="3" customWidth="1"/>
    <col min="10760" max="10760" width="11.5703125" style="3" bestFit="1" customWidth="1"/>
    <col min="10761" max="11008" width="11.42578125" style="3"/>
    <col min="11009" max="11009" width="7.7109375" style="3" customWidth="1"/>
    <col min="11010" max="11010" width="48.7109375" style="3" customWidth="1"/>
    <col min="11011" max="11011" width="10.85546875" style="3" customWidth="1"/>
    <col min="11012" max="11012" width="6.85546875" style="3" customWidth="1"/>
    <col min="11013" max="11013" width="13.42578125" style="3" customWidth="1"/>
    <col min="11014" max="11014" width="15.42578125" style="3" customWidth="1"/>
    <col min="11015" max="11015" width="16.7109375" style="3" customWidth="1"/>
    <col min="11016" max="11016" width="11.5703125" style="3" bestFit="1" customWidth="1"/>
    <col min="11017" max="11264" width="11.42578125" style="3"/>
    <col min="11265" max="11265" width="7.7109375" style="3" customWidth="1"/>
    <col min="11266" max="11266" width="48.7109375" style="3" customWidth="1"/>
    <col min="11267" max="11267" width="10.85546875" style="3" customWidth="1"/>
    <col min="11268" max="11268" width="6.85546875" style="3" customWidth="1"/>
    <col min="11269" max="11269" width="13.42578125" style="3" customWidth="1"/>
    <col min="11270" max="11270" width="15.42578125" style="3" customWidth="1"/>
    <col min="11271" max="11271" width="16.7109375" style="3" customWidth="1"/>
    <col min="11272" max="11272" width="11.5703125" style="3" bestFit="1" customWidth="1"/>
    <col min="11273" max="11520" width="11.42578125" style="3"/>
    <col min="11521" max="11521" width="7.7109375" style="3" customWidth="1"/>
    <col min="11522" max="11522" width="48.7109375" style="3" customWidth="1"/>
    <col min="11523" max="11523" width="10.85546875" style="3" customWidth="1"/>
    <col min="11524" max="11524" width="6.85546875" style="3" customWidth="1"/>
    <col min="11525" max="11525" width="13.42578125" style="3" customWidth="1"/>
    <col min="11526" max="11526" width="15.42578125" style="3" customWidth="1"/>
    <col min="11527" max="11527" width="16.7109375" style="3" customWidth="1"/>
    <col min="11528" max="11528" width="11.5703125" style="3" bestFit="1" customWidth="1"/>
    <col min="11529" max="11776" width="11.42578125" style="3"/>
    <col min="11777" max="11777" width="7.7109375" style="3" customWidth="1"/>
    <col min="11778" max="11778" width="48.7109375" style="3" customWidth="1"/>
    <col min="11779" max="11779" width="10.85546875" style="3" customWidth="1"/>
    <col min="11780" max="11780" width="6.85546875" style="3" customWidth="1"/>
    <col min="11781" max="11781" width="13.42578125" style="3" customWidth="1"/>
    <col min="11782" max="11782" width="15.42578125" style="3" customWidth="1"/>
    <col min="11783" max="11783" width="16.7109375" style="3" customWidth="1"/>
    <col min="11784" max="11784" width="11.5703125" style="3" bestFit="1" customWidth="1"/>
    <col min="11785" max="12032" width="11.42578125" style="3"/>
    <col min="12033" max="12033" width="7.7109375" style="3" customWidth="1"/>
    <col min="12034" max="12034" width="48.7109375" style="3" customWidth="1"/>
    <col min="12035" max="12035" width="10.85546875" style="3" customWidth="1"/>
    <col min="12036" max="12036" width="6.85546875" style="3" customWidth="1"/>
    <col min="12037" max="12037" width="13.42578125" style="3" customWidth="1"/>
    <col min="12038" max="12038" width="15.42578125" style="3" customWidth="1"/>
    <col min="12039" max="12039" width="16.7109375" style="3" customWidth="1"/>
    <col min="12040" max="12040" width="11.5703125" style="3" bestFit="1" customWidth="1"/>
    <col min="12041" max="12288" width="11.42578125" style="3"/>
    <col min="12289" max="12289" width="7.7109375" style="3" customWidth="1"/>
    <col min="12290" max="12290" width="48.7109375" style="3" customWidth="1"/>
    <col min="12291" max="12291" width="10.85546875" style="3" customWidth="1"/>
    <col min="12292" max="12292" width="6.85546875" style="3" customWidth="1"/>
    <col min="12293" max="12293" width="13.42578125" style="3" customWidth="1"/>
    <col min="12294" max="12294" width="15.42578125" style="3" customWidth="1"/>
    <col min="12295" max="12295" width="16.7109375" style="3" customWidth="1"/>
    <col min="12296" max="12296" width="11.5703125" style="3" bestFit="1" customWidth="1"/>
    <col min="12297" max="12544" width="11.42578125" style="3"/>
    <col min="12545" max="12545" width="7.7109375" style="3" customWidth="1"/>
    <col min="12546" max="12546" width="48.7109375" style="3" customWidth="1"/>
    <col min="12547" max="12547" width="10.85546875" style="3" customWidth="1"/>
    <col min="12548" max="12548" width="6.85546875" style="3" customWidth="1"/>
    <col min="12549" max="12549" width="13.42578125" style="3" customWidth="1"/>
    <col min="12550" max="12550" width="15.42578125" style="3" customWidth="1"/>
    <col min="12551" max="12551" width="16.7109375" style="3" customWidth="1"/>
    <col min="12552" max="12552" width="11.5703125" style="3" bestFit="1" customWidth="1"/>
    <col min="12553" max="12800" width="11.42578125" style="3"/>
    <col min="12801" max="12801" width="7.7109375" style="3" customWidth="1"/>
    <col min="12802" max="12802" width="48.7109375" style="3" customWidth="1"/>
    <col min="12803" max="12803" width="10.85546875" style="3" customWidth="1"/>
    <col min="12804" max="12804" width="6.85546875" style="3" customWidth="1"/>
    <col min="12805" max="12805" width="13.42578125" style="3" customWidth="1"/>
    <col min="12806" max="12806" width="15.42578125" style="3" customWidth="1"/>
    <col min="12807" max="12807" width="16.7109375" style="3" customWidth="1"/>
    <col min="12808" max="12808" width="11.5703125" style="3" bestFit="1" customWidth="1"/>
    <col min="12809" max="13056" width="11.42578125" style="3"/>
    <col min="13057" max="13057" width="7.7109375" style="3" customWidth="1"/>
    <col min="13058" max="13058" width="48.7109375" style="3" customWidth="1"/>
    <col min="13059" max="13059" width="10.85546875" style="3" customWidth="1"/>
    <col min="13060" max="13060" width="6.85546875" style="3" customWidth="1"/>
    <col min="13061" max="13061" width="13.42578125" style="3" customWidth="1"/>
    <col min="13062" max="13062" width="15.42578125" style="3" customWidth="1"/>
    <col min="13063" max="13063" width="16.7109375" style="3" customWidth="1"/>
    <col min="13064" max="13064" width="11.5703125" style="3" bestFit="1" customWidth="1"/>
    <col min="13065" max="13312" width="11.42578125" style="3"/>
    <col min="13313" max="13313" width="7.7109375" style="3" customWidth="1"/>
    <col min="13314" max="13314" width="48.7109375" style="3" customWidth="1"/>
    <col min="13315" max="13315" width="10.85546875" style="3" customWidth="1"/>
    <col min="13316" max="13316" width="6.85546875" style="3" customWidth="1"/>
    <col min="13317" max="13317" width="13.42578125" style="3" customWidth="1"/>
    <col min="13318" max="13318" width="15.42578125" style="3" customWidth="1"/>
    <col min="13319" max="13319" width="16.7109375" style="3" customWidth="1"/>
    <col min="13320" max="13320" width="11.5703125" style="3" bestFit="1" customWidth="1"/>
    <col min="13321" max="13568" width="11.42578125" style="3"/>
    <col min="13569" max="13569" width="7.7109375" style="3" customWidth="1"/>
    <col min="13570" max="13570" width="48.7109375" style="3" customWidth="1"/>
    <col min="13571" max="13571" width="10.85546875" style="3" customWidth="1"/>
    <col min="13572" max="13572" width="6.85546875" style="3" customWidth="1"/>
    <col min="13573" max="13573" width="13.42578125" style="3" customWidth="1"/>
    <col min="13574" max="13574" width="15.42578125" style="3" customWidth="1"/>
    <col min="13575" max="13575" width="16.7109375" style="3" customWidth="1"/>
    <col min="13576" max="13576" width="11.5703125" style="3" bestFit="1" customWidth="1"/>
    <col min="13577" max="13824" width="11.42578125" style="3"/>
    <col min="13825" max="13825" width="7.7109375" style="3" customWidth="1"/>
    <col min="13826" max="13826" width="48.7109375" style="3" customWidth="1"/>
    <col min="13827" max="13827" width="10.85546875" style="3" customWidth="1"/>
    <col min="13828" max="13828" width="6.85546875" style="3" customWidth="1"/>
    <col min="13829" max="13829" width="13.42578125" style="3" customWidth="1"/>
    <col min="13830" max="13830" width="15.42578125" style="3" customWidth="1"/>
    <col min="13831" max="13831" width="16.7109375" style="3" customWidth="1"/>
    <col min="13832" max="13832" width="11.5703125" style="3" bestFit="1" customWidth="1"/>
    <col min="13833" max="14080" width="11.42578125" style="3"/>
    <col min="14081" max="14081" width="7.7109375" style="3" customWidth="1"/>
    <col min="14082" max="14082" width="48.7109375" style="3" customWidth="1"/>
    <col min="14083" max="14083" width="10.85546875" style="3" customWidth="1"/>
    <col min="14084" max="14084" width="6.85546875" style="3" customWidth="1"/>
    <col min="14085" max="14085" width="13.42578125" style="3" customWidth="1"/>
    <col min="14086" max="14086" width="15.42578125" style="3" customWidth="1"/>
    <col min="14087" max="14087" width="16.7109375" style="3" customWidth="1"/>
    <col min="14088" max="14088" width="11.5703125" style="3" bestFit="1" customWidth="1"/>
    <col min="14089" max="14336" width="11.42578125" style="3"/>
    <col min="14337" max="14337" width="7.7109375" style="3" customWidth="1"/>
    <col min="14338" max="14338" width="48.7109375" style="3" customWidth="1"/>
    <col min="14339" max="14339" width="10.85546875" style="3" customWidth="1"/>
    <col min="14340" max="14340" width="6.85546875" style="3" customWidth="1"/>
    <col min="14341" max="14341" width="13.42578125" style="3" customWidth="1"/>
    <col min="14342" max="14342" width="15.42578125" style="3" customWidth="1"/>
    <col min="14343" max="14343" width="16.7109375" style="3" customWidth="1"/>
    <col min="14344" max="14344" width="11.5703125" style="3" bestFit="1" customWidth="1"/>
    <col min="14345" max="14592" width="11.42578125" style="3"/>
    <col min="14593" max="14593" width="7.7109375" style="3" customWidth="1"/>
    <col min="14594" max="14594" width="48.7109375" style="3" customWidth="1"/>
    <col min="14595" max="14595" width="10.85546875" style="3" customWidth="1"/>
    <col min="14596" max="14596" width="6.85546875" style="3" customWidth="1"/>
    <col min="14597" max="14597" width="13.42578125" style="3" customWidth="1"/>
    <col min="14598" max="14598" width="15.42578125" style="3" customWidth="1"/>
    <col min="14599" max="14599" width="16.7109375" style="3" customWidth="1"/>
    <col min="14600" max="14600" width="11.5703125" style="3" bestFit="1" customWidth="1"/>
    <col min="14601" max="14848" width="11.42578125" style="3"/>
    <col min="14849" max="14849" width="7.7109375" style="3" customWidth="1"/>
    <col min="14850" max="14850" width="48.7109375" style="3" customWidth="1"/>
    <col min="14851" max="14851" width="10.85546875" style="3" customWidth="1"/>
    <col min="14852" max="14852" width="6.85546875" style="3" customWidth="1"/>
    <col min="14853" max="14853" width="13.42578125" style="3" customWidth="1"/>
    <col min="14854" max="14854" width="15.42578125" style="3" customWidth="1"/>
    <col min="14855" max="14855" width="16.7109375" style="3" customWidth="1"/>
    <col min="14856" max="14856" width="11.5703125" style="3" bestFit="1" customWidth="1"/>
    <col min="14857" max="15104" width="11.42578125" style="3"/>
    <col min="15105" max="15105" width="7.7109375" style="3" customWidth="1"/>
    <col min="15106" max="15106" width="48.7109375" style="3" customWidth="1"/>
    <col min="15107" max="15107" width="10.85546875" style="3" customWidth="1"/>
    <col min="15108" max="15108" width="6.85546875" style="3" customWidth="1"/>
    <col min="15109" max="15109" width="13.42578125" style="3" customWidth="1"/>
    <col min="15110" max="15110" width="15.42578125" style="3" customWidth="1"/>
    <col min="15111" max="15111" width="16.7109375" style="3" customWidth="1"/>
    <col min="15112" max="15112" width="11.5703125" style="3" bestFit="1" customWidth="1"/>
    <col min="15113" max="15360" width="11.42578125" style="3"/>
    <col min="15361" max="15361" width="7.7109375" style="3" customWidth="1"/>
    <col min="15362" max="15362" width="48.7109375" style="3" customWidth="1"/>
    <col min="15363" max="15363" width="10.85546875" style="3" customWidth="1"/>
    <col min="15364" max="15364" width="6.85546875" style="3" customWidth="1"/>
    <col min="15365" max="15365" width="13.42578125" style="3" customWidth="1"/>
    <col min="15366" max="15366" width="15.42578125" style="3" customWidth="1"/>
    <col min="15367" max="15367" width="16.7109375" style="3" customWidth="1"/>
    <col min="15368" max="15368" width="11.5703125" style="3" bestFit="1" customWidth="1"/>
    <col min="15369" max="15616" width="11.42578125" style="3"/>
    <col min="15617" max="15617" width="7.7109375" style="3" customWidth="1"/>
    <col min="15618" max="15618" width="48.7109375" style="3" customWidth="1"/>
    <col min="15619" max="15619" width="10.85546875" style="3" customWidth="1"/>
    <col min="15620" max="15620" width="6.85546875" style="3" customWidth="1"/>
    <col min="15621" max="15621" width="13.42578125" style="3" customWidth="1"/>
    <col min="15622" max="15622" width="15.42578125" style="3" customWidth="1"/>
    <col min="15623" max="15623" width="16.7109375" style="3" customWidth="1"/>
    <col min="15624" max="15624" width="11.5703125" style="3" bestFit="1" customWidth="1"/>
    <col min="15625" max="15872" width="11.42578125" style="3"/>
    <col min="15873" max="15873" width="7.7109375" style="3" customWidth="1"/>
    <col min="15874" max="15874" width="48.7109375" style="3" customWidth="1"/>
    <col min="15875" max="15875" width="10.85546875" style="3" customWidth="1"/>
    <col min="15876" max="15876" width="6.85546875" style="3" customWidth="1"/>
    <col min="15877" max="15877" width="13.42578125" style="3" customWidth="1"/>
    <col min="15878" max="15878" width="15.42578125" style="3" customWidth="1"/>
    <col min="15879" max="15879" width="16.7109375" style="3" customWidth="1"/>
    <col min="15880" max="15880" width="11.5703125" style="3" bestFit="1" customWidth="1"/>
    <col min="15881" max="16128" width="11.42578125" style="3"/>
    <col min="16129" max="16129" width="7.7109375" style="3" customWidth="1"/>
    <col min="16130" max="16130" width="48.7109375" style="3" customWidth="1"/>
    <col min="16131" max="16131" width="10.85546875" style="3" customWidth="1"/>
    <col min="16132" max="16132" width="6.85546875" style="3" customWidth="1"/>
    <col min="16133" max="16133" width="13.42578125" style="3" customWidth="1"/>
    <col min="16134" max="16134" width="15.42578125" style="3" customWidth="1"/>
    <col min="16135" max="16135" width="16.7109375" style="3" customWidth="1"/>
    <col min="16136" max="16136" width="11.5703125" style="3" bestFit="1" customWidth="1"/>
    <col min="16137" max="16384" width="11.42578125" style="3"/>
  </cols>
  <sheetData>
    <row r="1" spans="1:17" s="1" customFormat="1">
      <c r="A1" s="262" t="s">
        <v>0</v>
      </c>
      <c r="B1" s="262"/>
      <c r="C1" s="262"/>
      <c r="D1" s="262"/>
      <c r="E1" s="262"/>
      <c r="F1" s="262"/>
    </row>
    <row r="2" spans="1:17" s="1" customFormat="1">
      <c r="A2" s="262" t="s">
        <v>1</v>
      </c>
      <c r="B2" s="262"/>
      <c r="C2" s="262"/>
      <c r="D2" s="262"/>
      <c r="E2" s="262"/>
      <c r="F2" s="262"/>
    </row>
    <row r="3" spans="1:17" s="1" customFormat="1">
      <c r="A3" s="262" t="s">
        <v>107</v>
      </c>
      <c r="B3" s="262"/>
      <c r="C3" s="262"/>
      <c r="D3" s="262"/>
      <c r="E3" s="262"/>
      <c r="F3" s="262"/>
    </row>
    <row r="4" spans="1:17" s="1" customFormat="1">
      <c r="A4" s="262"/>
      <c r="B4" s="262"/>
      <c r="C4" s="262"/>
      <c r="D4" s="262"/>
      <c r="E4" s="262"/>
      <c r="F4" s="262"/>
    </row>
    <row r="5" spans="1:17" s="1" customFormat="1" ht="8.25" customHeight="1">
      <c r="A5" s="262"/>
      <c r="B5" s="262"/>
      <c r="C5" s="262"/>
      <c r="D5" s="262"/>
      <c r="E5" s="262"/>
      <c r="F5" s="262"/>
    </row>
    <row r="6" spans="1:17" s="1" customFormat="1" ht="19.5" customHeight="1">
      <c r="A6" s="49"/>
      <c r="B6" s="50"/>
      <c r="C6" s="51"/>
      <c r="D6" s="52"/>
      <c r="E6" s="53"/>
      <c r="F6" s="54"/>
    </row>
    <row r="7" spans="1:17" s="146" customFormat="1">
      <c r="A7" s="144" t="s">
        <v>50</v>
      </c>
      <c r="B7" s="263" t="s">
        <v>116</v>
      </c>
      <c r="C7" s="263"/>
      <c r="D7" s="263"/>
      <c r="E7" s="263"/>
      <c r="F7" s="263"/>
    </row>
    <row r="8" spans="1:17" s="1" customFormat="1" ht="14.25" customHeight="1">
      <c r="A8" s="55" t="s">
        <v>60</v>
      </c>
      <c r="B8" s="50"/>
      <c r="C8" s="56"/>
      <c r="D8" s="52" t="s">
        <v>104</v>
      </c>
      <c r="E8" s="57"/>
      <c r="F8" s="145"/>
    </row>
    <row r="9" spans="1:17" s="1" customFormat="1">
      <c r="A9" s="55" t="s">
        <v>99</v>
      </c>
      <c r="B9" s="50" t="s">
        <v>100</v>
      </c>
      <c r="C9" s="56"/>
      <c r="D9" s="52" t="s">
        <v>101</v>
      </c>
      <c r="E9" s="57" t="s">
        <v>102</v>
      </c>
      <c r="F9" s="54"/>
    </row>
    <row r="10" spans="1:17" s="1" customFormat="1">
      <c r="A10" s="266" t="s">
        <v>106</v>
      </c>
      <c r="B10" s="267"/>
      <c r="C10" s="267"/>
      <c r="D10" s="267"/>
      <c r="E10" s="267"/>
      <c r="F10" s="268"/>
    </row>
    <row r="11" spans="1:17" s="34" customFormat="1" ht="11.25" customHeight="1">
      <c r="A11" s="58" t="s">
        <v>2</v>
      </c>
      <c r="B11" s="58" t="s">
        <v>3</v>
      </c>
      <c r="C11" s="59" t="s">
        <v>4</v>
      </c>
      <c r="D11" s="58" t="s">
        <v>5</v>
      </c>
      <c r="E11" s="60" t="s">
        <v>6</v>
      </c>
      <c r="F11" s="60" t="s">
        <v>7</v>
      </c>
      <c r="G11" s="160"/>
      <c r="H11" s="155"/>
      <c r="I11" s="155"/>
      <c r="J11" s="155"/>
      <c r="K11" s="155"/>
      <c r="L11" s="155"/>
      <c r="M11" s="155"/>
      <c r="N11" s="155"/>
      <c r="O11" s="155"/>
      <c r="P11" s="154"/>
    </row>
    <row r="12" spans="1:17" ht="9" customHeight="1">
      <c r="A12" s="61"/>
      <c r="B12" s="61"/>
      <c r="C12" s="62"/>
      <c r="D12" s="61"/>
      <c r="E12" s="63"/>
      <c r="F12" s="63"/>
      <c r="G12" s="161"/>
      <c r="H12" s="155"/>
      <c r="I12" s="155"/>
      <c r="J12" s="155"/>
      <c r="K12" s="155"/>
      <c r="L12" s="155"/>
      <c r="M12" s="155"/>
      <c r="N12" s="155"/>
      <c r="O12" s="155"/>
      <c r="P12" s="2"/>
    </row>
    <row r="13" spans="1:17" s="8" customFormat="1" ht="25.5" customHeight="1">
      <c r="A13" s="64" t="s">
        <v>47</v>
      </c>
      <c r="B13" s="67" t="s">
        <v>64</v>
      </c>
      <c r="C13" s="42"/>
      <c r="D13" s="65"/>
      <c r="E13" s="44"/>
      <c r="F13" s="6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8" customFormat="1" ht="6" customHeight="1">
      <c r="A14" s="65"/>
      <c r="B14" s="39"/>
      <c r="C14" s="42"/>
      <c r="D14" s="65"/>
      <c r="E14" s="44"/>
      <c r="F14" s="6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s="8" customFormat="1" ht="12.75" customHeight="1">
      <c r="A15" s="68">
        <v>1</v>
      </c>
      <c r="B15" s="39" t="s">
        <v>40</v>
      </c>
      <c r="C15" s="44">
        <v>1892.4</v>
      </c>
      <c r="D15" s="65" t="s">
        <v>11</v>
      </c>
      <c r="E15" s="44">
        <v>14.63</v>
      </c>
      <c r="F15" s="66">
        <f t="shared" ref="F15:F39" si="0">ROUND(C15*E15,2)</f>
        <v>27685.81</v>
      </c>
      <c r="G15" s="245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s="8" customFormat="1" ht="6" customHeight="1">
      <c r="A16" s="38"/>
      <c r="B16" s="39"/>
      <c r="C16" s="42"/>
      <c r="D16" s="65"/>
      <c r="E16" s="44"/>
      <c r="F16" s="66">
        <f>ROUND(C16*E16,2)</f>
        <v>0</v>
      </c>
      <c r="G16" s="245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s="8" customFormat="1" ht="12.75" customHeight="1">
      <c r="A17" s="69">
        <v>2</v>
      </c>
      <c r="B17" s="67" t="s">
        <v>8</v>
      </c>
      <c r="C17" s="42"/>
      <c r="D17" s="65"/>
      <c r="E17" s="44"/>
      <c r="F17" s="66">
        <f>ROUND(C17*E17,2)</f>
        <v>0</v>
      </c>
      <c r="G17" s="245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s="8" customFormat="1" ht="12.75" customHeight="1">
      <c r="A18" s="70">
        <v>2.1</v>
      </c>
      <c r="B18" s="39" t="s">
        <v>36</v>
      </c>
      <c r="C18" s="44">
        <v>1854.55</v>
      </c>
      <c r="D18" s="65" t="s">
        <v>9</v>
      </c>
      <c r="E18" s="44">
        <v>154.52000000000001</v>
      </c>
      <c r="F18" s="66">
        <f>ROUND(C18*E18,2)</f>
        <v>286565.07</v>
      </c>
      <c r="G18" s="245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s="8" customFormat="1" ht="12.75" customHeight="1">
      <c r="A19" s="70">
        <v>2.2000000000000002</v>
      </c>
      <c r="B19" s="39" t="s">
        <v>35</v>
      </c>
      <c r="C19" s="44">
        <v>141.93</v>
      </c>
      <c r="D19" s="65" t="s">
        <v>9</v>
      </c>
      <c r="E19" s="44">
        <v>1110.3900000000001</v>
      </c>
      <c r="F19" s="66">
        <f t="shared" si="0"/>
        <v>157597.65</v>
      </c>
      <c r="G19" s="245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s="8" customFormat="1" ht="25.5">
      <c r="A20" s="70">
        <v>2.2999999999999998</v>
      </c>
      <c r="B20" s="40" t="s">
        <v>39</v>
      </c>
      <c r="C20" s="177">
        <v>1568.74</v>
      </c>
      <c r="D20" s="43" t="s">
        <v>9</v>
      </c>
      <c r="E20" s="178">
        <v>184.63</v>
      </c>
      <c r="F20" s="183">
        <f t="shared" si="0"/>
        <v>289636.46999999997</v>
      </c>
      <c r="G20" s="245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8" customFormat="1" ht="28.5" customHeight="1">
      <c r="A21" s="70">
        <v>2.4</v>
      </c>
      <c r="B21" s="179" t="s">
        <v>48</v>
      </c>
      <c r="C21" s="35">
        <v>342.97</v>
      </c>
      <c r="D21" s="65" t="s">
        <v>9</v>
      </c>
      <c r="E21" s="35">
        <v>210</v>
      </c>
      <c r="F21" s="75">
        <f t="shared" si="0"/>
        <v>72023.7</v>
      </c>
      <c r="G21" s="245"/>
      <c r="H21" s="7"/>
      <c r="I21" s="7"/>
      <c r="J21" s="46"/>
      <c r="K21" s="7"/>
      <c r="L21" s="7"/>
      <c r="M21" s="7"/>
      <c r="N21" s="7"/>
      <c r="O21" s="7"/>
      <c r="P21" s="7"/>
      <c r="Q21" s="7"/>
    </row>
    <row r="22" spans="1:17" s="8" customFormat="1" ht="9" customHeight="1">
      <c r="A22" s="70"/>
      <c r="B22" s="39"/>
      <c r="C22" s="44"/>
      <c r="D22" s="65"/>
      <c r="E22" s="44"/>
      <c r="F22" s="66">
        <f t="shared" si="0"/>
        <v>0</v>
      </c>
      <c r="G22" s="245"/>
      <c r="H22" s="7"/>
      <c r="I22" s="7"/>
      <c r="J22" s="46"/>
      <c r="K22" s="7"/>
      <c r="L22" s="7"/>
      <c r="M22" s="7"/>
      <c r="N22" s="7"/>
      <c r="O22" s="7"/>
      <c r="P22" s="7"/>
      <c r="Q22" s="7"/>
    </row>
    <row r="23" spans="1:17" s="8" customFormat="1" ht="12.75" customHeight="1">
      <c r="A23" s="69">
        <v>3</v>
      </c>
      <c r="B23" s="67" t="s">
        <v>34</v>
      </c>
      <c r="C23" s="180"/>
      <c r="D23" s="64"/>
      <c r="E23" s="180"/>
      <c r="F23" s="66">
        <f t="shared" si="0"/>
        <v>0</v>
      </c>
      <c r="G23" s="245"/>
      <c r="H23" s="7"/>
      <c r="I23" s="7"/>
      <c r="J23" s="46"/>
      <c r="K23" s="7"/>
      <c r="L23" s="7"/>
      <c r="M23" s="7"/>
      <c r="N23" s="7"/>
      <c r="O23" s="7"/>
      <c r="P23" s="7"/>
      <c r="Q23" s="7"/>
    </row>
    <row r="24" spans="1:17" s="8" customFormat="1" ht="25.5">
      <c r="A24" s="71">
        <v>3.1</v>
      </c>
      <c r="B24" s="40" t="s">
        <v>41</v>
      </c>
      <c r="C24" s="35">
        <v>1949.17</v>
      </c>
      <c r="D24" s="65" t="s">
        <v>11</v>
      </c>
      <c r="E24" s="73">
        <v>2768.6</v>
      </c>
      <c r="F24" s="75">
        <f t="shared" si="0"/>
        <v>5396472.0599999996</v>
      </c>
      <c r="G24" s="245"/>
      <c r="H24" s="7"/>
      <c r="I24" s="7"/>
      <c r="J24" s="46"/>
      <c r="K24" s="7"/>
      <c r="L24" s="7"/>
      <c r="M24" s="7"/>
      <c r="N24" s="7"/>
      <c r="O24" s="7"/>
      <c r="P24" s="7"/>
      <c r="Q24" s="7"/>
    </row>
    <row r="25" spans="1:17" s="8" customFormat="1" ht="9.9499999999999993" customHeight="1">
      <c r="A25" s="74"/>
      <c r="B25" s="40"/>
      <c r="C25" s="83"/>
      <c r="D25" s="65"/>
      <c r="E25" s="44"/>
      <c r="F25" s="66">
        <f t="shared" si="0"/>
        <v>0</v>
      </c>
      <c r="G25" s="245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8" customFormat="1" ht="12.75" customHeight="1">
      <c r="A26" s="69">
        <v>4</v>
      </c>
      <c r="B26" s="67" t="s">
        <v>33</v>
      </c>
      <c r="C26" s="180"/>
      <c r="D26" s="64"/>
      <c r="E26" s="180"/>
      <c r="F26" s="66">
        <f t="shared" si="0"/>
        <v>0</v>
      </c>
      <c r="G26" s="245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8" customFormat="1" ht="25.5">
      <c r="A27" s="71">
        <v>4.0999999999999996</v>
      </c>
      <c r="B27" s="40" t="s">
        <v>41</v>
      </c>
      <c r="C27" s="35">
        <v>1949.17</v>
      </c>
      <c r="D27" s="65" t="s">
        <v>11</v>
      </c>
      <c r="E27" s="35">
        <v>43.04</v>
      </c>
      <c r="F27" s="75">
        <f t="shared" si="0"/>
        <v>83892.28</v>
      </c>
      <c r="G27" s="245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8" customFormat="1" ht="9" customHeight="1">
      <c r="A28" s="70"/>
      <c r="B28" s="40"/>
      <c r="C28" s="42"/>
      <c r="D28" s="65"/>
      <c r="E28" s="44"/>
      <c r="F28" s="75">
        <f t="shared" si="0"/>
        <v>0</v>
      </c>
      <c r="G28" s="245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8" customFormat="1">
      <c r="A29" s="77">
        <v>5</v>
      </c>
      <c r="B29" s="45" t="s">
        <v>32</v>
      </c>
      <c r="C29" s="38"/>
      <c r="D29" s="65"/>
      <c r="E29" s="73"/>
      <c r="F29" s="75">
        <f t="shared" si="0"/>
        <v>0</v>
      </c>
      <c r="G29" s="245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8" customFormat="1" ht="38.25">
      <c r="A30" s="71">
        <v>5.0999999999999996</v>
      </c>
      <c r="B30" s="181" t="s">
        <v>51</v>
      </c>
      <c r="C30" s="78">
        <v>1</v>
      </c>
      <c r="D30" s="65" t="s">
        <v>12</v>
      </c>
      <c r="E30" s="73">
        <v>66115.7</v>
      </c>
      <c r="F30" s="72">
        <f>ROUND(C30*E30,2)</f>
        <v>66115.7</v>
      </c>
      <c r="G30" s="245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8" customFormat="1" ht="51">
      <c r="A31" s="71">
        <v>5.2</v>
      </c>
      <c r="B31" s="181" t="s">
        <v>45</v>
      </c>
      <c r="C31" s="78">
        <v>1</v>
      </c>
      <c r="D31" s="65" t="s">
        <v>12</v>
      </c>
      <c r="E31" s="73">
        <v>38138.559999999998</v>
      </c>
      <c r="F31" s="72">
        <f>ROUND(C31*E31,2)</f>
        <v>38138.559999999998</v>
      </c>
      <c r="G31" s="245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8" customFormat="1">
      <c r="A32" s="71">
        <v>5.3</v>
      </c>
      <c r="B32" s="182" t="s">
        <v>49</v>
      </c>
      <c r="C32" s="78">
        <v>1</v>
      </c>
      <c r="D32" s="65" t="s">
        <v>12</v>
      </c>
      <c r="E32" s="73">
        <v>3885</v>
      </c>
      <c r="F32" s="72">
        <f>ROUND(C32*E32,2)</f>
        <v>3885</v>
      </c>
      <c r="G32" s="245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3" customFormat="1" ht="27" customHeight="1">
      <c r="A33" s="71">
        <v>5.4</v>
      </c>
      <c r="B33" s="40" t="s">
        <v>63</v>
      </c>
      <c r="C33" s="78">
        <v>1</v>
      </c>
      <c r="D33" s="65" t="s">
        <v>12</v>
      </c>
      <c r="E33" s="73">
        <v>18702.330000000002</v>
      </c>
      <c r="F33" s="75">
        <f t="shared" si="0"/>
        <v>18702.330000000002</v>
      </c>
      <c r="G33" s="245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8" customFormat="1" ht="8.25" customHeight="1">
      <c r="A34" s="71"/>
      <c r="B34" s="40"/>
      <c r="C34" s="38"/>
      <c r="D34" s="65"/>
      <c r="E34" s="73"/>
      <c r="F34" s="72">
        <f>ROUND(C34*E34,2)</f>
        <v>0</v>
      </c>
      <c r="G34" s="245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8" customFormat="1" ht="12.75" customHeight="1">
      <c r="A35" s="77">
        <v>6</v>
      </c>
      <c r="B35" s="79" t="s">
        <v>31</v>
      </c>
      <c r="C35" s="37"/>
      <c r="D35" s="36"/>
      <c r="E35" s="80"/>
      <c r="F35" s="72">
        <f>ROUND(C35*E35,2)</f>
        <v>0</v>
      </c>
      <c r="G35" s="245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8" customFormat="1" ht="12.75" customHeight="1">
      <c r="A36" s="70">
        <v>6.1</v>
      </c>
      <c r="B36" s="40" t="s">
        <v>38</v>
      </c>
      <c r="C36" s="44">
        <v>1892.4</v>
      </c>
      <c r="D36" s="81" t="s">
        <v>11</v>
      </c>
      <c r="E36" s="44">
        <v>57.08</v>
      </c>
      <c r="F36" s="72">
        <f t="shared" si="0"/>
        <v>108018.19</v>
      </c>
      <c r="G36" s="245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8" customFormat="1" ht="9" customHeight="1">
      <c r="A37" s="70"/>
      <c r="B37" s="40"/>
      <c r="C37" s="42"/>
      <c r="D37" s="81"/>
      <c r="E37" s="82"/>
      <c r="F37" s="72">
        <f t="shared" si="0"/>
        <v>0</v>
      </c>
      <c r="G37" s="245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8" customFormat="1" ht="38.25">
      <c r="A38" s="76">
        <v>7</v>
      </c>
      <c r="B38" s="41" t="s">
        <v>37</v>
      </c>
      <c r="C38" s="35">
        <v>1892.4</v>
      </c>
      <c r="D38" s="65" t="s">
        <v>11</v>
      </c>
      <c r="E38" s="73">
        <v>23.8</v>
      </c>
      <c r="F38" s="72">
        <f t="shared" si="0"/>
        <v>45039.12</v>
      </c>
      <c r="G38" s="245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8" customFormat="1">
      <c r="A39" s="76">
        <v>8</v>
      </c>
      <c r="B39" s="41" t="s">
        <v>46</v>
      </c>
      <c r="C39" s="35">
        <v>1892.4</v>
      </c>
      <c r="D39" s="65" t="s">
        <v>11</v>
      </c>
      <c r="E39" s="73">
        <v>15</v>
      </c>
      <c r="F39" s="72">
        <f t="shared" si="0"/>
        <v>28386</v>
      </c>
      <c r="G39" s="245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8" customFormat="1" ht="12.75" customHeight="1">
      <c r="A40" s="71"/>
      <c r="B40" s="40"/>
      <c r="C40" s="38"/>
      <c r="D40" s="65"/>
      <c r="E40" s="73"/>
      <c r="F40" s="66"/>
      <c r="G40" s="245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74" customFormat="1" ht="12.75" customHeight="1">
      <c r="A41" s="38">
        <v>9</v>
      </c>
      <c r="B41" s="162" t="s">
        <v>52</v>
      </c>
      <c r="C41" s="163"/>
      <c r="D41" s="164"/>
      <c r="E41" s="165"/>
      <c r="F41" s="166">
        <f>+ROUND(C41*E41,2)</f>
        <v>0</v>
      </c>
      <c r="G41" s="245"/>
      <c r="H41" s="172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17" s="174" customFormat="1" ht="12.75" customHeight="1">
      <c r="A42" s="38">
        <v>9.1</v>
      </c>
      <c r="B42" s="167" t="s">
        <v>53</v>
      </c>
      <c r="C42" s="165">
        <v>3784.8</v>
      </c>
      <c r="D42" s="168" t="s">
        <v>11</v>
      </c>
      <c r="E42" s="165">
        <v>47.61</v>
      </c>
      <c r="F42" s="166">
        <f>+ROUND(C42*E42,2)</f>
        <v>180194.33</v>
      </c>
      <c r="G42" s="245"/>
      <c r="H42" s="175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1:17" s="174" customFormat="1" ht="12.75" customHeight="1">
      <c r="A43" s="38">
        <v>9.1999999999999993</v>
      </c>
      <c r="B43" s="167" t="s">
        <v>54</v>
      </c>
      <c r="C43" s="165">
        <v>1513.92</v>
      </c>
      <c r="D43" s="168" t="s">
        <v>10</v>
      </c>
      <c r="E43" s="165">
        <v>41</v>
      </c>
      <c r="F43" s="166">
        <f>+ROUND(C43*E43,2)</f>
        <v>62070.720000000001</v>
      </c>
      <c r="G43" s="245"/>
      <c r="H43" s="175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1:17" s="174" customFormat="1" ht="12.75" customHeight="1">
      <c r="A44" s="38">
        <v>9.3000000000000007</v>
      </c>
      <c r="B44" s="167" t="s">
        <v>55</v>
      </c>
      <c r="C44" s="163">
        <v>102.19</v>
      </c>
      <c r="D44" s="164" t="s">
        <v>9</v>
      </c>
      <c r="E44" s="163">
        <v>210</v>
      </c>
      <c r="F44" s="169">
        <f t="shared" ref="F44" si="1">+ROUND(C44*E44,2)</f>
        <v>21459.9</v>
      </c>
      <c r="G44" s="245"/>
      <c r="H44" s="175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1:17" s="174" customFormat="1" ht="12.75" customHeight="1">
      <c r="A45" s="38">
        <v>9.4</v>
      </c>
      <c r="B45" s="170" t="s">
        <v>56</v>
      </c>
      <c r="C45" s="165">
        <v>363.34</v>
      </c>
      <c r="D45" s="168" t="s">
        <v>9</v>
      </c>
      <c r="E45" s="165">
        <v>833.68</v>
      </c>
      <c r="F45" s="166">
        <f>+ROUND(C45*E45,2)</f>
        <v>302909.28999999998</v>
      </c>
      <c r="G45" s="245"/>
      <c r="H45" s="175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1:17" s="174" customFormat="1" ht="12.75" customHeight="1">
      <c r="A46" s="38">
        <v>9.5</v>
      </c>
      <c r="B46" s="170" t="s">
        <v>57</v>
      </c>
      <c r="C46" s="163">
        <v>1513.92</v>
      </c>
      <c r="D46" s="164" t="s">
        <v>10</v>
      </c>
      <c r="E46" s="165">
        <v>116.79</v>
      </c>
      <c r="F46" s="166">
        <f>+ROUND(C46*E46,2)</f>
        <v>176810.72</v>
      </c>
      <c r="G46" s="245"/>
      <c r="H46" s="175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1:17" s="174" customFormat="1" ht="12.75" customHeight="1">
      <c r="A47" s="38">
        <v>9.6</v>
      </c>
      <c r="B47" s="171" t="s">
        <v>58</v>
      </c>
      <c r="C47" s="163">
        <v>1892.4</v>
      </c>
      <c r="D47" s="164" t="s">
        <v>10</v>
      </c>
      <c r="E47" s="163">
        <v>622.25</v>
      </c>
      <c r="F47" s="169">
        <f>+ROUND(C47*E47,2)</f>
        <v>1177545.8999999999</v>
      </c>
      <c r="G47" s="245"/>
      <c r="H47" s="175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1:17" s="174" customFormat="1" ht="12.75" customHeight="1">
      <c r="A48" s="38">
        <v>9.6999999999999993</v>
      </c>
      <c r="B48" s="40" t="s">
        <v>61</v>
      </c>
      <c r="C48" s="163">
        <v>3784.8000000000006</v>
      </c>
      <c r="D48" s="164" t="s">
        <v>59</v>
      </c>
      <c r="E48" s="165">
        <v>27.49</v>
      </c>
      <c r="F48" s="166">
        <f>+ROUND(C48*E48,2)</f>
        <v>104044.15</v>
      </c>
      <c r="G48" s="245"/>
      <c r="H48" s="175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1:17" s="10" customFormat="1" ht="12.75" customHeight="1">
      <c r="A49" s="187"/>
      <c r="B49" s="188" t="s">
        <v>43</v>
      </c>
      <c r="C49" s="189"/>
      <c r="D49" s="187"/>
      <c r="E49" s="190"/>
      <c r="F49" s="152">
        <f>SUM(F15:F48)</f>
        <v>8647192.9500000011</v>
      </c>
      <c r="G49" s="245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s="8" customFormat="1" ht="12.75" customHeight="1">
      <c r="A50" s="65"/>
      <c r="B50" s="39"/>
      <c r="C50" s="42"/>
      <c r="D50" s="65"/>
      <c r="E50" s="44"/>
      <c r="F50" s="66"/>
      <c r="G50" s="245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8" customFormat="1">
      <c r="A51" s="90" t="s">
        <v>15</v>
      </c>
      <c r="B51" s="67" t="s">
        <v>14</v>
      </c>
      <c r="C51" s="44"/>
      <c r="D51" s="65"/>
      <c r="E51" s="44"/>
      <c r="F51" s="66"/>
      <c r="G51" s="245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8" customFormat="1" ht="8.25" customHeight="1">
      <c r="A52" s="68"/>
      <c r="B52" s="41"/>
      <c r="C52" s="35"/>
      <c r="D52" s="65"/>
      <c r="E52" s="35"/>
      <c r="F52" s="75"/>
      <c r="G52" s="245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s="8" customFormat="1" ht="27.95" customHeight="1" thickBot="1">
      <c r="A53" s="68">
        <v>1</v>
      </c>
      <c r="B53" s="91" t="s">
        <v>30</v>
      </c>
      <c r="C53" s="235">
        <v>3</v>
      </c>
      <c r="D53" s="176" t="s">
        <v>62</v>
      </c>
      <c r="E53" s="35">
        <v>35500</v>
      </c>
      <c r="F53" s="169">
        <f>E53*C53</f>
        <v>106500</v>
      </c>
      <c r="G53" s="245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s="17" customFormat="1" ht="14.25" thickTop="1" thickBot="1">
      <c r="A54" s="92"/>
      <c r="B54" s="85" t="s">
        <v>29</v>
      </c>
      <c r="C54" s="93"/>
      <c r="D54" s="94"/>
      <c r="E54" s="95"/>
      <c r="F54" s="96">
        <f>SUM(F52:F53)</f>
        <v>106500</v>
      </c>
      <c r="G54" s="245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s="19" customFormat="1" ht="14.25" customHeight="1" thickTop="1" thickBot="1">
      <c r="A55" s="86"/>
      <c r="B55" s="87"/>
      <c r="C55" s="47"/>
      <c r="D55" s="36"/>
      <c r="E55" s="88"/>
      <c r="F55" s="89"/>
      <c r="G55" s="245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17" s="15" customFormat="1" ht="14.25" thickTop="1" thickBot="1">
      <c r="A56" s="148"/>
      <c r="B56" s="147" t="s">
        <v>28</v>
      </c>
      <c r="C56" s="149"/>
      <c r="D56" s="150"/>
      <c r="E56" s="151"/>
      <c r="F56" s="152">
        <f>+F49+F54</f>
        <v>8753692.9500000011</v>
      </c>
      <c r="G56" s="245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s="19" customFormat="1" ht="14.25" customHeight="1" thickTop="1" thickBot="1">
      <c r="A57" s="255"/>
      <c r="B57" s="256"/>
      <c r="C57" s="248"/>
      <c r="D57" s="249"/>
      <c r="E57" s="257"/>
      <c r="F57" s="258"/>
      <c r="G57" s="245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1:17" s="18" customFormat="1" ht="14.25" customHeight="1" thickTop="1">
      <c r="A58" s="86"/>
      <c r="B58" s="197" t="s">
        <v>105</v>
      </c>
      <c r="C58" s="47"/>
      <c r="D58" s="36"/>
      <c r="E58" s="99"/>
      <c r="F58" s="89"/>
      <c r="G58" s="245"/>
    </row>
    <row r="59" spans="1:17" s="18" customFormat="1" ht="14.25" customHeight="1">
      <c r="A59" s="86"/>
      <c r="B59" s="87"/>
      <c r="C59" s="47"/>
      <c r="D59" s="36"/>
      <c r="E59" s="99"/>
      <c r="F59" s="89"/>
      <c r="G59" s="245"/>
    </row>
    <row r="60" spans="1:17" s="18" customFormat="1" ht="14.25" customHeight="1">
      <c r="A60" s="86"/>
      <c r="B60" s="87" t="s">
        <v>65</v>
      </c>
      <c r="C60" s="47"/>
      <c r="D60" s="36"/>
      <c r="E60" s="99"/>
      <c r="F60" s="89"/>
      <c r="G60" s="245"/>
    </row>
    <row r="61" spans="1:17" s="18" customFormat="1" ht="14.25" customHeight="1">
      <c r="A61" s="86"/>
      <c r="B61" s="87"/>
      <c r="C61" s="47"/>
      <c r="D61" s="36"/>
      <c r="E61" s="99"/>
      <c r="F61" s="89"/>
      <c r="G61" s="245"/>
    </row>
    <row r="62" spans="1:17" s="8" customFormat="1" ht="25.5" customHeight="1">
      <c r="A62" s="64" t="s">
        <v>47</v>
      </c>
      <c r="B62" s="67" t="s">
        <v>64</v>
      </c>
      <c r="C62" s="42"/>
      <c r="D62" s="65"/>
      <c r="E62" s="44"/>
      <c r="F62" s="66"/>
      <c r="G62" s="245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8" customFormat="1" ht="14.25" customHeight="1">
      <c r="A63" s="86"/>
      <c r="B63" s="87"/>
      <c r="C63" s="47"/>
      <c r="D63" s="36"/>
      <c r="E63" s="99"/>
      <c r="F63" s="89"/>
      <c r="G63" s="245"/>
    </row>
    <row r="64" spans="1:17" s="8" customFormat="1">
      <c r="A64" s="77">
        <v>5</v>
      </c>
      <c r="B64" s="45" t="s">
        <v>32</v>
      </c>
      <c r="C64" s="38"/>
      <c r="D64" s="65"/>
      <c r="E64" s="73"/>
      <c r="F64" s="75">
        <f t="shared" ref="F64" si="2">ROUND(C64*E64,2)</f>
        <v>0</v>
      </c>
      <c r="G64" s="245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3" customFormat="1" ht="27" customHeight="1">
      <c r="A65" s="71">
        <v>5.4</v>
      </c>
      <c r="B65" s="40" t="s">
        <v>63</v>
      </c>
      <c r="C65" s="163">
        <v>-1</v>
      </c>
      <c r="D65" s="65" t="s">
        <v>12</v>
      </c>
      <c r="E65" s="73">
        <v>18702.330000000002</v>
      </c>
      <c r="F65" s="163">
        <f t="shared" ref="F65" si="3">ROUND(C65*E65,2)</f>
        <v>-18702.330000000002</v>
      </c>
      <c r="G65" s="245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18" customFormat="1" ht="8.25" customHeight="1">
      <c r="A66" s="86"/>
      <c r="B66" s="87"/>
      <c r="C66" s="47"/>
      <c r="D66" s="36"/>
      <c r="E66" s="99"/>
      <c r="F66" s="89"/>
      <c r="G66" s="245"/>
    </row>
    <row r="67" spans="1:17" s="174" customFormat="1" ht="12.75" customHeight="1">
      <c r="A67" s="120">
        <v>9</v>
      </c>
      <c r="B67" s="162" t="s">
        <v>52</v>
      </c>
      <c r="C67" s="163"/>
      <c r="D67" s="164"/>
      <c r="E67" s="165"/>
      <c r="F67" s="166">
        <f t="shared" ref="F67:F73" si="4">+ROUND(C67*E67,2)</f>
        <v>0</v>
      </c>
      <c r="G67" s="245"/>
      <c r="H67" s="172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1:17" s="174" customFormat="1" ht="12.75" customHeight="1">
      <c r="A68" s="38">
        <v>9.1</v>
      </c>
      <c r="B68" s="167" t="s">
        <v>53</v>
      </c>
      <c r="C68" s="165">
        <v>-3784.8</v>
      </c>
      <c r="D68" s="168" t="s">
        <v>11</v>
      </c>
      <c r="E68" s="165">
        <v>47.61</v>
      </c>
      <c r="F68" s="165">
        <f t="shared" si="4"/>
        <v>-180194.33</v>
      </c>
      <c r="G68" s="245"/>
      <c r="H68" s="175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1:17" s="174" customFormat="1" ht="12.75" customHeight="1">
      <c r="A69" s="38">
        <v>9.1999999999999993</v>
      </c>
      <c r="B69" s="167" t="s">
        <v>54</v>
      </c>
      <c r="C69" s="165">
        <v>-1513.92</v>
      </c>
      <c r="D69" s="168" t="s">
        <v>10</v>
      </c>
      <c r="E69" s="165">
        <v>41</v>
      </c>
      <c r="F69" s="165">
        <f t="shared" si="4"/>
        <v>-62070.720000000001</v>
      </c>
      <c r="G69" s="245"/>
      <c r="H69" s="175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1:17" s="174" customFormat="1" ht="12.75" customHeight="1">
      <c r="A70" s="38">
        <v>9.4</v>
      </c>
      <c r="B70" s="170" t="s">
        <v>56</v>
      </c>
      <c r="C70" s="165">
        <v>-363.34</v>
      </c>
      <c r="D70" s="168" t="s">
        <v>9</v>
      </c>
      <c r="E70" s="165">
        <v>833.68</v>
      </c>
      <c r="F70" s="165">
        <f t="shared" si="4"/>
        <v>-302909.28999999998</v>
      </c>
      <c r="G70" s="245"/>
      <c r="H70" s="175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1:17" s="174" customFormat="1" ht="12.75" customHeight="1">
      <c r="A71" s="38">
        <v>9.5</v>
      </c>
      <c r="B71" s="170" t="s">
        <v>57</v>
      </c>
      <c r="C71" s="163">
        <v>-1513.92</v>
      </c>
      <c r="D71" s="164" t="s">
        <v>10</v>
      </c>
      <c r="E71" s="165">
        <v>116.79</v>
      </c>
      <c r="F71" s="165">
        <f t="shared" si="4"/>
        <v>-176810.72</v>
      </c>
      <c r="G71" s="245"/>
      <c r="H71" s="175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1:17" s="174" customFormat="1" ht="12.75" customHeight="1">
      <c r="A72" s="38">
        <v>9.6</v>
      </c>
      <c r="B72" s="171" t="s">
        <v>58</v>
      </c>
      <c r="C72" s="163">
        <v>-1892.4</v>
      </c>
      <c r="D72" s="164" t="s">
        <v>10</v>
      </c>
      <c r="E72" s="163">
        <v>622.25</v>
      </c>
      <c r="F72" s="165">
        <f t="shared" si="4"/>
        <v>-1177545.8999999999</v>
      </c>
      <c r="G72" s="245"/>
      <c r="H72" s="175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1:17" s="174" customFormat="1" ht="12.75" customHeight="1">
      <c r="A73" s="38">
        <v>9.6999999999999993</v>
      </c>
      <c r="B73" s="40" t="s">
        <v>61</v>
      </c>
      <c r="C73" s="163">
        <v>-3784.8</v>
      </c>
      <c r="D73" s="164" t="s">
        <v>59</v>
      </c>
      <c r="E73" s="165">
        <v>27.49</v>
      </c>
      <c r="F73" s="165">
        <f t="shared" si="4"/>
        <v>-104044.15</v>
      </c>
      <c r="G73" s="245"/>
      <c r="H73" s="175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1:17" s="10" customFormat="1" ht="12.75" customHeight="1">
      <c r="A74" s="187"/>
      <c r="B74" s="188" t="s">
        <v>43</v>
      </c>
      <c r="C74" s="189"/>
      <c r="D74" s="187"/>
      <c r="E74" s="190"/>
      <c r="F74" s="198">
        <f>SUM(F65:F73)</f>
        <v>-2022277.4399999997</v>
      </c>
      <c r="G74" s="245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s="18" customFormat="1" ht="14.25" customHeight="1">
      <c r="A75" s="86"/>
      <c r="B75" s="87"/>
      <c r="C75" s="47"/>
      <c r="D75" s="36"/>
      <c r="E75" s="99"/>
      <c r="F75" s="89"/>
      <c r="G75" s="245"/>
    </row>
    <row r="76" spans="1:17" s="10" customFormat="1" ht="12.75" customHeight="1">
      <c r="A76" s="187"/>
      <c r="B76" s="188" t="s">
        <v>66</v>
      </c>
      <c r="C76" s="189"/>
      <c r="D76" s="187"/>
      <c r="E76" s="190"/>
      <c r="F76" s="198">
        <f>+F74</f>
        <v>-2022277.4399999997</v>
      </c>
      <c r="G76" s="245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s="18" customFormat="1" ht="14.25" customHeight="1">
      <c r="A77" s="86"/>
      <c r="B77" s="87"/>
      <c r="C77" s="47"/>
      <c r="D77" s="36"/>
      <c r="E77" s="99"/>
      <c r="F77" s="89"/>
      <c r="G77" s="245"/>
    </row>
    <row r="78" spans="1:17" s="18" customFormat="1" ht="14.25" customHeight="1">
      <c r="A78" s="86"/>
      <c r="B78" s="87" t="s">
        <v>79</v>
      </c>
      <c r="C78" s="47"/>
      <c r="D78" s="36"/>
      <c r="E78" s="99"/>
      <c r="F78" s="89"/>
      <c r="G78" s="245"/>
    </row>
    <row r="79" spans="1:17" s="8" customFormat="1">
      <c r="A79" s="90" t="s">
        <v>15</v>
      </c>
      <c r="B79" s="67" t="s">
        <v>14</v>
      </c>
      <c r="C79" s="44"/>
      <c r="D79" s="65"/>
      <c r="E79" s="44"/>
      <c r="F79" s="66"/>
      <c r="G79" s="245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s="8" customFormat="1" ht="8.25" customHeight="1">
      <c r="A80" s="68"/>
      <c r="B80" s="41"/>
      <c r="C80" s="35"/>
      <c r="D80" s="65"/>
      <c r="E80" s="35"/>
      <c r="F80" s="75"/>
      <c r="G80" s="245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s="8" customFormat="1" ht="27.95" customHeight="1" thickBot="1">
      <c r="A81" s="68">
        <v>1</v>
      </c>
      <c r="B81" s="91" t="s">
        <v>30</v>
      </c>
      <c r="C81" s="235">
        <v>6</v>
      </c>
      <c r="D81" s="176" t="s">
        <v>62</v>
      </c>
      <c r="E81" s="35">
        <v>35500</v>
      </c>
      <c r="F81" s="72">
        <f>E81*C81</f>
        <v>213000</v>
      </c>
      <c r="G81" s="245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s="17" customFormat="1" ht="14.25" thickTop="1" thickBot="1">
      <c r="A82" s="92"/>
      <c r="B82" s="85" t="s">
        <v>29</v>
      </c>
      <c r="C82" s="93"/>
      <c r="D82" s="94"/>
      <c r="E82" s="95"/>
      <c r="F82" s="96">
        <f>SUM(F80:F81)</f>
        <v>213000</v>
      </c>
      <c r="G82" s="245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1:17" s="18" customFormat="1" ht="14.25" customHeight="1" thickTop="1">
      <c r="A83" s="86"/>
      <c r="B83" s="87"/>
      <c r="C83" s="47"/>
      <c r="D83" s="36"/>
      <c r="E83" s="99"/>
      <c r="F83" s="89"/>
      <c r="G83" s="245"/>
    </row>
    <row r="84" spans="1:17" s="10" customFormat="1" ht="12.75" customHeight="1">
      <c r="A84" s="187"/>
      <c r="B84" s="188" t="s">
        <v>90</v>
      </c>
      <c r="C84" s="189"/>
      <c r="D84" s="187"/>
      <c r="E84" s="190"/>
      <c r="F84" s="152">
        <f>+F82</f>
        <v>213000</v>
      </c>
      <c r="G84" s="245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s="18" customFormat="1" ht="14.25" customHeight="1">
      <c r="A85" s="86"/>
      <c r="B85" s="87"/>
      <c r="C85" s="47"/>
      <c r="D85" s="36"/>
      <c r="E85" s="99"/>
      <c r="F85" s="89"/>
      <c r="G85" s="245"/>
    </row>
    <row r="86" spans="1:17" s="18" customFormat="1" ht="14.25" customHeight="1">
      <c r="A86" s="86"/>
      <c r="B86" s="87" t="s">
        <v>67</v>
      </c>
      <c r="C86" s="47"/>
      <c r="D86" s="36"/>
      <c r="E86" s="99"/>
      <c r="F86" s="89"/>
      <c r="G86" s="245"/>
    </row>
    <row r="87" spans="1:17" s="18" customFormat="1" ht="7.5" customHeight="1">
      <c r="A87" s="86"/>
      <c r="B87" s="87"/>
      <c r="C87" s="47"/>
      <c r="D87" s="36"/>
      <c r="E87" s="99"/>
      <c r="F87" s="89"/>
      <c r="G87" s="245"/>
    </row>
    <row r="88" spans="1:17" s="8" customFormat="1" ht="25.5" customHeight="1">
      <c r="A88" s="201" t="s">
        <v>47</v>
      </c>
      <c r="B88" s="67" t="s">
        <v>64</v>
      </c>
      <c r="C88" s="42"/>
      <c r="D88" s="65"/>
      <c r="E88" s="44"/>
      <c r="F88" s="66"/>
      <c r="G88" s="245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s="8" customFormat="1">
      <c r="A89" s="64"/>
      <c r="B89" s="67"/>
      <c r="C89" s="42"/>
      <c r="D89" s="65"/>
      <c r="E89" s="199"/>
      <c r="F89" s="66"/>
      <c r="G89" s="245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s="8" customFormat="1" ht="12.75" customHeight="1">
      <c r="A90" s="69">
        <v>2</v>
      </c>
      <c r="B90" s="67" t="s">
        <v>8</v>
      </c>
      <c r="C90" s="42"/>
      <c r="D90" s="65"/>
      <c r="E90" s="44"/>
      <c r="F90" s="66">
        <f>ROUND(C90*E90,2)</f>
        <v>0</v>
      </c>
      <c r="G90" s="245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s="8" customFormat="1">
      <c r="A91" s="200">
        <v>2.5</v>
      </c>
      <c r="B91" s="40" t="s">
        <v>108</v>
      </c>
      <c r="C91" s="223">
        <v>48</v>
      </c>
      <c r="D91" s="65" t="s">
        <v>9</v>
      </c>
      <c r="E91" s="199">
        <v>747.6</v>
      </c>
      <c r="F91" s="210">
        <f t="shared" ref="F91:F97" si="5">ROUND(C91*E91,2)</f>
        <v>35884.800000000003</v>
      </c>
      <c r="G91" s="245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s="18" customFormat="1" ht="14.25" customHeight="1">
      <c r="A92" s="86"/>
      <c r="B92" s="87"/>
      <c r="C92" s="47"/>
      <c r="D92" s="36"/>
      <c r="E92" s="99"/>
      <c r="F92" s="89"/>
      <c r="G92" s="245"/>
    </row>
    <row r="93" spans="1:17" s="8" customFormat="1" ht="12.75" customHeight="1">
      <c r="A93" s="69">
        <v>3</v>
      </c>
      <c r="B93" s="67" t="s">
        <v>34</v>
      </c>
      <c r="C93" s="180"/>
      <c r="D93" s="64"/>
      <c r="E93" s="180"/>
      <c r="F93" s="210">
        <f t="shared" si="5"/>
        <v>0</v>
      </c>
      <c r="G93" s="245"/>
      <c r="H93" s="7"/>
      <c r="I93" s="7"/>
      <c r="J93" s="46"/>
      <c r="K93" s="7"/>
      <c r="L93" s="7"/>
      <c r="M93" s="7"/>
      <c r="N93" s="7"/>
      <c r="O93" s="7"/>
      <c r="P93" s="7"/>
      <c r="Q93" s="7"/>
    </row>
    <row r="94" spans="1:17" s="8" customFormat="1">
      <c r="A94" s="71">
        <v>3.2</v>
      </c>
      <c r="B94" s="40" t="s">
        <v>68</v>
      </c>
      <c r="C94" s="35">
        <v>3.42</v>
      </c>
      <c r="D94" s="65" t="s">
        <v>11</v>
      </c>
      <c r="E94" s="73">
        <v>2768.6</v>
      </c>
      <c r="F94" s="210">
        <f t="shared" si="5"/>
        <v>9468.61</v>
      </c>
      <c r="G94" s="245"/>
      <c r="H94" s="7"/>
      <c r="I94" s="7"/>
      <c r="J94" s="46"/>
      <c r="K94" s="7"/>
      <c r="L94" s="7"/>
      <c r="M94" s="7"/>
      <c r="N94" s="7"/>
      <c r="O94" s="7"/>
      <c r="P94" s="7"/>
      <c r="Q94" s="7"/>
    </row>
    <row r="95" spans="1:17" s="8" customFormat="1" ht="9.9499999999999993" customHeight="1">
      <c r="A95" s="74"/>
      <c r="B95" s="40"/>
      <c r="C95" s="83"/>
      <c r="D95" s="65"/>
      <c r="E95" s="44"/>
      <c r="F95" s="210">
        <f t="shared" si="5"/>
        <v>0</v>
      </c>
      <c r="G95" s="245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s="8" customFormat="1" ht="12.75" customHeight="1">
      <c r="A96" s="69">
        <v>4</v>
      </c>
      <c r="B96" s="67" t="s">
        <v>33</v>
      </c>
      <c r="C96" s="180"/>
      <c r="D96" s="64"/>
      <c r="E96" s="180"/>
      <c r="F96" s="210">
        <f t="shared" si="5"/>
        <v>0</v>
      </c>
      <c r="G96" s="245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s="8" customFormat="1">
      <c r="A97" s="71">
        <v>4.2</v>
      </c>
      <c r="B97" s="40" t="s">
        <v>68</v>
      </c>
      <c r="C97" s="35">
        <v>3.42</v>
      </c>
      <c r="D97" s="65" t="s">
        <v>11</v>
      </c>
      <c r="E97" s="73">
        <v>425.64</v>
      </c>
      <c r="F97" s="210">
        <f t="shared" si="5"/>
        <v>1455.69</v>
      </c>
      <c r="G97" s="245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s="18" customFormat="1" ht="14.25" customHeight="1">
      <c r="A98" s="86"/>
      <c r="B98" s="87"/>
      <c r="C98" s="47"/>
      <c r="D98" s="36"/>
      <c r="E98" s="88"/>
      <c r="F98" s="210"/>
      <c r="G98" s="245"/>
    </row>
    <row r="99" spans="1:17" s="8" customFormat="1" ht="12.75" customHeight="1">
      <c r="A99" s="69">
        <v>5</v>
      </c>
      <c r="B99" s="67" t="s">
        <v>69</v>
      </c>
      <c r="C99" s="180"/>
      <c r="D99" s="64"/>
      <c r="E99" s="180"/>
      <c r="F99" s="210">
        <f t="shared" ref="F99:F111" si="6">ROUND(C99*E99,2)</f>
        <v>0</v>
      </c>
      <c r="G99" s="245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s="8" customFormat="1" ht="25.5">
      <c r="A100" s="71">
        <v>5.5</v>
      </c>
      <c r="B100" s="40" t="s">
        <v>70</v>
      </c>
      <c r="C100" s="35">
        <v>1</v>
      </c>
      <c r="D100" s="65" t="s">
        <v>12</v>
      </c>
      <c r="E100" s="35">
        <v>33513.5</v>
      </c>
      <c r="F100" s="240">
        <f t="shared" si="6"/>
        <v>33513.5</v>
      </c>
      <c r="G100" s="245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s="18" customFormat="1" ht="14.25" customHeight="1">
      <c r="A101" s="86"/>
      <c r="B101" s="87"/>
      <c r="C101" s="47"/>
      <c r="D101" s="36"/>
      <c r="E101" s="99"/>
      <c r="F101" s="210">
        <f t="shared" si="6"/>
        <v>0</v>
      </c>
      <c r="G101" s="245"/>
    </row>
    <row r="102" spans="1:17" s="18" customFormat="1" ht="14.25" customHeight="1">
      <c r="A102" s="203">
        <v>9</v>
      </c>
      <c r="B102" s="202" t="s">
        <v>71</v>
      </c>
      <c r="C102" s="47"/>
      <c r="D102" s="36"/>
      <c r="E102" s="99"/>
      <c r="F102" s="210">
        <f t="shared" si="6"/>
        <v>0</v>
      </c>
      <c r="G102" s="245"/>
    </row>
    <row r="103" spans="1:17" s="18" customFormat="1" ht="14.25" customHeight="1">
      <c r="A103" s="86">
        <v>9.8000000000000007</v>
      </c>
      <c r="B103" s="204" t="s">
        <v>78</v>
      </c>
      <c r="C103" s="47">
        <f>3429.08+355.72</f>
        <v>3784.8</v>
      </c>
      <c r="D103" s="36" t="s">
        <v>11</v>
      </c>
      <c r="E103" s="209">
        <v>130.98346599999999</v>
      </c>
      <c r="F103" s="210">
        <f t="shared" si="6"/>
        <v>495746.22</v>
      </c>
      <c r="G103" s="245"/>
    </row>
    <row r="104" spans="1:17" s="18" customFormat="1" ht="14.25" customHeight="1">
      <c r="A104" s="86">
        <v>9.9</v>
      </c>
      <c r="B104" s="204" t="s">
        <v>54</v>
      </c>
      <c r="C104" s="47">
        <f>142.29+1371.63</f>
        <v>1513.92</v>
      </c>
      <c r="D104" s="36" t="s">
        <v>10</v>
      </c>
      <c r="E104" s="209">
        <v>73.895427999999995</v>
      </c>
      <c r="F104" s="210">
        <f t="shared" si="6"/>
        <v>111871.77</v>
      </c>
      <c r="G104" s="245"/>
    </row>
    <row r="105" spans="1:17" s="18" customFormat="1" ht="14.25" customHeight="1">
      <c r="A105" s="252">
        <v>9.1</v>
      </c>
      <c r="B105" s="253" t="s">
        <v>72</v>
      </c>
      <c r="C105" s="241">
        <v>302.77999999999997</v>
      </c>
      <c r="D105" s="242" t="s">
        <v>9</v>
      </c>
      <c r="E105" s="254">
        <v>172.29333299999999</v>
      </c>
      <c r="F105" s="243">
        <f t="shared" si="6"/>
        <v>52166.98</v>
      </c>
      <c r="G105" s="245"/>
    </row>
    <row r="106" spans="1:17" s="18" customFormat="1" ht="14.25" customHeight="1">
      <c r="A106" s="246">
        <v>9.1110000000000007</v>
      </c>
      <c r="B106" s="247" t="s">
        <v>73</v>
      </c>
      <c r="C106" s="248">
        <v>302.77999999999997</v>
      </c>
      <c r="D106" s="249" t="s">
        <v>9</v>
      </c>
      <c r="E106" s="250">
        <v>833.68</v>
      </c>
      <c r="F106" s="251">
        <f t="shared" si="6"/>
        <v>252421.63</v>
      </c>
      <c r="G106" s="245"/>
    </row>
    <row r="107" spans="1:17" s="18" customFormat="1" ht="14.25" customHeight="1">
      <c r="A107" s="205">
        <v>9.1199999999999992</v>
      </c>
      <c r="B107" s="204" t="s">
        <v>74</v>
      </c>
      <c r="C107" s="47">
        <v>302.77999999999997</v>
      </c>
      <c r="D107" s="36" t="s">
        <v>9</v>
      </c>
      <c r="E107" s="209">
        <v>184.63</v>
      </c>
      <c r="F107" s="210">
        <f t="shared" si="6"/>
        <v>55902.27</v>
      </c>
      <c r="G107" s="245"/>
    </row>
    <row r="108" spans="1:17" s="18" customFormat="1" ht="14.25" customHeight="1">
      <c r="A108" s="205">
        <v>9.1300000000000008</v>
      </c>
      <c r="B108" s="204" t="s">
        <v>75</v>
      </c>
      <c r="C108" s="47">
        <v>1513.92</v>
      </c>
      <c r="D108" s="36" t="s">
        <v>10</v>
      </c>
      <c r="E108" s="209">
        <v>127.20475860000001</v>
      </c>
      <c r="F108" s="210">
        <f t="shared" si="6"/>
        <v>192577.83</v>
      </c>
      <c r="G108" s="245"/>
    </row>
    <row r="109" spans="1:17" s="18" customFormat="1" ht="14.25" customHeight="1">
      <c r="A109" s="205">
        <v>9.14</v>
      </c>
      <c r="B109" s="204" t="s">
        <v>76</v>
      </c>
      <c r="C109" s="47">
        <v>1513.92</v>
      </c>
      <c r="D109" s="36" t="s">
        <v>10</v>
      </c>
      <c r="E109" s="209">
        <v>33.209285000000001</v>
      </c>
      <c r="F109" s="210">
        <f t="shared" si="6"/>
        <v>50276.2</v>
      </c>
      <c r="G109" s="245"/>
      <c r="I109" s="7"/>
    </row>
    <row r="110" spans="1:17" s="18" customFormat="1" ht="25.5">
      <c r="A110" s="226">
        <v>9.15</v>
      </c>
      <c r="B110" s="227" t="s">
        <v>77</v>
      </c>
      <c r="C110" s="228">
        <v>1892.4</v>
      </c>
      <c r="D110" s="229" t="s">
        <v>10</v>
      </c>
      <c r="E110" s="230">
        <v>1244.587808</v>
      </c>
      <c r="F110" s="231">
        <f t="shared" si="6"/>
        <v>2355257.9700000002</v>
      </c>
      <c r="G110" s="245"/>
      <c r="I110" s="7"/>
      <c r="J110" s="224"/>
    </row>
    <row r="111" spans="1:17" s="18" customFormat="1" ht="14.25" customHeight="1">
      <c r="A111" s="226">
        <v>9.16</v>
      </c>
      <c r="B111" s="232" t="s">
        <v>61</v>
      </c>
      <c r="C111" s="228">
        <v>7569.6</v>
      </c>
      <c r="D111" s="233" t="s">
        <v>85</v>
      </c>
      <c r="E111" s="230">
        <v>27.49</v>
      </c>
      <c r="F111" s="234">
        <f t="shared" si="6"/>
        <v>208088.3</v>
      </c>
      <c r="G111" s="245"/>
      <c r="I111" s="7"/>
    </row>
    <row r="112" spans="1:17" s="18" customFormat="1" ht="14.25" customHeight="1">
      <c r="A112" s="86"/>
      <c r="B112" s="87"/>
      <c r="C112" s="47"/>
      <c r="D112" s="36"/>
      <c r="E112" s="99"/>
      <c r="F112" s="210"/>
      <c r="G112" s="245"/>
      <c r="I112" s="7"/>
    </row>
    <row r="113" spans="1:17" s="18" customFormat="1" ht="14.25" customHeight="1">
      <c r="A113" s="203">
        <v>10</v>
      </c>
      <c r="B113" s="202" t="s">
        <v>82</v>
      </c>
      <c r="C113" s="47"/>
      <c r="D113" s="36"/>
      <c r="E113" s="99"/>
      <c r="F113" s="89"/>
      <c r="G113" s="245"/>
      <c r="I113" s="7"/>
    </row>
    <row r="114" spans="1:17" s="18" customFormat="1" ht="14.25" customHeight="1">
      <c r="A114" s="86">
        <v>10.1</v>
      </c>
      <c r="B114" s="212" t="s">
        <v>80</v>
      </c>
      <c r="C114" s="47">
        <v>1</v>
      </c>
      <c r="D114" s="36" t="s">
        <v>12</v>
      </c>
      <c r="E114" s="209">
        <v>29649.21</v>
      </c>
      <c r="F114" s="210">
        <f t="shared" ref="F114:F125" si="7">ROUND(C114*E114,2)</f>
        <v>29649.21</v>
      </c>
      <c r="G114" s="245"/>
      <c r="I114" s="7"/>
    </row>
    <row r="115" spans="1:17" s="18" customFormat="1" ht="14.25" customHeight="1">
      <c r="A115" s="86">
        <v>10.199999999999999</v>
      </c>
      <c r="B115" s="212" t="s">
        <v>83</v>
      </c>
      <c r="C115" s="47">
        <v>1</v>
      </c>
      <c r="D115" s="36" t="s">
        <v>12</v>
      </c>
      <c r="E115" s="209">
        <v>9034.02</v>
      </c>
      <c r="F115" s="210">
        <f t="shared" si="7"/>
        <v>9034.02</v>
      </c>
      <c r="G115" s="245"/>
      <c r="I115" s="7"/>
    </row>
    <row r="116" spans="1:17" s="18" customFormat="1" ht="14.25" customHeight="1">
      <c r="A116" s="86">
        <v>10.3</v>
      </c>
      <c r="B116" s="212" t="s">
        <v>84</v>
      </c>
      <c r="C116" s="47">
        <v>1</v>
      </c>
      <c r="D116" s="36" t="s">
        <v>12</v>
      </c>
      <c r="E116" s="209">
        <v>4041.33</v>
      </c>
      <c r="F116" s="210">
        <f t="shared" si="7"/>
        <v>4041.33</v>
      </c>
      <c r="G116" s="245"/>
      <c r="I116" s="7"/>
    </row>
    <row r="117" spans="1:17" s="18" customFormat="1" ht="14.25" customHeight="1">
      <c r="A117" s="86"/>
      <c r="B117" s="87"/>
      <c r="C117" s="47"/>
      <c r="D117" s="36"/>
      <c r="E117" s="99"/>
      <c r="F117" s="210">
        <f t="shared" si="7"/>
        <v>0</v>
      </c>
      <c r="G117" s="245"/>
    </row>
    <row r="118" spans="1:17" s="18" customFormat="1" ht="25.5">
      <c r="A118" s="203">
        <v>11</v>
      </c>
      <c r="B118" s="208" t="s">
        <v>81</v>
      </c>
      <c r="C118" s="47"/>
      <c r="D118" s="36"/>
      <c r="E118" s="99"/>
      <c r="F118" s="210">
        <f t="shared" si="7"/>
        <v>0</v>
      </c>
      <c r="G118" s="245"/>
    </row>
    <row r="119" spans="1:17" s="18" customFormat="1">
      <c r="A119" s="86">
        <v>11.1</v>
      </c>
      <c r="B119" s="206" t="s">
        <v>40</v>
      </c>
      <c r="C119" s="47">
        <v>1</v>
      </c>
      <c r="D119" s="36" t="s">
        <v>12</v>
      </c>
      <c r="E119" s="209">
        <v>1000</v>
      </c>
      <c r="F119" s="210">
        <f t="shared" si="7"/>
        <v>1000</v>
      </c>
      <c r="G119" s="245"/>
      <c r="H119" s="225"/>
    </row>
    <row r="120" spans="1:17" s="18" customFormat="1">
      <c r="A120" s="86">
        <v>11.2</v>
      </c>
      <c r="B120" s="206" t="s">
        <v>114</v>
      </c>
      <c r="C120" s="47">
        <v>1</v>
      </c>
      <c r="D120" s="36" t="s">
        <v>12</v>
      </c>
      <c r="E120" s="209">
        <v>29783.64</v>
      </c>
      <c r="F120" s="210">
        <f>ROUND(C120*E120,2)</f>
        <v>29783.64</v>
      </c>
      <c r="G120" s="245"/>
    </row>
    <row r="121" spans="1:17" s="18" customFormat="1">
      <c r="A121" s="86">
        <v>11.3</v>
      </c>
      <c r="B121" s="206" t="s">
        <v>86</v>
      </c>
      <c r="C121" s="47">
        <v>2</v>
      </c>
      <c r="D121" s="36" t="s">
        <v>12</v>
      </c>
      <c r="E121" s="209">
        <v>2948.22</v>
      </c>
      <c r="F121" s="210">
        <f>ROUND(C121*E121,2)</f>
        <v>5896.44</v>
      </c>
      <c r="G121" s="245"/>
    </row>
    <row r="122" spans="1:17" s="18" customFormat="1">
      <c r="A122" s="86">
        <v>11.4</v>
      </c>
      <c r="B122" s="206" t="s">
        <v>87</v>
      </c>
      <c r="C122" s="47">
        <v>0.15</v>
      </c>
      <c r="D122" s="36" t="s">
        <v>9</v>
      </c>
      <c r="E122" s="209">
        <v>6345.17</v>
      </c>
      <c r="F122" s="210">
        <f t="shared" si="7"/>
        <v>951.78</v>
      </c>
      <c r="G122" s="245"/>
    </row>
    <row r="123" spans="1:17" s="18" customFormat="1">
      <c r="A123" s="207"/>
      <c r="B123" s="206" t="s">
        <v>88</v>
      </c>
      <c r="C123" s="47">
        <v>0.15</v>
      </c>
      <c r="D123" s="36" t="s">
        <v>9</v>
      </c>
      <c r="E123" s="209">
        <v>172.29</v>
      </c>
      <c r="F123" s="210">
        <f t="shared" si="7"/>
        <v>25.84</v>
      </c>
      <c r="G123" s="245"/>
    </row>
    <row r="124" spans="1:17" s="18" customFormat="1">
      <c r="A124" s="207"/>
      <c r="B124" s="206" t="s">
        <v>89</v>
      </c>
      <c r="C124" s="47">
        <v>1.1399999999999999</v>
      </c>
      <c r="D124" s="36" t="s">
        <v>9</v>
      </c>
      <c r="E124" s="209">
        <v>184.63</v>
      </c>
      <c r="F124" s="210">
        <f t="shared" si="7"/>
        <v>210.48</v>
      </c>
      <c r="G124" s="245"/>
    </row>
    <row r="125" spans="1:17" s="18" customFormat="1" ht="13.5" thickBot="1">
      <c r="A125" s="207"/>
      <c r="B125" s="206" t="s">
        <v>113</v>
      </c>
      <c r="C125" s="47">
        <v>1</v>
      </c>
      <c r="D125" s="36" t="s">
        <v>12</v>
      </c>
      <c r="E125" s="230">
        <v>7136.02</v>
      </c>
      <c r="F125" s="210">
        <f t="shared" si="7"/>
        <v>7136.02</v>
      </c>
      <c r="G125" s="245"/>
    </row>
    <row r="126" spans="1:17" s="17" customFormat="1" ht="14.25" thickTop="1" thickBot="1">
      <c r="A126" s="92"/>
      <c r="B126" s="85" t="s">
        <v>29</v>
      </c>
      <c r="C126" s="93"/>
      <c r="D126" s="94"/>
      <c r="E126" s="95"/>
      <c r="F126" s="96">
        <f>SUM(F91:F125)</f>
        <v>3942360.53</v>
      </c>
      <c r="G126" s="245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s="18" customFormat="1" ht="14.25" customHeight="1" thickTop="1">
      <c r="A127" s="86"/>
      <c r="B127" s="87"/>
      <c r="C127" s="47"/>
      <c r="D127" s="36"/>
      <c r="E127" s="99"/>
      <c r="F127" s="89"/>
      <c r="G127" s="7"/>
    </row>
    <row r="128" spans="1:17" s="10" customFormat="1" ht="12.75" customHeight="1">
      <c r="A128" s="187"/>
      <c r="B128" s="188" t="s">
        <v>91</v>
      </c>
      <c r="C128" s="189"/>
      <c r="D128" s="187"/>
      <c r="E128" s="190"/>
      <c r="F128" s="152">
        <f>+F126</f>
        <v>3942360.53</v>
      </c>
      <c r="G128" s="244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s="18" customFormat="1" ht="14.25" customHeight="1">
      <c r="A129" s="86"/>
      <c r="B129" s="211"/>
      <c r="C129" s="47"/>
      <c r="D129" s="36"/>
      <c r="E129" s="209"/>
      <c r="F129" s="210"/>
      <c r="G129" s="7"/>
    </row>
    <row r="130" spans="1:17" s="14" customFormat="1">
      <c r="A130" s="92"/>
      <c r="B130" s="85" t="s">
        <v>92</v>
      </c>
      <c r="C130" s="93"/>
      <c r="D130" s="94"/>
      <c r="E130" s="97"/>
      <c r="F130" s="96">
        <f>+F128+F84+F76</f>
        <v>2133083.09</v>
      </c>
      <c r="G130" s="20"/>
    </row>
    <row r="131" spans="1:17" s="18" customFormat="1" ht="14.25" customHeight="1">
      <c r="A131" s="86"/>
      <c r="B131" s="211"/>
      <c r="C131" s="47"/>
      <c r="D131" s="36"/>
      <c r="E131" s="209"/>
      <c r="F131" s="210"/>
      <c r="G131" s="7"/>
    </row>
    <row r="132" spans="1:17" s="14" customFormat="1">
      <c r="A132" s="92"/>
      <c r="B132" s="85" t="s">
        <v>103</v>
      </c>
      <c r="C132" s="93"/>
      <c r="D132" s="94"/>
      <c r="E132" s="97"/>
      <c r="F132" s="96">
        <f>F56+F130</f>
        <v>10886776.040000001</v>
      </c>
      <c r="G132" s="20"/>
    </row>
    <row r="133" spans="1:17" s="14" customFormat="1">
      <c r="A133" s="98"/>
      <c r="B133" s="87"/>
      <c r="C133" s="47"/>
      <c r="D133" s="36"/>
      <c r="E133" s="99"/>
      <c r="F133" s="89"/>
      <c r="G133" s="20"/>
    </row>
    <row r="134" spans="1:17" s="8" customFormat="1">
      <c r="A134" s="100"/>
      <c r="B134" s="101" t="s">
        <v>16</v>
      </c>
      <c r="C134" s="101"/>
      <c r="D134" s="101"/>
      <c r="E134" s="102"/>
      <c r="F134" s="3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s="8" customFormat="1">
      <c r="A135" s="103"/>
      <c r="B135" s="104" t="s">
        <v>18</v>
      </c>
      <c r="C135" s="103">
        <v>0.1</v>
      </c>
      <c r="D135" s="105"/>
      <c r="E135" s="106"/>
      <c r="F135" s="153">
        <f t="shared" ref="F135:F140" si="8">C135*$F$132</f>
        <v>1088677.6040000001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s="8" customFormat="1">
      <c r="A136" s="103"/>
      <c r="B136" s="104" t="s">
        <v>17</v>
      </c>
      <c r="C136" s="103">
        <v>0.03</v>
      </c>
      <c r="D136" s="105"/>
      <c r="E136" s="106"/>
      <c r="F136" s="153">
        <f t="shared" si="8"/>
        <v>326603.28120000003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s="8" customFormat="1">
      <c r="A137" s="103"/>
      <c r="B137" s="104" t="s">
        <v>27</v>
      </c>
      <c r="C137" s="103">
        <v>0.04</v>
      </c>
      <c r="D137" s="105"/>
      <c r="E137" s="106"/>
      <c r="F137" s="153">
        <f t="shared" si="8"/>
        <v>435471.04160000006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s="8" customFormat="1">
      <c r="A138" s="103"/>
      <c r="B138" s="104" t="s">
        <v>13</v>
      </c>
      <c r="C138" s="103">
        <v>0.03</v>
      </c>
      <c r="D138" s="105"/>
      <c r="E138" s="106"/>
      <c r="F138" s="153">
        <f t="shared" si="8"/>
        <v>326603.28120000003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s="8" customFormat="1">
      <c r="A139" s="103"/>
      <c r="B139" s="104" t="s">
        <v>26</v>
      </c>
      <c r="C139" s="103">
        <v>0.05</v>
      </c>
      <c r="D139" s="105"/>
      <c r="E139" s="106"/>
      <c r="F139" s="153">
        <f t="shared" si="8"/>
        <v>544338.80200000003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s="8" customFormat="1">
      <c r="A140" s="103"/>
      <c r="B140" s="104" t="s">
        <v>19</v>
      </c>
      <c r="C140" s="103">
        <v>0.01</v>
      </c>
      <c r="D140" s="105"/>
      <c r="E140" s="106"/>
      <c r="F140" s="153">
        <f t="shared" si="8"/>
        <v>108867.76040000001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s="8" customFormat="1">
      <c r="A141" s="103"/>
      <c r="B141" s="104" t="s">
        <v>25</v>
      </c>
      <c r="C141" s="103">
        <v>0.18</v>
      </c>
      <c r="D141" s="105"/>
      <c r="E141" s="105"/>
      <c r="F141" s="153">
        <f>C141*F135</f>
        <v>195961.96872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s="8" customFormat="1">
      <c r="A142" s="108"/>
      <c r="B142" s="112" t="s">
        <v>23</v>
      </c>
      <c r="C142" s="113">
        <v>1E-3</v>
      </c>
      <c r="D142" s="111"/>
      <c r="E142" s="105"/>
      <c r="F142" s="153">
        <f>F132*C142</f>
        <v>10886.776040000001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s="8" customFormat="1">
      <c r="A143" s="108"/>
      <c r="B143" s="109" t="s">
        <v>24</v>
      </c>
      <c r="C143" s="110">
        <v>0.1</v>
      </c>
      <c r="D143" s="111"/>
      <c r="E143" s="222">
        <v>12902943.408300001</v>
      </c>
      <c r="F143" s="153">
        <v>875369.29500000004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>
      <c r="B144" s="158" t="s">
        <v>44</v>
      </c>
      <c r="C144" s="159">
        <v>1.4999999999999999E-2</v>
      </c>
      <c r="F144" s="6">
        <f>+F132*C144</f>
        <v>163301.64060000001</v>
      </c>
      <c r="G144" s="155"/>
      <c r="H144" s="155"/>
      <c r="I144" s="155"/>
      <c r="J144" s="2"/>
    </row>
    <row r="145" spans="1:17" s="8" customFormat="1" ht="25.5">
      <c r="A145" s="108"/>
      <c r="B145" s="156" t="s">
        <v>42</v>
      </c>
      <c r="C145" s="157">
        <v>0.03</v>
      </c>
      <c r="D145" s="111"/>
      <c r="E145" s="105"/>
      <c r="F145" s="153">
        <f>+F132*C145</f>
        <v>326603.28120000003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s="11" customFormat="1" ht="12.75" customHeight="1">
      <c r="A146" s="114"/>
      <c r="B146" s="107" t="s">
        <v>20</v>
      </c>
      <c r="C146" s="103">
        <v>0.05</v>
      </c>
      <c r="D146" s="48"/>
      <c r="E146" s="83"/>
      <c r="F146" s="84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spans="1:17" s="23" customFormat="1">
      <c r="A147" s="115"/>
      <c r="B147" s="116" t="s">
        <v>22</v>
      </c>
      <c r="C147" s="117"/>
      <c r="D147" s="118"/>
      <c r="E147" s="117"/>
      <c r="F147" s="143">
        <f>SUM(F135:F146)</f>
        <v>4402684.7319599995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</row>
    <row r="148" spans="1:17" s="8" customFormat="1">
      <c r="A148" s="119"/>
      <c r="B148" s="119"/>
      <c r="C148" s="119"/>
      <c r="D148" s="119"/>
      <c r="E148" s="119"/>
      <c r="F148" s="120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s="23" customFormat="1" ht="12.75" customHeight="1">
      <c r="A149" s="236"/>
      <c r="B149" s="237" t="s">
        <v>21</v>
      </c>
      <c r="C149" s="236"/>
      <c r="D149" s="236"/>
      <c r="E149" s="236"/>
      <c r="F149" s="238">
        <f>+F132+F147</f>
        <v>15289460.771960001</v>
      </c>
      <c r="G149" s="239"/>
      <c r="H149" s="20"/>
      <c r="I149" s="20"/>
      <c r="J149" s="20"/>
      <c r="K149" s="20"/>
      <c r="L149" s="20"/>
      <c r="M149" s="20"/>
      <c r="N149" s="20"/>
      <c r="O149" s="20"/>
      <c r="P149" s="20"/>
      <c r="Q149" s="20"/>
    </row>
    <row r="150" spans="1:17" s="23" customFormat="1" ht="12.75" customHeight="1">
      <c r="A150" s="259"/>
      <c r="B150" s="260" t="s">
        <v>21</v>
      </c>
      <c r="C150" s="259"/>
      <c r="D150" s="259"/>
      <c r="E150" s="259"/>
      <c r="F150" s="261">
        <f>+F149</f>
        <v>15289460.771960001</v>
      </c>
      <c r="G150" s="239"/>
      <c r="H150" s="20"/>
      <c r="I150" s="20"/>
      <c r="J150" s="20"/>
      <c r="K150" s="20"/>
      <c r="L150" s="20"/>
      <c r="M150" s="20"/>
      <c r="N150" s="20"/>
      <c r="O150" s="20"/>
      <c r="P150" s="20"/>
      <c r="Q150" s="20"/>
    </row>
    <row r="151" spans="1:17" s="28" customFormat="1">
      <c r="A151" s="121"/>
      <c r="B151" s="122"/>
      <c r="C151" s="123"/>
      <c r="D151" s="123"/>
      <c r="E151" s="123"/>
      <c r="F151" s="124"/>
      <c r="G151" s="24"/>
      <c r="H151" s="25"/>
      <c r="I151" s="26"/>
      <c r="J151" s="27"/>
      <c r="K151" s="27"/>
    </row>
    <row r="152" spans="1:17" s="28" customFormat="1" ht="28.5" customHeight="1">
      <c r="A152" s="269" t="s">
        <v>115</v>
      </c>
      <c r="B152" s="269"/>
      <c r="C152" s="269"/>
      <c r="D152" s="269"/>
      <c r="E152" s="269"/>
      <c r="F152" s="269"/>
      <c r="G152" s="24"/>
      <c r="H152" s="25"/>
      <c r="I152" s="26"/>
      <c r="J152" s="27"/>
      <c r="K152" s="27"/>
    </row>
    <row r="153" spans="1:17" s="28" customFormat="1">
      <c r="A153" s="121"/>
      <c r="B153" s="122"/>
      <c r="C153" s="123"/>
      <c r="D153" s="123"/>
      <c r="E153" s="123"/>
      <c r="F153" s="125"/>
      <c r="G153" s="24"/>
      <c r="H153" s="25"/>
      <c r="I153" s="26"/>
      <c r="J153" s="27"/>
      <c r="K153" s="27"/>
    </row>
    <row r="154" spans="1:17" s="28" customFormat="1">
      <c r="A154" s="121"/>
      <c r="B154" s="122"/>
      <c r="C154" s="123"/>
      <c r="D154" s="123"/>
      <c r="E154" s="123"/>
      <c r="F154" s="125"/>
      <c r="G154" s="24"/>
      <c r="H154" s="25"/>
      <c r="I154" s="26"/>
      <c r="J154" s="27"/>
      <c r="K154" s="27"/>
    </row>
    <row r="155" spans="1:17" s="28" customFormat="1">
      <c r="A155" s="126" t="s">
        <v>98</v>
      </c>
      <c r="B155" s="127"/>
      <c r="C155" s="196" t="s">
        <v>95</v>
      </c>
      <c r="D155" s="196"/>
      <c r="E155" s="196"/>
      <c r="F155" s="196"/>
      <c r="G155" s="27"/>
      <c r="H155" s="25"/>
      <c r="I155" s="26"/>
      <c r="J155" s="27"/>
      <c r="K155" s="27"/>
    </row>
    <row r="156" spans="1:17" s="28" customFormat="1">
      <c r="A156" s="126"/>
      <c r="B156" s="127"/>
      <c r="C156" s="196"/>
      <c r="D156" s="196"/>
      <c r="E156" s="196"/>
      <c r="F156" s="196"/>
      <c r="G156" s="27"/>
      <c r="H156" s="25"/>
      <c r="I156" s="26"/>
      <c r="J156" s="27"/>
      <c r="K156" s="27"/>
    </row>
    <row r="157" spans="1:17" s="28" customFormat="1">
      <c r="A157" s="126"/>
      <c r="B157" s="127"/>
      <c r="C157" s="196"/>
      <c r="D157" s="196"/>
      <c r="E157" s="196"/>
      <c r="F157" s="196"/>
      <c r="G157" s="27"/>
      <c r="H157" s="25"/>
      <c r="I157" s="26"/>
      <c r="J157" s="27"/>
      <c r="K157" s="27"/>
    </row>
    <row r="158" spans="1:17" s="28" customFormat="1">
      <c r="A158" s="128" t="s">
        <v>93</v>
      </c>
      <c r="B158" s="127"/>
      <c r="C158" s="191" t="s">
        <v>109</v>
      </c>
      <c r="D158" s="191"/>
      <c r="E158" s="191"/>
      <c r="F158" s="191"/>
      <c r="G158" s="27"/>
      <c r="H158" s="25"/>
      <c r="I158" s="26"/>
      <c r="J158" s="27"/>
      <c r="K158" s="27"/>
    </row>
    <row r="159" spans="1:17" s="28" customFormat="1" ht="15">
      <c r="A159" s="264" t="s">
        <v>94</v>
      </c>
      <c r="B159" s="264"/>
      <c r="C159" s="129" t="s">
        <v>110</v>
      </c>
      <c r="D159" s="129"/>
      <c r="E159" s="129"/>
      <c r="F159" s="129"/>
      <c r="G159" s="27"/>
      <c r="H159" s="221"/>
      <c r="I159" s="220"/>
      <c r="J159" s="219"/>
      <c r="K159" s="27"/>
    </row>
    <row r="160" spans="1:17" s="28" customFormat="1" ht="15">
      <c r="A160" s="130"/>
      <c r="B160" s="129"/>
      <c r="C160" s="129"/>
      <c r="D160" s="131"/>
      <c r="E160" s="129"/>
      <c r="F160" s="129"/>
      <c r="G160" s="27"/>
      <c r="H160" s="218"/>
      <c r="I160" s="218"/>
      <c r="J160" s="217"/>
      <c r="K160" s="27"/>
    </row>
    <row r="161" spans="1:34" s="28" customFormat="1" ht="15">
      <c r="A161" s="130"/>
      <c r="B161" s="129"/>
      <c r="C161" s="129"/>
      <c r="D161" s="131"/>
      <c r="E161" s="129"/>
      <c r="F161" s="129"/>
      <c r="G161" s="27"/>
      <c r="H161" s="218"/>
      <c r="I161" s="216"/>
      <c r="J161" s="217"/>
      <c r="K161" s="27"/>
    </row>
    <row r="162" spans="1:34" s="28" customFormat="1" ht="15">
      <c r="A162" s="130"/>
      <c r="B162" s="129"/>
      <c r="C162" s="129"/>
      <c r="D162" s="131"/>
      <c r="E162" s="129"/>
      <c r="F162" s="129"/>
      <c r="G162" s="27"/>
      <c r="H162" s="215"/>
      <c r="I162" s="214"/>
      <c r="J162" s="213"/>
      <c r="K162" s="27"/>
    </row>
    <row r="163" spans="1:34" s="28" customFormat="1">
      <c r="A163" s="132"/>
      <c r="B163" s="192"/>
      <c r="C163" s="133"/>
      <c r="D163" s="192"/>
      <c r="E163" s="133"/>
      <c r="F163" s="133"/>
      <c r="G163" s="27"/>
      <c r="H163" s="25"/>
      <c r="I163" s="26"/>
      <c r="J163" s="27"/>
      <c r="K163" s="27"/>
    </row>
    <row r="164" spans="1:34" s="28" customFormat="1" ht="12.75" customHeight="1">
      <c r="A164" s="134" t="s">
        <v>96</v>
      </c>
      <c r="B164" s="265" t="s">
        <v>97</v>
      </c>
      <c r="C164" s="265"/>
      <c r="D164" s="265"/>
      <c r="E164" s="192"/>
      <c r="F164" s="192"/>
      <c r="G164" s="27"/>
      <c r="H164" s="25"/>
      <c r="I164" s="26"/>
      <c r="J164" s="27"/>
      <c r="K164" s="27"/>
    </row>
    <row r="165" spans="1:34" s="28" customFormat="1">
      <c r="A165" s="132"/>
      <c r="B165" s="135"/>
      <c r="C165" s="136"/>
      <c r="D165" s="192"/>
      <c r="E165" s="136"/>
      <c r="F165" s="136"/>
      <c r="G165" s="27"/>
      <c r="H165" s="25"/>
      <c r="I165" s="26"/>
      <c r="J165" s="27"/>
      <c r="K165" s="27"/>
    </row>
    <row r="166" spans="1:34" s="28" customFormat="1">
      <c r="A166" s="132"/>
      <c r="B166" s="135"/>
      <c r="C166" s="136"/>
      <c r="D166" s="192"/>
      <c r="E166" s="136"/>
      <c r="F166" s="136"/>
      <c r="G166" s="27"/>
      <c r="H166" s="25"/>
      <c r="I166" s="26"/>
      <c r="J166" s="27"/>
      <c r="K166" s="27"/>
    </row>
    <row r="167" spans="1:34" s="28" customFormat="1">
      <c r="A167" s="137"/>
      <c r="B167" s="138" t="s">
        <v>111</v>
      </c>
      <c r="C167" s="193"/>
      <c r="D167" s="193"/>
      <c r="E167" s="193"/>
      <c r="F167" s="193"/>
      <c r="G167" s="27"/>
      <c r="H167" s="25"/>
      <c r="I167" s="26"/>
      <c r="J167" s="27"/>
      <c r="K167" s="27"/>
    </row>
    <row r="168" spans="1:34" s="28" customFormat="1">
      <c r="A168" s="129"/>
      <c r="B168" s="138" t="s">
        <v>112</v>
      </c>
      <c r="C168" s="193"/>
      <c r="D168" s="193"/>
      <c r="E168" s="193"/>
      <c r="F168" s="193"/>
      <c r="G168" s="27"/>
      <c r="H168" s="25"/>
      <c r="I168" s="26"/>
      <c r="J168" s="27"/>
      <c r="K168" s="27"/>
    </row>
    <row r="169" spans="1:34" s="28" customFormat="1">
      <c r="A169" s="139"/>
      <c r="B169" s="139"/>
      <c r="C169" s="140"/>
      <c r="D169" s="140"/>
      <c r="E169" s="141"/>
      <c r="F169" s="141"/>
      <c r="G169" s="27"/>
      <c r="H169" s="25"/>
      <c r="I169" s="26"/>
      <c r="J169" s="27"/>
      <c r="K169" s="27"/>
    </row>
    <row r="170" spans="1:34" s="28" customFormat="1">
      <c r="A170" s="139"/>
      <c r="B170" s="139"/>
      <c r="C170" s="140"/>
      <c r="D170" s="140"/>
      <c r="E170" s="141"/>
      <c r="F170" s="141"/>
      <c r="G170" s="27"/>
      <c r="H170" s="25"/>
      <c r="I170" s="26"/>
      <c r="J170" s="27"/>
      <c r="K170" s="27"/>
    </row>
    <row r="171" spans="1:34" s="28" customFormat="1">
      <c r="A171" s="142"/>
      <c r="B171" s="139"/>
      <c r="C171" s="140"/>
      <c r="D171" s="140"/>
      <c r="E171" s="141"/>
      <c r="F171" s="141"/>
      <c r="G171" s="27"/>
      <c r="H171" s="25"/>
      <c r="I171" s="26"/>
      <c r="J171" s="27"/>
      <c r="K171" s="27"/>
    </row>
    <row r="172" spans="1:34" s="28" customFormat="1">
      <c r="A172" s="194"/>
      <c r="B172" s="195"/>
      <c r="C172" s="195"/>
      <c r="D172" s="195"/>
      <c r="E172" s="195"/>
      <c r="F172" s="195"/>
      <c r="G172" s="27"/>
      <c r="H172" s="25"/>
      <c r="I172" s="26"/>
      <c r="J172" s="27"/>
      <c r="K172" s="27"/>
    </row>
    <row r="173" spans="1:34" s="7" customFormat="1">
      <c r="A173" s="29"/>
      <c r="B173" s="29"/>
      <c r="C173" s="29"/>
      <c r="D173" s="29"/>
      <c r="E173" s="29"/>
      <c r="F173" s="30"/>
      <c r="H173" s="25"/>
      <c r="I173" s="26"/>
      <c r="J173" s="27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s="7" customFormat="1">
      <c r="A174" s="32"/>
      <c r="B174" s="33"/>
      <c r="C174" s="21"/>
      <c r="D174" s="21"/>
      <c r="E174" s="21"/>
      <c r="F174" s="30"/>
      <c r="H174" s="25"/>
      <c r="I174" s="26"/>
      <c r="J174" s="27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s="7" customFormat="1">
      <c r="A175" s="32"/>
      <c r="B175" s="33"/>
      <c r="C175" s="21"/>
      <c r="D175" s="21"/>
      <c r="E175" s="21"/>
      <c r="F175" s="30"/>
      <c r="H175" s="25"/>
      <c r="I175" s="26"/>
      <c r="J175" s="27"/>
    </row>
    <row r="176" spans="1:34" s="155" customFormat="1">
      <c r="C176" s="184"/>
      <c r="D176" s="185"/>
      <c r="E176" s="186"/>
      <c r="F176" s="186"/>
      <c r="H176" s="25"/>
      <c r="I176" s="26"/>
      <c r="J176" s="27"/>
    </row>
    <row r="177" spans="3:10" s="155" customFormat="1">
      <c r="C177" s="184"/>
      <c r="D177" s="185"/>
      <c r="E177" s="186"/>
      <c r="F177" s="186"/>
      <c r="H177" s="7"/>
      <c r="I177" s="31"/>
      <c r="J177" s="31"/>
    </row>
    <row r="178" spans="3:10" s="155" customFormat="1">
      <c r="C178" s="184"/>
      <c r="D178" s="185"/>
      <c r="E178" s="186"/>
      <c r="F178" s="186"/>
      <c r="H178" s="7"/>
      <c r="I178" s="31"/>
      <c r="J178" s="31"/>
    </row>
    <row r="179" spans="3:10" s="155" customFormat="1">
      <c r="C179" s="184"/>
      <c r="D179" s="185"/>
      <c r="E179" s="186"/>
      <c r="F179" s="186"/>
      <c r="H179" s="7"/>
      <c r="I179" s="31"/>
      <c r="J179" s="31"/>
    </row>
    <row r="180" spans="3:10" s="155" customFormat="1">
      <c r="C180" s="184"/>
      <c r="D180" s="185"/>
      <c r="E180" s="186"/>
      <c r="F180" s="186"/>
    </row>
    <row r="181" spans="3:10" s="155" customFormat="1">
      <c r="C181" s="184"/>
      <c r="D181" s="185"/>
      <c r="E181" s="186"/>
      <c r="F181" s="186"/>
    </row>
    <row r="182" spans="3:10" s="155" customFormat="1">
      <c r="C182" s="184"/>
      <c r="D182" s="185"/>
      <c r="E182" s="186"/>
      <c r="F182" s="186"/>
    </row>
    <row r="183" spans="3:10" s="155" customFormat="1">
      <c r="C183" s="184"/>
      <c r="D183" s="185"/>
      <c r="E183" s="186"/>
      <c r="F183" s="186"/>
    </row>
    <row r="184" spans="3:10" s="155" customFormat="1">
      <c r="C184" s="184"/>
      <c r="D184" s="185"/>
      <c r="E184" s="186"/>
      <c r="F184" s="186"/>
    </row>
    <row r="185" spans="3:10" s="155" customFormat="1">
      <c r="C185" s="184"/>
      <c r="D185" s="185"/>
      <c r="E185" s="186"/>
      <c r="F185" s="186"/>
    </row>
    <row r="186" spans="3:10" s="155" customFormat="1">
      <c r="C186" s="184"/>
      <c r="D186" s="185"/>
      <c r="E186" s="186"/>
      <c r="F186" s="186"/>
    </row>
    <row r="187" spans="3:10" s="155" customFormat="1">
      <c r="C187" s="184"/>
      <c r="D187" s="185"/>
      <c r="E187" s="186"/>
      <c r="F187" s="186"/>
    </row>
    <row r="188" spans="3:10" s="155" customFormat="1">
      <c r="C188" s="184"/>
      <c r="D188" s="185"/>
      <c r="E188" s="186"/>
      <c r="F188" s="186"/>
    </row>
    <row r="189" spans="3:10" s="155" customFormat="1">
      <c r="C189" s="184"/>
      <c r="D189" s="185"/>
      <c r="E189" s="186"/>
      <c r="F189" s="186"/>
    </row>
    <row r="190" spans="3:10" s="155" customFormat="1">
      <c r="C190" s="184"/>
      <c r="D190" s="185"/>
      <c r="E190" s="186"/>
      <c r="F190" s="186"/>
    </row>
    <row r="191" spans="3:10" s="155" customFormat="1">
      <c r="C191" s="184"/>
      <c r="D191" s="185"/>
      <c r="E191" s="186"/>
      <c r="F191" s="186"/>
    </row>
    <row r="192" spans="3:10" s="155" customFormat="1">
      <c r="C192" s="184"/>
      <c r="D192" s="185"/>
      <c r="E192" s="186"/>
      <c r="F192" s="186"/>
    </row>
    <row r="193" spans="3:10" s="155" customFormat="1">
      <c r="C193" s="184"/>
      <c r="D193" s="185"/>
      <c r="E193" s="186"/>
      <c r="F193" s="186"/>
    </row>
    <row r="194" spans="3:10" s="155" customFormat="1">
      <c r="C194" s="184"/>
      <c r="D194" s="185"/>
      <c r="E194" s="186"/>
      <c r="F194" s="186"/>
    </row>
    <row r="195" spans="3:10" s="155" customFormat="1">
      <c r="C195" s="184"/>
      <c r="D195" s="185"/>
      <c r="E195" s="186"/>
      <c r="F195" s="186"/>
    </row>
    <row r="196" spans="3:10" s="155" customFormat="1">
      <c r="C196" s="184"/>
      <c r="D196" s="185"/>
      <c r="E196" s="186"/>
      <c r="F196" s="186"/>
    </row>
    <row r="197" spans="3:10" s="155" customFormat="1">
      <c r="C197" s="184"/>
      <c r="D197" s="185"/>
      <c r="E197" s="186"/>
      <c r="F197" s="186"/>
    </row>
    <row r="198" spans="3:10" s="155" customFormat="1">
      <c r="C198" s="184"/>
      <c r="D198" s="185"/>
      <c r="E198" s="186"/>
      <c r="F198" s="186"/>
    </row>
    <row r="199" spans="3:10" s="155" customFormat="1">
      <c r="C199" s="184"/>
      <c r="D199" s="185"/>
      <c r="E199" s="186"/>
      <c r="F199" s="186"/>
    </row>
    <row r="200" spans="3:10" s="155" customFormat="1">
      <c r="C200" s="184"/>
      <c r="D200" s="185"/>
      <c r="E200" s="186"/>
      <c r="F200" s="186"/>
    </row>
    <row r="201" spans="3:10" s="155" customFormat="1">
      <c r="C201" s="184"/>
      <c r="D201" s="185"/>
      <c r="E201" s="186"/>
      <c r="F201" s="186"/>
    </row>
    <row r="202" spans="3:10">
      <c r="H202" s="155"/>
      <c r="I202" s="155"/>
      <c r="J202" s="155"/>
    </row>
    <row r="203" spans="3:10">
      <c r="H203" s="155"/>
      <c r="I203" s="155"/>
      <c r="J203" s="155"/>
    </row>
    <row r="204" spans="3:10">
      <c r="H204" s="155"/>
      <c r="I204" s="155"/>
      <c r="J204" s="155"/>
    </row>
    <row r="205" spans="3:10">
      <c r="H205" s="155"/>
      <c r="I205" s="155"/>
      <c r="J205" s="155"/>
    </row>
  </sheetData>
  <mergeCells count="10">
    <mergeCell ref="B7:F7"/>
    <mergeCell ref="A159:B159"/>
    <mergeCell ref="B164:D164"/>
    <mergeCell ref="A10:F10"/>
    <mergeCell ref="A152:F152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19685039370078741" bottom="0.19685039370078741" header="0.19685039370078741" footer="0.19685039370078741"/>
  <pageSetup scale="90" orientation="portrait" r:id="rId1"/>
  <headerFooter alignWithMargins="0">
    <oddFooter>&amp;C&amp;6Página &amp;P de &amp;N&amp;R&amp;6&amp;D
&amp;T</oddFooter>
  </headerFooter>
  <rowBreaks count="3" manualBreakCount="3">
    <brk id="56" max="5" man="1"/>
    <brk id="105" max="5" man="1"/>
    <brk id="149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F751AE-6148-4C90-8249-F0E9289BE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F48C19-7C38-44FD-A5C6-18CEFA3BD4F4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B5007A-083C-42A6-8AB1-6EC639E33B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 No. 1</vt:lpstr>
      <vt:lpstr>'ACT. No. 1'!Área_de_impresión</vt:lpstr>
      <vt:lpstr>'ACT. No.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2022-03-28T18:05:59Z</cp:lastPrinted>
  <dcterms:created xsi:type="dcterms:W3CDTF">2018-05-23T14:28:08Z</dcterms:created>
  <dcterms:modified xsi:type="dcterms:W3CDTF">2022-06-14T14:25:41Z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