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0" yWindow="0" windowWidth="20490" windowHeight="7665"/>
  </bookViews>
  <sheets>
    <sheet name="PRES. ACT. No.2 DSFO 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Key1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[7]MOJornal!$D$41</definedName>
    <definedName name="_OP2AL">[7]MOJornal!$D$51</definedName>
    <definedName name="_OP3AL">[7]MOJornal!$D$61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[8]analisis!$G$2477</definedName>
    <definedName name="_pl316">[8]analisis!$G$2513</definedName>
    <definedName name="_pl38">[8]analisis!$G$2486</definedName>
    <definedName name="_pu5">[9]Sheet5!$E:$E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hidden="1">#REF!</definedName>
    <definedName name="_VAR38">[10]Precio!$F$11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[11]PVC!#REF!</definedName>
    <definedName name="a">[11]PVC!#REF!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[12]M.O.!#REF!</definedName>
    <definedName name="AA">[12]M.O.!#REF!</definedName>
    <definedName name="aa_3">"$#REF!.$B$109"</definedName>
    <definedName name="AAG">[10]Precio!$F$20</definedName>
    <definedName name="AC">[3]insumo!$D$4</definedName>
    <definedName name="AC38G40">'[13]LISTADO INSUMOS DEL 2000'!$I$29</definedName>
    <definedName name="acarreo">'[14]Listado Equipos a utilizar'!#REF!</definedName>
    <definedName name="acero" localSheetId="0">#REF!</definedName>
    <definedName name="acero">#REF!</definedName>
    <definedName name="Acero_1_2_____Grado_40">[15]Insumos!$B$6:$D$6</definedName>
    <definedName name="Acero_1_4______Grado_40">[15]Insumos!$B$7:$D$7</definedName>
    <definedName name="Acero_2">#N/A</definedName>
    <definedName name="Acero_3">#N/A</definedName>
    <definedName name="Acero_3_4__1_____Grado_40">[15]Insumos!$B$8:$D$8</definedName>
    <definedName name="Acero_3_8______Grado_40">[15]Insumos!$B$9:$D$9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[16]MATERIALES!$G$7</definedName>
    <definedName name="aceroi">#REF!</definedName>
    <definedName name="aceroii">#REF!</definedName>
    <definedName name="aceromalla">#REF!</definedName>
    <definedName name="ACUEDUCTO" localSheetId="0">[17]INS!#REF!</definedName>
    <definedName name="ACUEDUCTO">[17]INS!#REF!</definedName>
    <definedName name="ACUEDUCTO_8" localSheetId="0">#REF!</definedName>
    <definedName name="ACUEDUCTO_8">#REF!</definedName>
    <definedName name="ADA" localSheetId="0">'[18]CUB-10181-3(Rescision)'!#REF!</definedName>
    <definedName name="ADA">'[18]CUB-10181-3(Rescision)'!#REF!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'[19]Resumen Precio Equipos'!$C$28</definedName>
    <definedName name="ADMINISTRATIVOS">#REF!</definedName>
    <definedName name="AG">[10]Precio!$F$21</definedName>
    <definedName name="Agregado_3">#N/A</definedName>
    <definedName name="agricola">'[14]Listado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[10]Precio!$F$15</definedName>
    <definedName name="alambi">#REF!</definedName>
    <definedName name="alambii">#REF!</definedName>
    <definedName name="alambiii">#REF!</definedName>
    <definedName name="alambiiii">#REF!</definedName>
    <definedName name="Alambre_3">#N/A</definedName>
    <definedName name="Alambre_No._18">[15]Insumos!$B$20:$D$20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[20]M.O.!$C$12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[15]Insumos!$B$127:$D$127</definedName>
    <definedName name="Alq._Madera_P_Viga_____Incl._M_O">[15]Insumos!$B$128:$D$128</definedName>
    <definedName name="Alq._Madera_P_Vigas_y_Columnas_Amarre____Incl._M_O">[15]Insumos!$B$129:$D$129</definedName>
    <definedName name="altura" localSheetId="0">[21]presupuesto!#REF!</definedName>
    <definedName name="altura">[21]presupuesto!#REF!</definedName>
    <definedName name="ana">[2]PRESUPUESTO!$C$4</definedName>
    <definedName name="ana_6" localSheetId="0">#REF!</definedName>
    <definedName name="ana_6">#REF!</definedName>
    <definedName name="analiis" localSheetId="0">[20]M.O.!#REF!</definedName>
    <definedName name="analiis">[20]M.O.!#REF!</definedName>
    <definedName name="analisis" localSheetId="0">#REF!</definedName>
    <definedName name="analisis">#REF!</definedName>
    <definedName name="analisis2">#REF!</definedName>
    <definedName name="analisisI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[21]presupuesto!#REF!</definedName>
    <definedName name="area">[21]presupuesto!#REF!</definedName>
    <definedName name="_xlnm.Extract" localSheetId="0">#REF!</definedName>
    <definedName name="_xlnm.Extract">#REF!</definedName>
    <definedName name="_xlnm.Print_Area" localSheetId="0">'PRES. ACT. No.2 DSFO '!$A$1:$F$243</definedName>
    <definedName name="_xlnm.Print_Area">#REF!</definedName>
    <definedName name="Arena_Gruesa_Lavada">[15]Insumos!$B$16:$D$16</definedName>
    <definedName name="ARENA_LAV_CLASIF">'[22]MATERIALES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>#REF!</definedName>
    <definedName name="arenafina">[16]MATERIALES!$G$11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[16]MATERIALES!$G$13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'[14]Listado Equipos a utilizar'!#REF!</definedName>
    <definedName name="as" localSheetId="0">[23]M.O.!#REF!</definedName>
    <definedName name="as">[23]M.O.!#REF!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[7]MOJornal!$D$20</definedName>
    <definedName name="AYCARP" localSheetId="0">[17]INS!#REF!</definedName>
    <definedName name="AYCARP">[17]INS!#REF!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[16]OBRAMANO!$F$67</definedName>
    <definedName name="b" localSheetId="0">[24]ADDENDA!#REF!</definedName>
    <definedName name="b">[24]ADDENDA!#REF!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RANDILLA_3">#N/A</definedName>
    <definedName name="barra12">[8]analisis!$G$2860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 localSheetId="0">#REF!</definedName>
    <definedName name="BBB">#REF!</definedName>
    <definedName name="BBBBBBBBBBBBBBBB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[15]Insumos!$B$22:$D$22</definedName>
    <definedName name="Bloques_de_8">[15]Insumos!$B$23:$D$23</definedName>
    <definedName name="bloques4">[16]MATERIALES!#REF!</definedName>
    <definedName name="bloques6">[16]MATERIALES!#REF!</definedName>
    <definedName name="bloques8">[16]MATERIALES!#REF!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[25]INSU!$B$42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[20]M.O.!$C$9</definedName>
    <definedName name="BRIGADATOPOGRAFICA_6" localSheetId="0">#REF!</definedName>
    <definedName name="BRIGADATOPOGRAFICA_6">#REF!</definedName>
    <definedName name="brochas">#REF!</definedName>
    <definedName name="BVNBVNBV" localSheetId="0">[29]M.O.!#REF!</definedName>
    <definedName name="BVNBVNBV">[29]M.O.!#REF!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[30]precios!#REF!</definedName>
    <definedName name="caballeteasbecto">[30]precios!#REF!</definedName>
    <definedName name="caballeteasbecto_8" localSheetId="0">#REF!</definedName>
    <definedName name="caballeteasbecto_8">#REF!</definedName>
    <definedName name="caballeteasbeto" localSheetId="0">[30]precios!#REF!</definedName>
    <definedName name="caballeteasbeto">[30]precios!#REF!</definedName>
    <definedName name="caballeteasbeto_8" localSheetId="0">#REF!</definedName>
    <definedName name="caballeteasbeto_8">#REF!</definedName>
    <definedName name="Cable_de_Postensado_3">#N/A</definedName>
    <definedName name="CACERO">#REF!</definedName>
    <definedName name="cadeneros">'[19]O.M.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>'[14]Listado Equipos a utilizar'!#REF!</definedName>
    <definedName name="camioneta">'[14]Listado Equipos a utilizar'!#REF!</definedName>
    <definedName name="CAMIONVOLTEO">[16]EQUIPOS!$I$19</definedName>
    <definedName name="canali">#REF!</definedName>
    <definedName name="canalii">#REF!</definedName>
    <definedName name="canaliii">#REF!</definedName>
    <definedName name="canaliiii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parodadura">#REF!</definedName>
    <definedName name="Capatazequipo">[16]OBRAMANO!$F$81</definedName>
    <definedName name="CAR.SOC">'[31]Cargas Sociales'!$G$23</definedName>
    <definedName name="CARACOL" localSheetId="0">[20]M.O.!#REF!</definedName>
    <definedName name="CARACOL">[20]M.O.!#REF!</definedName>
    <definedName name="CARANTEPECHO" localSheetId="0">[20]M.O.!#REF!</definedName>
    <definedName name="CARANTEPECHO">[20]M.O.!#REF!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[20]M.O.!#REF!</definedName>
    <definedName name="CARCOL30">[20]M.O.!#REF!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[20]M.O.!#REF!</definedName>
    <definedName name="CARCOL50">[20]M.O.!#REF!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[20]M.O.!#REF!</definedName>
    <definedName name="CARCOL51">[20]M.O.!#REF!</definedName>
    <definedName name="CARCOLAMARRE" localSheetId="0">[20]M.O.!#REF!</definedName>
    <definedName name="CARCOLAMARRE">[20]M.O.!#REF!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>'[14]Listado Equipos a utilizar'!#REF!</definedName>
    <definedName name="CARGADORB">[32]EQUIPOS!$D$13</definedName>
    <definedName name="CARLOSAPLA" localSheetId="0">[20]M.O.!#REF!</definedName>
    <definedName name="CARLOSAPLA">[20]M.O.!#REF!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[20]M.O.!#REF!</definedName>
    <definedName name="CARLOSAVARIASAGUAS">[20]M.O.!#REF!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[20]M.O.!#REF!</definedName>
    <definedName name="CARMURO">[20]M.O.!#REF!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[17]INS!#REF!</definedName>
    <definedName name="CARP1">[17]INS!#REF!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[17]INS!#REF!</definedName>
    <definedName name="CARP2">[17]INS!#REF!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[20]M.O.!#REF!</definedName>
    <definedName name="CARPDINTEL">[20]M.O.!#REF!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[20]M.O.!#REF!</definedName>
    <definedName name="CARPVIGA2040">[20]M.O.!#REF!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[20]M.O.!#REF!</definedName>
    <definedName name="CARPVIGA3050">[20]M.O.!#REF!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[20]M.O.!#REF!</definedName>
    <definedName name="CARPVIGA3060">[20]M.O.!#REF!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[20]M.O.!#REF!</definedName>
    <definedName name="CARPVIGA4080">[20]M.O.!#REF!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[20]M.O.!#REF!</definedName>
    <definedName name="CARRAMPA">[20]M.O.!#REF!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[20]M.O.!#REF!</definedName>
    <definedName name="CASABE">[20]M.O.!#REF!</definedName>
    <definedName name="CASABE_8" localSheetId="0">#REF!</definedName>
    <definedName name="CASABE_8">#REF!</definedName>
    <definedName name="CASBESTO" localSheetId="0">[20]M.O.!#REF!</definedName>
    <definedName name="CASBESTO">[20]M.O.!#REF!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[16]EQUIPOS!$I$15</definedName>
    <definedName name="Cat950B">[16]EQUIPOS!$I$14</definedName>
    <definedName name="CBLOCK10" localSheetId="0">[17]INS!#REF!</definedName>
    <definedName name="CBLOCK10">[17]INS!#REF!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[33]M.O.!$C$26</definedName>
    <definedName name="cell">'[34]LISTADO INSUMOS DEL 2000'!$I$29</definedName>
    <definedName name="cem">[10]Precio!$F$9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>[16]MATERIALES!#REF!</definedName>
    <definedName name="cementogris">[16]MATERIALES!$G$17</definedName>
    <definedName name="CEMENTOP">[3]insumo!$D$13</definedName>
    <definedName name="CEN" localSheetId="0">#REF!</definedName>
    <definedName name="CEN">#REF!</definedName>
    <definedName name="ceramcr33">[16]MATERIALES!#REF!</definedName>
    <definedName name="ceramcriolla">[16]MATERIALES!#REF!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>[16]MATERIALES!#REF!</definedName>
    <definedName name="ceramicaitaliapared">[16]MATERIALES!#REF!</definedName>
    <definedName name="ceramicaitalipared">[16]MATERIALES!#REF!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SCHCH">[33]M.O.!$C$126</definedName>
    <definedName name="cfrontal">'[19]Resumen Precio Equipos'!$I$16</definedName>
    <definedName name="CHAZO">[25]INSU!$B$104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>#REF!</definedName>
    <definedName name="Chofercisterna">[16]OBRAMANO!$F$79</definedName>
    <definedName name="cisterna">'[14]Listado Equipos a utilizar'!$I$11</definedName>
    <definedName name="CLAVO">[33]Ins!$E$811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[35]INS!$D$767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[36]INSU!$D$284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[36]INSU!$D$298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'[37]Costos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[16]EQUIPOS!$I$28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>#REF!</definedName>
    <definedName name="control_3">"$#REF!.$#REF!$#REF!:#REF!#REF!"</definedName>
    <definedName name="COPIA" localSheetId="0">[17]INS!#REF!</definedName>
    <definedName name="COPIA">[17]INS!#REF!</definedName>
    <definedName name="COPIA_8" localSheetId="0">#REF!</definedName>
    <definedName name="COPIA_8">#REF!</definedName>
    <definedName name="costocapataz">'[31]Analisis Unit. '!$G$3</definedName>
    <definedName name="costoobrero">'[31]Analisis Unit. '!$G$5</definedName>
    <definedName name="costotecesp">'[31]Analisis Unit. '!$G$4</definedName>
    <definedName name="cprestamo">[32]EQUIPOS!$D$27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[24]ADDENDA!#REF!</definedName>
    <definedName name="cuadro">[24]ADDENDA!#REF!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>#REF!</definedName>
    <definedName name="cunetasii">#REF!</definedName>
    <definedName name="cunetasiii">#REF!</definedName>
    <definedName name="cunetasiiii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 localSheetId="0">[20]M.O.!#REF!</definedName>
    <definedName name="CZINC">[20]M.O.!#REF!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[16]EQUIPOS!$I$9</definedName>
    <definedName name="D8K">[16]EQUIPOS!$I$8</definedName>
    <definedName name="d8r">'[14]Listado Equipos a utilizar'!#REF!</definedName>
    <definedName name="D8T">'[19]Resumen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3">"$#REF!.$M$62"</definedName>
    <definedName name="derop" localSheetId="0">[23]M.O.!#REF!</definedName>
    <definedName name="derop">[23]M.O.!#REF!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vi">#REF!</definedName>
    <definedName name="desvii">#REF!</definedName>
    <definedName name="desviii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'[14]Listado Equipos a utilizar'!$I$12</definedName>
    <definedName name="donatelo" localSheetId="0">[38]INS!#REF!</definedName>
    <definedName name="donatelo">[38]INS!#REF!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'[19]Resumen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>#REF!</definedName>
    <definedName name="DYNACA25">[16]EQUIPOS!$I$13</definedName>
    <definedName name="e" localSheetId="0">#REF!</definedName>
    <definedName name="e">#REF!</definedName>
    <definedName name="e214bft">'[14]Listado Equipos a utilizar'!#REF!</definedName>
    <definedName name="e320b">'[14]Listado Equipos a utilizar'!#REF!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>'[14]Listado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>#REF!</definedName>
    <definedName name="escarii">#REF!</definedName>
    <definedName name="escariii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>'[14]Listado Equipos a utilizar'!#REF!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320b">'[14]Listado Equipos a utilizar'!#REF!</definedName>
    <definedName name="EXC_NO_CLASIF">#REF!</definedName>
    <definedName name="EXCAVACION" localSheetId="0">#REF!</definedName>
    <definedName name="EXCAVACION">#REF!</definedName>
    <definedName name="excavadora">'[14]Listado Equipos a utilizar'!#REF!</definedName>
    <definedName name="excavadora235">[16]EQUIPOS!$I$16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l" localSheetId="0">[24]ADDENDA!#REF!</definedName>
    <definedName name="expl">[24]ADDENDA!#REF!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'[39]ANALISIS A USAR'!$J$17</definedName>
    <definedName name="FF" hidden="1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[17]INS!$D$561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hidden="1">#REF!</definedName>
    <definedName name="GFSG" hidden="1">#REF!</definedName>
    <definedName name="GGG" localSheetId="0">#REF!</definedName>
    <definedName name="GGG">#REF!</definedName>
    <definedName name="glpintura">'[31]Analisis Unit. '!$F$49</definedName>
    <definedName name="GRADER12G">[16]EQUIPOS!$I$11</definedName>
    <definedName name="graderm">'[14]Listado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[12]M.O.!#REF!</definedName>
    <definedName name="H">[12]M.O.!#REF!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>#REF!</definedName>
    <definedName name="haii">#REF!</definedName>
    <definedName name="haiii">#REF!</definedName>
    <definedName name="haiiii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'[31]Analisis Unit. '!$F$74</definedName>
    <definedName name="horm.1.3.5">'[31]Analisis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'[35]HORM. Y MORTEROS.'!$H$212</definedName>
    <definedName name="Hormigon">#REF!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>[16]MATERIALES!#REF!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simple">#REF!</definedName>
    <definedName name="ilma" localSheetId="0">[20]M.O.!#REF!</definedName>
    <definedName name="ilma">[20]M.O.!#REF!</definedName>
    <definedName name="impresion_2" localSheetId="0">[41]Directos!#REF!</definedName>
    <definedName name="impresion_2">[41]Directos!#REF!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[23]M.O.!$C$10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>#REF!</definedName>
    <definedName name="Izado_de_Tabletas_3">#N/A</definedName>
    <definedName name="IZAJE_3">"$#REF!.$#REF!$#REF!"</definedName>
    <definedName name="Izaje_de_Vigas_Postensadas_3">#N/A</definedName>
    <definedName name="J" localSheetId="0">'[18]CUB-10181-3(Rescision)'!#REF!</definedName>
    <definedName name="J">'[18]CUB-10181-3(Rescision)'!#REF!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[36]INSU!$D$231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[36]INSU!$D$234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[20]M.O.!#REF!</definedName>
    <definedName name="k">[20]M.O.!#REF!</definedName>
    <definedName name="kerosene">#REF!</definedName>
    <definedName name="Kilometro">[16]EQUIPOS!$I$25</definedName>
    <definedName name="komatsu">'[14]Listado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[15]Insumos!$B$136:$D$136</definedName>
    <definedName name="ligadohormigon">[16]OBRAMANO!#REF!</definedName>
    <definedName name="ligadora">'[14]Listado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>#REF!</definedName>
    <definedName name="limpii">#REF!</definedName>
    <definedName name="limpiii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[42]Materiales!$K$15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'[37]Costos Mano de Obra'!$O$52</definedName>
    <definedName name="M_O_Armadura_Columna">[15]Insumos!$B$78:$D$78</definedName>
    <definedName name="M_O_Armadura_Dintel_y_Viga">[15]Insumos!$B$79:$D$79</definedName>
    <definedName name="M_O_Cantos">[15]Insumos!$B$99:$D$99</definedName>
    <definedName name="M_O_Carpintero_2da._Categoría">[15]Insumos!$B$96:$D$96</definedName>
    <definedName name="M_O_Cerámica_Italiana_en_Pared">[15]Insumos!$B$102:$D$102</definedName>
    <definedName name="M_O_Colocación_Adoquines">[15]Insumos!$B$104:$D$104</definedName>
    <definedName name="M_O_Colocación_de_Bloques_de_4">[15]Insumos!$B$105:$D$105</definedName>
    <definedName name="M_O_Colocación_de_Bloques_de_6">[15]Insumos!$B$106:$D$106</definedName>
    <definedName name="M_O_Colocación_de_Bloques_de_8">[15]Insumos!$B$107:$D$107</definedName>
    <definedName name="M_O_Colocación_Listelos">[15]Insumos!$B$114:$D$114</definedName>
    <definedName name="M_O_Colocación_Piso_Cerámica_Criolla">[15]Insumos!$B$108:$D$108</definedName>
    <definedName name="M_O_Colocación_Piso_de_Granito_40_X_40">[15]Insumos!$B$111:$D$111</definedName>
    <definedName name="M_O_Colocación_Zócalos_de_Cerámica">[15]Insumos!$B$113:$D$113</definedName>
    <definedName name="M_O_Confección_de_Andamios">[15]Insumos!$B$115:$D$115</definedName>
    <definedName name="M_O_Construcción_Acera_Frotada_y_Violinada">[15]Insumos!$B$116:$D$116</definedName>
    <definedName name="M_O_Corte_y_Amarre_de_Varilla">[15]Insumos!$B$119:$D$119</definedName>
    <definedName name="M_O_Elaboración_Trampa_de_Grasa">[15]Insumos!$B$121:$D$121</definedName>
    <definedName name="M_O_Fino_de_Techo_Inclinado">[15]Insumos!$B$83:$D$83</definedName>
    <definedName name="M_O_Fino_de_Techo_Plano">[15]Insumos!$B$84:$D$84</definedName>
    <definedName name="M_O_Llenado_de_huecos">[15]Insumos!$B$86:$D$86</definedName>
    <definedName name="M_O_Maestro">[15]Insumos!$B$87:$D$87</definedName>
    <definedName name="M_O_Pañete_Maestreado_Exterior">[15]Insumos!$B$91:$D$91</definedName>
    <definedName name="M_O_Pañete_Maestreado_Interior">[15]Insumos!$B$92:$D$92</definedName>
    <definedName name="M_O_Preparación_del_Terreno">[15]Insumos!$B$94:$D$94</definedName>
    <definedName name="M_O_Quintal_Trabajado">[15]Insumos!$B$77:$D$77</definedName>
    <definedName name="M_O_Regado__Compactación__Mojado__Trasl.Mat.__A_M">[15]Insumos!$B$132:$D$132</definedName>
    <definedName name="M_O_Subida_de_Materiales">[15]Insumos!$B$95:$D$95</definedName>
    <definedName name="M_O_Técnico_Calificado">[15]Insumos!$B$149:$D$149</definedName>
    <definedName name="M_O_Zabaletas">[15]Insumos!$B$98:$D$98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>[20]M.O.!$C$10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[7]MOJornal!$D$31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[17]INS!#REF!</definedName>
    <definedName name="MAESTROCARP">[17]INS!#REF!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>#REF!</definedName>
    <definedName name="mamii">#REF!</definedName>
    <definedName name="mamiii">#REF!</definedName>
    <definedName name="mamiiii">#REF!</definedName>
    <definedName name="Mano_de_Obra_Acero_3">#N/A</definedName>
    <definedName name="Mano_de_Obra_Madera_3">#N/A</definedName>
    <definedName name="manti">#REF!</definedName>
    <definedName name="mantii">#REF!</definedName>
    <definedName name="mantiii">#REF!</definedName>
    <definedName name="mantiiii">#REF!</definedName>
    <definedName name="maquito">'[14]Listado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[33]M.O.!$C$203</definedName>
    <definedName name="MOCONTEN553015">[33]M.O.!$C$216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[17]INS!#REF!</definedName>
    <definedName name="MOPISOCERAMICA">[17]INS!#REF!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'[31]Analisis Unit. '!$F$85</definedName>
    <definedName name="mortero.1.4.pañete">'[37]Ana.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[43]Insumos!#REF!</definedName>
    <definedName name="NADA">[43]Insumos!#REF!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>#REF!</definedName>
    <definedName name="NCLASII">#REF!</definedName>
    <definedName name="NCLASIII">#REF!</definedName>
    <definedName name="NCLASIIII">#REF!</definedName>
    <definedName name="NINGUNA" localSheetId="0">[43]Insumos!#REF!</definedName>
    <definedName name="NINGUNA">[43]Insumos!#REF!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>'[14]Listado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fi">#REF!</definedName>
    <definedName name="ofii">#REF!</definedName>
    <definedName name="ofiii">#REF!</definedName>
    <definedName name="ofiiii">#REF!</definedName>
    <definedName name="omencofrado">'[19]O.M. y Salarios'!#REF!</definedName>
    <definedName name="opala">[42]Salarios!$D$16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[16]OBRAMANO!$F$74</definedName>
    <definedName name="operadorpala">[16]OBRAMANO!$F$72</definedName>
    <definedName name="operadorretro">[16]OBRAMANO!$F$77</definedName>
    <definedName name="operadorrodillo">[16]OBRAMANO!$F$75</definedName>
    <definedName name="operadortractor">[16]OBRAMANO!$F$76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[35]SALARIOS!$C$10</definedName>
    <definedName name="otractor">[42]Salarios!$D$14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[44]peso!#REF!</definedName>
    <definedName name="p">[44]peso!#REF!</definedName>
    <definedName name="P.U.Amercoat_385ASA_2">#N/A</definedName>
    <definedName name="P.U.Amercoat_385ASA_3">#N/A</definedName>
    <definedName name="P.U.Dimecote9">[45]Insumos!$E$13</definedName>
    <definedName name="P.U.Dimecote9_2">#N/A</definedName>
    <definedName name="P.U.Dimecote9_3">#N/A</definedName>
    <definedName name="P.U.Thinner1000">[45]Insumos!$E$12</definedName>
    <definedName name="P.U.Thinner1000_2">#N/A</definedName>
    <definedName name="P.U.Thinner1000_3">#N/A</definedName>
    <definedName name="P.U.Urethane_Acrilico">[45]Insumos!$E$17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[25]MO!$B$11</definedName>
    <definedName name="PEONCARP" localSheetId="0">[17]INS!#REF!</definedName>
    <definedName name="PEONCARP">[17]INS!#REF!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[25]INSU!$B$91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[33]Ins!$E$627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[35]INS!$D$770</definedName>
    <definedName name="pino1x10bruto">[33]Ins!$E$816</definedName>
    <definedName name="pinobruto">[16]MATERIALES!$G$33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>#REF!</definedName>
    <definedName name="PISO_GRANITO_FONDO_BCO">[25]INSU!$B$103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[25]INSU!$B$90</definedName>
    <definedName name="PLIGADORA2">[17]INS!$D$563</definedName>
    <definedName name="PLIGADORA2_6" localSheetId="0">#REF!</definedName>
    <definedName name="PLIGADORA2_6">#REF!</definedName>
    <definedName name="PLOMERO" localSheetId="0">[17]INS!#REF!</definedName>
    <definedName name="PLOMERO">[17]INS!#REF!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[17]INS!#REF!</definedName>
    <definedName name="PLOMEROAYUDANTE">[17]INS!#REF!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[17]INS!#REF!</definedName>
    <definedName name="PLOMEROOFICIAL">[17]INS!#REF!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[30]precios!#REF!</definedName>
    <definedName name="pmadera2162">[30]precios!#REF!</definedName>
    <definedName name="pmadera2162_8" localSheetId="0">#REF!</definedName>
    <definedName name="pmadera2162_8">#REF!</definedName>
    <definedName name="po">[46]PRESUPUESTO!$O$9:$O$236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[47]Precios!$A$4:$F$1576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IMA_3">"$#REF!.$M$38"</definedName>
    <definedName name="PROMEDIO">#REF!</definedName>
    <definedName name="prticos_3">#N/A</definedName>
    <definedName name="pti">#REF!</definedName>
    <definedName name="ptii">#REF!</definedName>
    <definedName name="ptiii">#REF!</definedName>
    <definedName name="ptiiii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[33]M.O.!$C$970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'[15]Análisis de Precios'!$F$201</definedName>
    <definedName name="PWINCHE2000K">[17]INS!$D$568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[48]INS!#REF!</definedName>
    <definedName name="QQ">[48]INS!#REF!</definedName>
    <definedName name="QQQ" localSheetId="0">[12]M.O.!#REF!</definedName>
    <definedName name="QQQ">[12]M.O.!#REF!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[46]PRESUPUESTO!$M$10:$AH$731</definedName>
    <definedName name="qwe">[2]PRESUPUESTO!$D$133</definedName>
    <definedName name="qwe_6" localSheetId="0">#REF!</definedName>
    <definedName name="qwe_6">#REF!</definedName>
    <definedName name="rastra">'[14]Listado Equipos a utilizar'!#REF!</definedName>
    <definedName name="rastrapuas">'[14]Listado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[49]COF!$G$733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ISADO">[1]M.O.!#REF!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ISADO">#REF!</definedName>
    <definedName name="rodillo">'[14]Listado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>'[14]Listado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vesti">#REF!</definedName>
    <definedName name="rvestii">#REF!</definedName>
    <definedName name="rvestiii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>#REF!</definedName>
    <definedName name="spm" localSheetId="0">#REF!</definedName>
    <definedName name="spm">#REF!</definedName>
    <definedName name="SS">[20]M.O.!$C$12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[50]presupuesto!#REF!</definedName>
    <definedName name="SUB">[50]presupuesto!#REF!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[7]MOJornal!$D$63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'PRES. ACT. No.2 DSFO '!$1:$12</definedName>
    <definedName name="_xlnm.Print_Titles">#N/A</definedName>
    <definedName name="tiza">#REF!</definedName>
    <definedName name="TNC" localSheetId="0">#REF!</definedName>
    <definedName name="TNC">#REF!</definedName>
    <definedName name="TNCAL">[7]MOJornal!$D$73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>#REF!</definedName>
    <definedName name="tosii">#REF!</definedName>
    <definedName name="tosiii">#REF!</definedName>
    <definedName name="tosiiii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[32]EQUIPOS!$D$14</definedName>
    <definedName name="tractorm">'[14]Listado Equipos a utilizar'!#REF!</definedName>
    <definedName name="TRANSESC">[33]Ins!$E$660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>'[14]Listado Equipos a utilizar'!#REF!</definedName>
    <definedName name="transporte">'[19]Resumen Precio Equipos'!$C$30</definedName>
    <definedName name="Tratamiento_Moldes_para_Barandilla_3">#N/A</definedName>
    <definedName name="TRATARMADERA">'[51]Ins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>[19]Materiales!#REF!</definedName>
    <definedName name="tub8x12">[8]analisis!$G$2313</definedName>
    <definedName name="tub8x516">[8]analisis!$G$2322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[36]INSU!$D$242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[36]INSU!$D$244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>#REF!</definedName>
    <definedName name="tuboii">#REF!</definedName>
    <definedName name="tuboiii">#REF!</definedName>
    <definedName name="tuboiiii">#REF!</definedName>
    <definedName name="tubui">#REF!</definedName>
    <definedName name="tubuii">#REF!</definedName>
    <definedName name="tubuiii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'[37]Costos Mano de Obra'!$O$42</definedName>
    <definedName name="VACC">[10]Precio!$F$31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>'[14]Listado Equipos a utilizar'!#REF!</definedName>
    <definedName name="volteobotela">'[14]Listado Equipos a utilizar'!#REF!</definedName>
    <definedName name="volteobotelargo">'[14]Listado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>#REF!</definedName>
    <definedName name="w" localSheetId="0">#REF!</definedName>
    <definedName name="w">#REF!</definedName>
    <definedName name="W14X22">[8]analisis!$G$1637</definedName>
    <definedName name="W16X26">[8]analisis!$G$1814</definedName>
    <definedName name="W18X40">[8]analisis!$G$1872</definedName>
    <definedName name="W27X84">[8]analisis!$G$1977</definedName>
    <definedName name="w6x9">[8]analisis!$G$1453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[48]INS!$D$561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 fullPrecision="0"/>
</workbook>
</file>

<file path=xl/calcChain.xml><?xml version="1.0" encoding="utf-8"?>
<calcChain xmlns="http://schemas.openxmlformats.org/spreadsheetml/2006/main">
  <c r="F89" i="9" l="1"/>
  <c r="F162" i="9"/>
  <c r="G180" i="9" l="1"/>
  <c r="G179" i="9"/>
  <c r="G178" i="9"/>
  <c r="G177" i="9"/>
  <c r="G176" i="9"/>
  <c r="G141" i="9"/>
  <c r="G140" i="9"/>
  <c r="F172" i="9" l="1"/>
  <c r="F190" i="9" l="1"/>
  <c r="F189" i="9"/>
  <c r="F188" i="9"/>
  <c r="F195" i="9" l="1"/>
  <c r="F194" i="9"/>
  <c r="F193" i="9"/>
  <c r="F192" i="9"/>
  <c r="C169" i="9" l="1"/>
  <c r="F182" i="9" l="1"/>
  <c r="F183" i="9"/>
  <c r="F184" i="9"/>
  <c r="F185" i="9"/>
  <c r="F187" i="9"/>
  <c r="F196" i="9" l="1"/>
  <c r="F198" i="9" s="1"/>
  <c r="A189" i="9"/>
  <c r="A190" i="9" s="1"/>
  <c r="E148" i="9" l="1"/>
  <c r="F156" i="9"/>
  <c r="F159" i="9"/>
  <c r="F158" i="9"/>
  <c r="F145" i="9" l="1"/>
  <c r="F169" i="9" l="1"/>
  <c r="F170" i="9"/>
  <c r="F168" i="9"/>
  <c r="F167" i="9"/>
  <c r="F166" i="9"/>
  <c r="F165" i="9"/>
  <c r="F164" i="9"/>
  <c r="F163" i="9"/>
  <c r="F148" i="9" l="1"/>
  <c r="F147" i="9"/>
  <c r="F155" i="9"/>
  <c r="F154" i="9"/>
  <c r="F153" i="9"/>
  <c r="F152" i="9"/>
  <c r="F151" i="9"/>
  <c r="F150" i="9"/>
  <c r="F134" i="9"/>
  <c r="F133" i="9"/>
  <c r="F132" i="9"/>
  <c r="F130" i="9"/>
  <c r="F128" i="9"/>
  <c r="F127" i="9"/>
  <c r="F125" i="9"/>
  <c r="F124" i="9"/>
  <c r="F123" i="9"/>
  <c r="F122" i="9"/>
  <c r="A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93" i="9"/>
  <c r="F92" i="9"/>
  <c r="F91" i="9"/>
  <c r="F90" i="9"/>
  <c r="A91" i="9"/>
  <c r="A92" i="9" s="1"/>
  <c r="A93" i="9" s="1"/>
  <c r="F88" i="9"/>
  <c r="F78" i="9"/>
  <c r="F79" i="9" s="1"/>
  <c r="F74" i="9"/>
  <c r="F73" i="9"/>
  <c r="F72" i="9"/>
  <c r="F71" i="9"/>
  <c r="F70" i="9"/>
  <c r="F69" i="9"/>
  <c r="A69" i="9"/>
  <c r="A70" i="9" s="1"/>
  <c r="A71" i="9" s="1"/>
  <c r="A72" i="9" s="1"/>
  <c r="A73" i="9" s="1"/>
  <c r="A74" i="9" s="1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A36" i="9"/>
  <c r="A37" i="9" s="1"/>
  <c r="A38" i="9" s="1"/>
  <c r="A39" i="9" s="1"/>
  <c r="A40" i="9" s="1"/>
  <c r="A41" i="9" s="1"/>
  <c r="A42" i="9" s="1"/>
  <c r="A43" i="9" s="1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94" i="9" l="1"/>
  <c r="F96" i="9" s="1"/>
  <c r="F174" i="9"/>
  <c r="F176" i="9" s="1"/>
  <c r="F126" i="9"/>
  <c r="F136" i="9" s="1"/>
  <c r="F138" i="9" s="1"/>
  <c r="F75" i="9"/>
  <c r="F81" i="9" s="1"/>
  <c r="F200" i="9" l="1"/>
  <c r="F202" i="9" s="1"/>
  <c r="F211" i="9" l="1"/>
  <c r="F207" i="9"/>
  <c r="F217" i="9"/>
  <c r="F206" i="9"/>
  <c r="F214" i="9"/>
  <c r="F209" i="9"/>
  <c r="F205" i="9"/>
  <c r="F210" i="9" s="1"/>
  <c r="F213" i="9"/>
  <c r="F208" i="9"/>
  <c r="F218" i="9" l="1"/>
  <c r="F220" i="9" s="1"/>
</calcChain>
</file>

<file path=xl/sharedStrings.xml><?xml version="1.0" encoding="utf-8"?>
<sst xmlns="http://schemas.openxmlformats.org/spreadsheetml/2006/main" count="288" uniqueCount="137">
  <si>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</si>
  <si>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</si>
  <si>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</si>
  <si>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</si>
  <si>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</si>
  <si>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</si>
  <si>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</si>
  <si>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</si>
  <si>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</si>
  <si>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</si>
  <si>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</si>
  <si>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</si>
  <si>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</si>
  <si>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</si>
  <si>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</si>
  <si>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</si>
  <si>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</si>
  <si>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</si>
  <si>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</si>
  <si>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</si>
  <si>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</si>
  <si>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VISTO BUENO: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</si>
  <si>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</si>
  <si>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</si>
  <si>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</si>
  <si>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</si>
  <si>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</si>
  <si>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</si>
  <si>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</si>
  <si>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</si>
  <si>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</si>
  <si>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</si>
  <si>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</si>
  <si>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</si>
  <si>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</si>
  <si>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</si>
  <si>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</si>
  <si>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</si>
  <si>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SEÑALIZACION,  MANEJO DE TRANSITO Y SEGURIDAD VIAL (INCL OBREROS,MECHONES, CONOS,CINTA, AVISO DE PELIGRO, LETREROS)</t>
  </si>
  <si>
    <t xml:space="preserve">Ø12"  PVC  </t>
  </si>
  <si>
    <t>RELLENO  COMPACTADO C/COMPACTADOR MECANICO EN CAPAS DE 0.30M</t>
  </si>
  <si>
    <t xml:space="preserve">REPLANTEO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</si>
  <si>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</si>
  <si>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</si>
  <si>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</si>
  <si>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</si>
  <si>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</si>
  <si>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</si>
  <si>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</si>
  <si>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BOTE DE MATERIAL CON CAMION, INCLUYE CARGIO Y ESPARCIMIENTO EN BOTADERO (DIST.=5.0 KM)</t>
  </si>
  <si>
    <t>CAJA TELESCOPICA PARA VALVULA</t>
  </si>
  <si>
    <t>Obra: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</si>
  <si>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</si>
  <si>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</si>
  <si>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</si>
  <si>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</si>
  <si>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</si>
  <si>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</si>
  <si>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</si>
  <si>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</si>
  <si>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</si>
  <si>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</si>
  <si>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MES</t>
  </si>
  <si>
    <t xml:space="preserve">Ø6" PVC (SDR-26) C/JUNTA DE GOMA  + 3 %  PERD. P/CAMPANA </t>
  </si>
  <si>
    <t xml:space="preserve">Ø4" PVC (SDR-26) C/JUNTA DE GOMA  + 2 %  PERD. P/CAMPANA </t>
  </si>
  <si>
    <t xml:space="preserve">MOVIMIENTO DE TIERRA </t>
  </si>
  <si>
    <t xml:space="preserve">Ø4"  PVC  </t>
  </si>
  <si>
    <t xml:space="preserve">Ø6"  PVC  </t>
  </si>
  <si>
    <t>VALVULA DE DESAGUE  Ø4" H.F. PLATILLADA (INC.  2 JUNTAS DE GOMA, 2 NIPLE PLATILLADOS, 2 JUNTAS MECANICAS TIPO DRESSER Y 2 PARES DE TORNILLOS)</t>
  </si>
  <si>
    <t>ANCLAJE H.S. P/PIEZAS ESPECIALES 6, 4" Y 3" (SEGUN DISEÑO)</t>
  </si>
  <si>
    <t>EXCAVACION MATERIAL COMPACTO C/EQUIPO (DENTRO DEL VOLUMEN TOTAL,  PARA LONG. 470.00M LA ZANJA TENDRA UN ANCHO =1.30M, DONDE SE COLOCARA UN TRAMO DE LA RED DISTRIBUCION Ø4" JUNTO A LA DE 12" DE CONDUCCION)</t>
  </si>
  <si>
    <t>VALVULA DE COMPUERTA  Ø4" H.F. PLATILLADA (INC.  2 JUNTAS DE GOMA, 2 NIPLE PLATILLADOS, 2 JUNTAS MECANICAS TIPO DRESSER Y 2 PARES DE TORNILLOS)</t>
  </si>
  <si>
    <t>VALVULA DE COMPUERTA  Ø6" H.F. PLATILLADA (INC.  2 JUNTAS DE GOMA, 2 NIPLE PLATILLADOS, 2 JUNTAS MECANICAS TIPO DRESSER Y 2 PARES DE TORNILLOS)</t>
  </si>
  <si>
    <t>VALVULA DE COMPUERTA  Ø3" H.F. PLATILLADA (INC.  2 JUNTAS DE GOMA, 2 NIPLE PLATILLADOS, 2 JUNTAS MECANICAS TIPO DRESSER Y 2 PARES DE TORNILLOS)</t>
  </si>
  <si>
    <t>JUNTA MACANICA TIPO DRESSER DE 12"</t>
  </si>
  <si>
    <t>JUNTA MACANICA TIPO DRESSER DE 4"</t>
  </si>
  <si>
    <t>JUNTA MACANICA TIPO DRESSER DE 3"</t>
  </si>
  <si>
    <t>Presupuesto No.232  d/f 20/10/2020</t>
  </si>
  <si>
    <t>REGISTRO PARA VALVULA  EN TUBO DE Ø48" H.A. (INC. BASE Y TAPA DE H.S.)</t>
  </si>
  <si>
    <t>SUMINISTRO  Y COLOCACION DE PIEZAS C/PROTECCION ANTICORROSIVA</t>
  </si>
  <si>
    <t>TEE 12"X 3"  ACERO (SCH-30)</t>
  </si>
  <si>
    <t>TEE 12"X 4"  ACERO (SCH-30)</t>
  </si>
  <si>
    <t xml:space="preserve">TEE 6"X 6"  ACERO (SCH-40) </t>
  </si>
  <si>
    <t xml:space="preserve">TEE 6"X 3"  ACERO (SCH-40) </t>
  </si>
  <si>
    <t>TEE 4"X 4"  ACERO (SCH-80)</t>
  </si>
  <si>
    <t>TEE 4"X 3"  ACERO (SCH-80)</t>
  </si>
  <si>
    <t>CODO 4"X 90"  ACERO (SCH-80)</t>
  </si>
  <si>
    <t xml:space="preserve">REDUCCION 6"X 4"  ACERO (SCH-40) </t>
  </si>
  <si>
    <t xml:space="preserve">REDUCCION 4"X 3"  ACERO (SCH-40) </t>
  </si>
  <si>
    <t xml:space="preserve">CRUZ 6"X 6"  ACERO (SCH-40) </t>
  </si>
  <si>
    <t>LINEA CONDUCCION  TRAMO  DESDE EST. 6+419.80 HASTA EST. 7+435.60</t>
  </si>
  <si>
    <t xml:space="preserve">DIRECCIÓN DE SUPERVISION Y FISCALIZACION DE OBRAS </t>
  </si>
  <si>
    <t>(N.P ACT. No. 1) SUPERVISON DE LA OBRA</t>
  </si>
  <si>
    <t xml:space="preserve">               ING. FIOR D"ALIZA GUILLEN S.</t>
  </si>
  <si>
    <t>ARQ. RENE GARCIA VILLANUEVA</t>
  </si>
  <si>
    <t>DIRECTOR DE SUPERVISION Y FISCALIZACION DE OBRAS</t>
  </si>
  <si>
    <t xml:space="preserve"> LINEA CONDUCCION 12"TRAMO  DESDE EST. 6+419.80 HASTA EST. 7+ 435.60 </t>
  </si>
  <si>
    <t>NOTAS:</t>
  </si>
  <si>
    <t>Contratista: ING. JUAN ALBERTO CASTRO PEÑA</t>
  </si>
  <si>
    <t>1.-ESTE PRESUPUESTO SE ELABORA DE ACUERDO A LA INFORMACIÓN SUMINISTRADA MEDIANTE MEMO COORD. No. 048/2022 D/F 18/MARZO/2022</t>
  </si>
  <si>
    <t xml:space="preserve">                     INGENIERO CIVIL I</t>
  </si>
  <si>
    <t>CONTRATO No.: 025-2021</t>
  </si>
  <si>
    <t>ELIMINACION DE PARTIDAS (E.P)</t>
  </si>
  <si>
    <t>AUMENTO DE CANTIDAD (A.C)</t>
  </si>
  <si>
    <t xml:space="preserve">NUEVAS PARTIDAS ( N.P) </t>
  </si>
  <si>
    <t>JUNTA MACANICA TIPO DRESSER DE 6"</t>
  </si>
  <si>
    <t xml:space="preserve">REDUCCION 8"X 6"  ACERO (SCH-30) </t>
  </si>
  <si>
    <t>JUNTA  TIPO TAPON DE 3"HF</t>
  </si>
  <si>
    <t>CODO 3"X 90"  ACERO (SCH-40)</t>
  </si>
  <si>
    <t>Ø12" ACERO SCH-40 SIN COSTURA</t>
  </si>
  <si>
    <t xml:space="preserve">EXTRACCION MATERIAL EN ZANJA </t>
  </si>
  <si>
    <t xml:space="preserve">BOTE DE MATERIAL EXTRAIDO  C/CAMION  D=5 KM </t>
  </si>
  <si>
    <t xml:space="preserve">NIVELACION Y COMPACTACION </t>
  </si>
  <si>
    <t xml:space="preserve">SUMINISTRO, ACARREO, COLOCACION, NIVELACION Y COMPACTACION  DE MATERIAL BASE </t>
  </si>
  <si>
    <t>SUMINISTRO Y COLOCACION DE ASFALTO CALIENTE+25% DESP e= 4"</t>
  </si>
  <si>
    <t xml:space="preserve">MANEJO DE TRANSITO </t>
  </si>
  <si>
    <t xml:space="preserve">SUBTOTAL NUEVAS PARTIDAS ( N.P) </t>
  </si>
  <si>
    <t>SUBTOTAL AUMENTO DE CANTIDAD (A.C)</t>
  </si>
  <si>
    <t>SUBTOTAL ELIMINACION DE PARTIDAS (E.P)</t>
  </si>
  <si>
    <t>UD</t>
  </si>
  <si>
    <t>REMOCION TUBERIA Ø12"  PVC  EXISTENTE (22 TUBOS)</t>
  </si>
  <si>
    <t>REDUCCION  CONCENTRICA DE ACERO 4"X 3"  SCH-40</t>
  </si>
  <si>
    <t>REGISTRO PARA VALVULA DE AIRE DE 1.40M X 1.40M EN BLOQUES  DE 8" CON CAMARA LLENA LOSA DE TECHO, VIGA DE AMARRE Y TAPA DE HIERRO FUNDIDO (VER DETALLES EN PLANOS)</t>
  </si>
  <si>
    <t xml:space="preserve">AUMENTO DE PRECIOS  </t>
  </si>
  <si>
    <t>SUBTOTAL AUMENTO DE PRECIOS (A.P)</t>
  </si>
  <si>
    <t xml:space="preserve">MANO DE OBRA SOLDADURA DE 4" 3" y  2" </t>
  </si>
  <si>
    <t>REPARACION DE ACOMETIDAS DE 1/2"</t>
  </si>
  <si>
    <t>CORTE DE ASFALTO e= 4"</t>
  </si>
  <si>
    <t xml:space="preserve">ACTUALIZADO No. 2 </t>
  </si>
  <si>
    <t>2.-ESTE PRESUPUESTO SE ELABORA DE ACUERDO A LA INFORMACIÓN SUMINISTRADA MEDIANTE MEMO COORD. No.124/2022  D/F 04/AGOSTO/2022</t>
  </si>
  <si>
    <t>ING. MARINO QUEZADA</t>
  </si>
  <si>
    <t xml:space="preserve">            ANALISTA PRESUPUESTO DE OBRAS</t>
  </si>
  <si>
    <t xml:space="preserve"> IMPREVISTOS, (MONTO AGOTADO EN PRES. ACT. No.2) </t>
  </si>
  <si>
    <t>SUBTOTAL PRESUPUESTO CONTRATO + PRESUPUESTO ACT. No. 2</t>
  </si>
  <si>
    <t>SUBTOTAL ADICIONALES No. 2</t>
  </si>
  <si>
    <t>PRESUPUESTO ACTUALIZADO No. 2 D/F SEPTIEMBRE 2022</t>
  </si>
  <si>
    <t>PRESUPUESTO ACTUALIZADO No.2 D/F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</si>
</sst>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80" formatCode="#,##0.00_);\(#,##0.00\)"/>
    <numFmt numFmtId="182" formatCode="0.000"/>
    <numFmt numFmtId="188" formatCode="#,##0.0\ _€;\-#,##0.0\ _€"/>
    <numFmt numFmtId="189" formatCode="0_)"/>
    <numFmt numFmtId="191" formatCode="_([$$-409]* #,##0.00_);_([$$-409]* \(#,##0.00\);_([$$-409]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ahoma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i/>
      <sz val="1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ms Rmn"/>
    </font>
    <font>
      <b/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30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43" fontId="2" fillId="0" borderId="0" applyFont="0" applyFill="0" applyBorder="0" applyAlignment="0" applyProtection="0"/>
    <xf numFmtId="39" fontId="23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35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39" fontId="37" fillId="0" borderId="0"/>
    <xf numFmtId="165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165" fontId="3" fillId="0" borderId="0" xfId="0" applyNumberFormat="1" applyFont="1" applyBorder="1"/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0" fontId="2" fillId="0" borderId="0" xfId="1" applyFont="1" applyFill="1" applyAlignment="1">
      <alignment vertical="top" wrapText="1"/>
    </xf>
    <xf numFmtId="4" fontId="2" fillId="0" borderId="0" xfId="2" applyNumberFormat="1" applyFont="1" applyFill="1" applyAlignment="1">
      <alignment horizontal="center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174" fontId="2" fillId="2" borderId="6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Border="1"/>
    <xf numFmtId="0" fontId="26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right" vertical="center" wrapText="1"/>
    </xf>
    <xf numFmtId="165" fontId="2" fillId="2" borderId="2" xfId="94" applyFont="1" applyFill="1" applyBorder="1" applyAlignment="1">
      <alignment horizontal="center" vertical="center"/>
    </xf>
    <xf numFmtId="165" fontId="2" fillId="2" borderId="2" xfId="94" applyFont="1" applyFill="1" applyBorder="1" applyAlignment="1">
      <alignment horizontal="right" wrapText="1"/>
    </xf>
    <xf numFmtId="165" fontId="2" fillId="2" borderId="2" xfId="94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vertical="top" wrapText="1"/>
    </xf>
    <xf numFmtId="0" fontId="31" fillId="0" borderId="0" xfId="0" applyFont="1" applyBorder="1"/>
    <xf numFmtId="0" fontId="31" fillId="0" borderId="0" xfId="0" applyFont="1"/>
    <xf numFmtId="4" fontId="2" fillId="0" borderId="0" xfId="0" applyNumberFormat="1" applyFont="1" applyFill="1" applyAlignment="1">
      <alignment vertical="top" wrapText="1"/>
    </xf>
    <xf numFmtId="0" fontId="29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0" xfId="0" applyFont="1" applyFill="1" applyAlignment="1">
      <alignment wrapText="1"/>
    </xf>
    <xf numFmtId="0" fontId="2" fillId="2" borderId="2" xfId="95" applyFont="1" applyFill="1" applyBorder="1" applyAlignment="1">
      <alignment horizontal="left" vertical="center" wrapText="1"/>
    </xf>
    <xf numFmtId="4" fontId="32" fillId="2" borderId="2" xfId="0" applyNumberFormat="1" applyFont="1" applyFill="1" applyBorder="1"/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top" wrapText="1"/>
    </xf>
    <xf numFmtId="175" fontId="33" fillId="2" borderId="2" xfId="0" applyNumberFormat="1" applyFont="1" applyFill="1" applyBorder="1" applyAlignment="1">
      <alignment horizontal="right" vertical="center"/>
    </xf>
    <xf numFmtId="4" fontId="32" fillId="2" borderId="2" xfId="0" applyNumberFormat="1" applyFont="1" applyFill="1" applyBorder="1" applyAlignment="1">
      <alignment vertical="top"/>
    </xf>
    <xf numFmtId="0" fontId="30" fillId="0" borderId="0" xfId="0" applyFont="1" applyFill="1" applyAlignment="1">
      <alignment vertical="top" wrapText="1"/>
    </xf>
    <xf numFmtId="4" fontId="31" fillId="0" borderId="0" xfId="0" applyNumberFormat="1" applyFont="1" applyBorder="1"/>
    <xf numFmtId="0" fontId="2" fillId="2" borderId="2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/>
    <xf numFmtId="39" fontId="2" fillId="2" borderId="2" xfId="0" applyNumberFormat="1" applyFont="1" applyFill="1" applyBorder="1" applyAlignment="1">
      <alignment horizontal="right" vertical="center"/>
    </xf>
    <xf numFmtId="175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/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/>
    <xf numFmtId="0" fontId="2" fillId="2" borderId="0" xfId="1" applyFont="1" applyFill="1" applyAlignment="1">
      <alignment vertical="top" wrapText="1"/>
    </xf>
    <xf numFmtId="4" fontId="28" fillId="2" borderId="0" xfId="2" applyNumberFormat="1" applyFont="1" applyFill="1" applyAlignment="1">
      <alignment horizontal="right" vertical="top"/>
    </xf>
    <xf numFmtId="2" fontId="2" fillId="2" borderId="2" xfId="0" applyNumberFormat="1" applyFont="1" applyFill="1" applyBorder="1" applyAlignment="1">
      <alignment horizontal="right"/>
    </xf>
    <xf numFmtId="39" fontId="2" fillId="2" borderId="2" xfId="0" applyNumberFormat="1" applyFont="1" applyFill="1" applyBorder="1" applyAlignment="1" applyProtection="1">
      <alignment horizontal="right" wrapText="1"/>
      <protection locked="0"/>
    </xf>
    <xf numFmtId="39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39" fontId="2" fillId="2" borderId="4" xfId="0" applyNumberFormat="1" applyFont="1" applyFill="1" applyBorder="1" applyAlignment="1" applyProtection="1">
      <alignment horizontal="right" wrapText="1"/>
      <protection locked="0"/>
    </xf>
    <xf numFmtId="2" fontId="2" fillId="2" borderId="0" xfId="1" quotePrefix="1" applyNumberFormat="1" applyFont="1" applyFill="1" applyAlignment="1">
      <alignment horizontal="left" vertical="center"/>
    </xf>
    <xf numFmtId="4" fontId="2" fillId="2" borderId="0" xfId="2" applyNumberFormat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2" fillId="2" borderId="0" xfId="106" applyNumberFormat="1" applyFont="1" applyFill="1" applyBorder="1" applyAlignment="1">
      <alignment horizontal="left" vertical="top"/>
    </xf>
    <xf numFmtId="0" fontId="2" fillId="2" borderId="6" xfId="0" applyFont="1" applyFill="1" applyBorder="1" applyAlignment="1" applyProtection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top"/>
    </xf>
    <xf numFmtId="0" fontId="26" fillId="0" borderId="0" xfId="1" applyFont="1" applyFill="1" applyAlignment="1">
      <alignment horizontal="center"/>
    </xf>
    <xf numFmtId="39" fontId="2" fillId="2" borderId="2" xfId="0" applyNumberFormat="1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right" vertical="center" wrapText="1"/>
    </xf>
    <xf numFmtId="174" fontId="26" fillId="2" borderId="2" xfId="76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horizontal="right" wrapText="1"/>
    </xf>
    <xf numFmtId="0" fontId="2" fillId="2" borderId="2" xfId="72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top" wrapText="1"/>
    </xf>
    <xf numFmtId="4" fontId="2" fillId="2" borderId="3" xfId="0" applyNumberFormat="1" applyFont="1" applyFill="1" applyBorder="1"/>
    <xf numFmtId="0" fontId="26" fillId="2" borderId="6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right" vertical="center"/>
    </xf>
    <xf numFmtId="4" fontId="3" fillId="0" borderId="2" xfId="1" applyNumberFormat="1" applyFont="1" applyFill="1" applyBorder="1" applyAlignment="1">
      <alignment vertical="top" wrapText="1"/>
    </xf>
    <xf numFmtId="43" fontId="3" fillId="0" borderId="2" xfId="1" applyNumberFormat="1" applyFont="1" applyFill="1" applyBorder="1" applyAlignment="1">
      <alignment vertical="top" wrapText="1"/>
    </xf>
    <xf numFmtId="4" fontId="4" fillId="20" borderId="0" xfId="0" applyNumberFormat="1" applyFont="1" applyFill="1" applyBorder="1" applyAlignment="1">
      <alignment vertical="center"/>
    </xf>
    <xf numFmtId="165" fontId="3" fillId="0" borderId="2" xfId="1" applyNumberFormat="1" applyFont="1" applyFill="1" applyBorder="1" applyAlignment="1">
      <alignment vertical="top" wrapText="1"/>
    </xf>
    <xf numFmtId="0" fontId="2" fillId="2" borderId="2" xfId="0" applyFont="1" applyFill="1" applyBorder="1" applyAlignment="1"/>
    <xf numFmtId="188" fontId="2" fillId="2" borderId="2" xfId="76" applyNumberFormat="1" applyFont="1" applyFill="1" applyBorder="1" applyAlignment="1">
      <alignment horizontal="right" vertical="top" wrapText="1"/>
    </xf>
    <xf numFmtId="39" fontId="2" fillId="2" borderId="2" xfId="0" applyNumberFormat="1" applyFont="1" applyFill="1" applyBorder="1" applyAlignment="1">
      <alignment horizontal="right" vertical="center" wrapText="1"/>
    </xf>
    <xf numFmtId="39" fontId="2" fillId="2" borderId="2" xfId="76" applyNumberFormat="1" applyFont="1" applyFill="1" applyBorder="1" applyAlignment="1">
      <alignment horizontal="right" vertical="top" wrapText="1"/>
    </xf>
    <xf numFmtId="174" fontId="2" fillId="2" borderId="6" xfId="76" applyNumberFormat="1" applyFont="1" applyFill="1" applyBorder="1" applyAlignment="1">
      <alignment horizontal="right" vertical="top" wrapText="1"/>
    </xf>
    <xf numFmtId="165" fontId="2" fillId="2" borderId="2" xfId="94" applyFont="1" applyFill="1" applyBorder="1" applyAlignment="1">
      <alignment horizontal="left" vertical="top" wrapText="1"/>
    </xf>
    <xf numFmtId="172" fontId="2" fillId="0" borderId="0" xfId="72" applyNumberFormat="1" applyFont="1" applyFill="1" applyBorder="1" applyAlignment="1">
      <alignment horizontal="left" wrapText="1"/>
    </xf>
    <xf numFmtId="4" fontId="2" fillId="0" borderId="0" xfId="73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175" fontId="2" fillId="2" borderId="2" xfId="0" applyNumberFormat="1" applyFont="1" applyFill="1" applyBorder="1" applyAlignment="1">
      <alignment horizontal="right" vertical="top" wrapText="1"/>
    </xf>
    <xf numFmtId="172" fontId="26" fillId="0" borderId="0" xfId="72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horizontal="center" wrapText="1"/>
    </xf>
    <xf numFmtId="4" fontId="2" fillId="0" borderId="0" xfId="70" applyNumberFormat="1" applyFont="1" applyFill="1" applyBorder="1" applyAlignment="1">
      <alignment horizontal="center" wrapText="1"/>
    </xf>
    <xf numFmtId="0" fontId="36" fillId="24" borderId="20" xfId="0" applyFont="1" applyFill="1" applyBorder="1"/>
    <xf numFmtId="0" fontId="36" fillId="24" borderId="21" xfId="0" applyFont="1" applyFill="1" applyBorder="1"/>
    <xf numFmtId="0" fontId="36" fillId="0" borderId="21" xfId="0" applyFont="1" applyBorder="1" applyAlignment="1">
      <alignment horizontal="center"/>
    </xf>
    <xf numFmtId="166" fontId="0" fillId="0" borderId="20" xfId="128" applyFont="1" applyBorder="1"/>
    <xf numFmtId="191" fontId="0" fillId="0" borderId="21" xfId="0" applyNumberFormat="1" applyBorder="1"/>
    <xf numFmtId="166" fontId="0" fillId="0" borderId="21" xfId="0" applyNumberFormat="1" applyBorder="1"/>
    <xf numFmtId="0" fontId="0" fillId="0" borderId="21" xfId="0" applyBorder="1"/>
    <xf numFmtId="9" fontId="38" fillId="0" borderId="21" xfId="0" applyNumberFormat="1" applyFont="1" applyBorder="1" applyAlignment="1">
      <alignment horizontal="center"/>
    </xf>
    <xf numFmtId="10" fontId="0" fillId="0" borderId="21" xfId="129" applyNumberFormat="1" applyFont="1" applyBorder="1"/>
    <xf numFmtId="165" fontId="3" fillId="0" borderId="2" xfId="94" applyFont="1" applyFill="1" applyBorder="1" applyAlignment="1">
      <alignment vertical="top" wrapText="1"/>
    </xf>
    <xf numFmtId="0" fontId="26" fillId="20" borderId="1" xfId="1" applyFont="1" applyFill="1" applyBorder="1" applyAlignment="1">
      <alignment horizontal="center" vertical="center" wrapText="1"/>
    </xf>
    <xf numFmtId="167" fontId="26" fillId="20" borderId="1" xfId="2" applyFont="1" applyFill="1" applyBorder="1" applyAlignment="1">
      <alignment horizontal="center" vertical="center" wrapText="1"/>
    </xf>
    <xf numFmtId="4" fontId="26" fillId="20" borderId="1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wrapText="1"/>
    </xf>
    <xf numFmtId="39" fontId="26" fillId="2" borderId="2" xfId="0" applyNumberFormat="1" applyFont="1" applyFill="1" applyBorder="1" applyAlignment="1" applyProtection="1">
      <alignment horizontal="right" wrapText="1"/>
      <protection locked="0"/>
    </xf>
    <xf numFmtId="174" fontId="2" fillId="2" borderId="4" xfId="76" applyNumberFormat="1" applyFont="1" applyFill="1" applyBorder="1" applyAlignment="1">
      <alignment horizontal="right" vertical="top"/>
    </xf>
    <xf numFmtId="0" fontId="26" fillId="2" borderId="4" xfId="72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center" vertical="center"/>
    </xf>
    <xf numFmtId="4" fontId="26" fillId="2" borderId="4" xfId="0" applyNumberFormat="1" applyFont="1" applyFill="1" applyBorder="1" applyAlignment="1">
      <alignment horizontal="right" vertical="top" wrapText="1"/>
    </xf>
    <xf numFmtId="4" fontId="26" fillId="2" borderId="4" xfId="70" applyNumberFormat="1" applyFont="1" applyFill="1" applyBorder="1" applyAlignment="1">
      <alignment horizontal="right" wrapText="1"/>
    </xf>
    <xf numFmtId="0" fontId="26" fillId="2" borderId="2" xfId="72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174" fontId="34" fillId="2" borderId="19" xfId="76" applyNumberFormat="1" applyFont="1" applyFill="1" applyBorder="1" applyAlignment="1">
      <alignment horizontal="right" vertical="top"/>
    </xf>
    <xf numFmtId="4" fontId="26" fillId="2" borderId="15" xfId="0" applyNumberFormat="1" applyFont="1" applyFill="1" applyBorder="1" applyAlignment="1">
      <alignment horizontal="right" vertical="top" wrapText="1"/>
    </xf>
    <xf numFmtId="189" fontId="2" fillId="2" borderId="6" xfId="76" applyNumberFormat="1" applyFont="1" applyFill="1" applyBorder="1" applyAlignment="1">
      <alignment horizontal="right" vertical="top"/>
    </xf>
    <xf numFmtId="39" fontId="26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wrapText="1"/>
    </xf>
    <xf numFmtId="0" fontId="2" fillId="2" borderId="4" xfId="0" applyFont="1" applyFill="1" applyBorder="1"/>
    <xf numFmtId="4" fontId="2" fillId="2" borderId="4" xfId="0" applyNumberFormat="1" applyFont="1" applyFill="1" applyBorder="1"/>
    <xf numFmtId="39" fontId="26" fillId="2" borderId="4" xfId="0" applyNumberFormat="1" applyFont="1" applyFill="1" applyBorder="1" applyAlignment="1" applyProtection="1">
      <alignment horizontal="right" wrapText="1"/>
      <protection locked="0"/>
    </xf>
    <xf numFmtId="4" fontId="2" fillId="2" borderId="4" xfId="0" applyNumberFormat="1" applyFont="1" applyFill="1" applyBorder="1" applyAlignment="1">
      <alignment vertical="center"/>
    </xf>
    <xf numFmtId="39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37" fontId="2" fillId="2" borderId="2" xfId="0" applyNumberFormat="1" applyFont="1" applyFill="1" applyBorder="1" applyAlignment="1">
      <alignment horizontal="right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quotePrefix="1" applyFont="1" applyFill="1" applyAlignment="1">
      <alignment horizontal="left" vertical="top" wrapText="1"/>
    </xf>
    <xf numFmtId="0" fontId="3" fillId="21" borderId="3" xfId="0" quotePrefix="1" applyFont="1" applyFill="1" applyBorder="1" applyAlignment="1">
      <alignment horizontal="left" vertical="top" wrapText="1"/>
    </xf>
    <xf numFmtId="2" fontId="2" fillId="0" borderId="18" xfId="1" applyNumberFormat="1" applyFont="1" applyFill="1" applyBorder="1" applyAlignment="1">
      <alignment horizontal="center" vertical="top" wrapText="1"/>
    </xf>
    <xf numFmtId="172" fontId="2" fillId="0" borderId="0" xfId="72" applyNumberFormat="1" applyFont="1" applyFill="1" applyBorder="1" applyAlignment="1">
      <alignment horizontal="left" wrapText="1"/>
    </xf>
    <xf numFmtId="0" fontId="2" fillId="3" borderId="0" xfId="71" applyFont="1" applyFill="1" applyBorder="1" applyAlignment="1">
      <alignment horizontal="center" vertical="top" wrapText="1"/>
    </xf>
    <xf numFmtId="4" fontId="2" fillId="0" borderId="0" xfId="73" applyNumberFormat="1" applyFont="1" applyFill="1" applyBorder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2" borderId="0" xfId="1" applyFont="1" applyFill="1" applyAlignment="1">
      <alignment horizontal="left" vertical="center" wrapText="1"/>
    </xf>
    <xf numFmtId="0" fontId="26" fillId="0" borderId="0" xfId="1" applyFont="1" applyFill="1" applyAlignment="1">
      <alignment horizontal="center"/>
    </xf>
  </cellXfs>
  <cellStyles count="13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" xfId="123"/>
    <cellStyle name="Millares 10 2" xfId="97"/>
    <cellStyle name="Millares 10 2 2" xfId="121"/>
    <cellStyle name="Millares 10 2 3" xfId="127"/>
    <cellStyle name="Millares 10 3" xfId="124"/>
    <cellStyle name="Millares 10 4" xfId="126"/>
    <cellStyle name="Millares 11" xfId="79"/>
    <cellStyle name="Millares 11 2" xfId="119"/>
    <cellStyle name="Millares 11 2 4" xfId="114"/>
    <cellStyle name="Millares 16" xfId="49"/>
    <cellStyle name="Millares 17" xfId="118"/>
    <cellStyle name="Millares 19" xfId="100"/>
    <cellStyle name="Millares 2" xfId="50"/>
    <cellStyle name="Millares 2 2" xfId="51"/>
    <cellStyle name="Millares 2 2 2" xfId="90"/>
    <cellStyle name="Millares 2 2 5 2" xfId="116"/>
    <cellStyle name="Millares 2 4 4" xfId="115"/>
    <cellStyle name="Millares 3" xfId="52"/>
    <cellStyle name="Millares 3 2" xfId="88"/>
    <cellStyle name="Millares 3 2 3" xfId="110"/>
    <cellStyle name="Millares 3 3" xfId="81"/>
    <cellStyle name="Millares 3 3 2" xfId="103"/>
    <cellStyle name="Millares 3 3 2 3" xfId="98"/>
    <cellStyle name="Millares 3 8 2 2" xfId="108"/>
    <cellStyle name="Millares 3_111-12 ac neyba zona alta" xfId="2"/>
    <cellStyle name="Millares 4" xfId="53"/>
    <cellStyle name="Millares 4 2" xfId="86"/>
    <cellStyle name="Millares 5 2" xfId="122"/>
    <cellStyle name="Millares 5 3" xfId="77"/>
    <cellStyle name="Millares 7 2 2" xfId="111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2 4" xfId="128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0 2 2" xfId="107"/>
    <cellStyle name="Normal 10 3" xfId="125"/>
    <cellStyle name="Normal 10 6" xfId="117"/>
    <cellStyle name="Normal 11 2" xfId="113"/>
    <cellStyle name="Normal 13 2" xfId="82"/>
    <cellStyle name="Normal 13 2 3" xfId="120"/>
    <cellStyle name="Normal 19" xfId="1"/>
    <cellStyle name="Normal 2" xfId="56"/>
    <cellStyle name="Normal 2 2" xfId="57"/>
    <cellStyle name="Normal 2 2 2" xfId="96"/>
    <cellStyle name="Normal 2 3" xfId="71"/>
    <cellStyle name="Normal 2 3 2" xfId="112"/>
    <cellStyle name="Normal 2_07-09 presupu..." xfId="58"/>
    <cellStyle name="Normal 3" xfId="59"/>
    <cellStyle name="Normal 31_correccion de averia ac.hatillo prov.hato mayor oct.2011 2" xfId="83"/>
    <cellStyle name="Normal 38" xfId="106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8" xfId="109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aje 2" xfId="129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ustomXml" Target="../customXml/item3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1714500</xdr:colOff>
      <xdr:row>238</xdr:row>
      <xdr:rowOff>104775</xdr:rowOff>
    </xdr:from>
    <xdr:to>
      <xdr:col>3</xdr:col>
      <xdr:colOff>266700</xdr:colOff>
      <xdr:row>238</xdr:row>
      <xdr:rowOff>104775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2228850" y="2409825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86590</xdr:colOff>
      <xdr:row>0</xdr:row>
      <xdr:rowOff>51954</xdr:rowOff>
    </xdr:from>
    <xdr:to>
      <xdr:col>1</xdr:col>
      <xdr:colOff>277091</xdr:colOff>
      <xdr:row>5</xdr:row>
      <xdr:rowOff>4329</xdr:rowOff>
    </xdr:to>
    <xdr:pic>
      <xdr:nvPicPr>
        <xdr:cNvPr id="21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" y="51954"/>
          <a:ext cx="704851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87</xdr:row>
      <xdr:rowOff>135946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87</xdr:row>
      <xdr:rowOff>135946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87</xdr:row>
      <xdr:rowOff>135946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87</xdr:row>
      <xdr:rowOff>135946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87</xdr:row>
      <xdr:rowOff>135946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87</xdr:row>
      <xdr:rowOff>135946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87</xdr:row>
      <xdr:rowOff>135946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87</xdr:row>
      <xdr:rowOff>135946</xdr:rowOff>
    </xdr:to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86</xdr:row>
      <xdr:rowOff>0</xdr:rowOff>
    </xdr:from>
    <xdr:ext cx="95250" cy="295275"/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295275"/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295275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295275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295275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295275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295275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295275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459796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00225" y="1911667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459796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00225" y="1911667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459796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00225" y="1911667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459796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00225" y="1911667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459796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00225" y="1911667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459796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00225" y="1911667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459796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00225" y="1911667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459796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00225" y="1911667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295275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00225" y="19116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295275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00225" y="19116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295275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00225" y="19116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295275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00225" y="19116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295275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00225" y="19116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295275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00225" y="19116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295275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00225" y="19116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99</xdr:row>
      <xdr:rowOff>0</xdr:rowOff>
    </xdr:from>
    <xdr:ext cx="95250" cy="295275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00225" y="191166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141</xdr:row>
      <xdr:rowOff>0</xdr:rowOff>
    </xdr:from>
    <xdr:to>
      <xdr:col>1</xdr:col>
      <xdr:colOff>1381125</xdr:colOff>
      <xdr:row>142</xdr:row>
      <xdr:rowOff>135946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141</xdr:row>
      <xdr:rowOff>0</xdr:rowOff>
    </xdr:from>
    <xdr:to>
      <xdr:col>1</xdr:col>
      <xdr:colOff>1381125</xdr:colOff>
      <xdr:row>142</xdr:row>
      <xdr:rowOff>135946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141</xdr:row>
      <xdr:rowOff>0</xdr:rowOff>
    </xdr:from>
    <xdr:to>
      <xdr:col>1</xdr:col>
      <xdr:colOff>1381125</xdr:colOff>
      <xdr:row>142</xdr:row>
      <xdr:rowOff>135946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141</xdr:row>
      <xdr:rowOff>0</xdr:rowOff>
    </xdr:from>
    <xdr:to>
      <xdr:col>1</xdr:col>
      <xdr:colOff>1381125</xdr:colOff>
      <xdr:row>142</xdr:row>
      <xdr:rowOff>135946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141</xdr:row>
      <xdr:rowOff>0</xdr:rowOff>
    </xdr:from>
    <xdr:to>
      <xdr:col>1</xdr:col>
      <xdr:colOff>1381125</xdr:colOff>
      <xdr:row>142</xdr:row>
      <xdr:rowOff>135946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141</xdr:row>
      <xdr:rowOff>0</xdr:rowOff>
    </xdr:from>
    <xdr:to>
      <xdr:col>1</xdr:col>
      <xdr:colOff>1381125</xdr:colOff>
      <xdr:row>142</xdr:row>
      <xdr:rowOff>135946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141</xdr:row>
      <xdr:rowOff>0</xdr:rowOff>
    </xdr:from>
    <xdr:to>
      <xdr:col>1</xdr:col>
      <xdr:colOff>1381125</xdr:colOff>
      <xdr:row>142</xdr:row>
      <xdr:rowOff>135946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141</xdr:row>
      <xdr:rowOff>0</xdr:rowOff>
    </xdr:from>
    <xdr:to>
      <xdr:col>1</xdr:col>
      <xdr:colOff>1381125</xdr:colOff>
      <xdr:row>142</xdr:row>
      <xdr:rowOff>135946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00225" y="21431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141</xdr:row>
      <xdr:rowOff>0</xdr:rowOff>
    </xdr:from>
    <xdr:ext cx="95250" cy="295275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141</xdr:row>
      <xdr:rowOff>0</xdr:rowOff>
    </xdr:from>
    <xdr:ext cx="95250" cy="295275"/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141</xdr:row>
      <xdr:rowOff>0</xdr:rowOff>
    </xdr:from>
    <xdr:ext cx="95250" cy="295275"/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141</xdr:row>
      <xdr:rowOff>0</xdr:rowOff>
    </xdr:from>
    <xdr:ext cx="95250" cy="295275"/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141</xdr:row>
      <xdr:rowOff>0</xdr:rowOff>
    </xdr:from>
    <xdr:ext cx="95250" cy="295275"/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141</xdr:row>
      <xdr:rowOff>0</xdr:rowOff>
    </xdr:from>
    <xdr:ext cx="95250" cy="295275"/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141</xdr:row>
      <xdr:rowOff>0</xdr:rowOff>
    </xdr:from>
    <xdr:ext cx="95250" cy="295275"/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141</xdr:row>
      <xdr:rowOff>0</xdr:rowOff>
    </xdr:from>
    <xdr:ext cx="95250" cy="295275"/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00225" y="21431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459796"/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00225" y="3174682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459796"/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00225" y="3174682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459796"/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00225" y="3174682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459796"/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00225" y="3174682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459796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00225" y="3174682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459796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00225" y="3174682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459796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00225" y="3174682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459796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00225" y="31746825"/>
          <a:ext cx="95250" cy="45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295275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00225" y="31746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295275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00225" y="31746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295275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00225" y="31746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295275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00225" y="31746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295275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00225" y="31746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295275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00225" y="31746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295275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00225" y="31746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179</xdr:row>
      <xdr:rowOff>0</xdr:rowOff>
    </xdr:from>
    <xdr:ext cx="95250" cy="295275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00225" y="31746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230</xdr:row>
      <xdr:rowOff>161925</xdr:rowOff>
    </xdr:from>
    <xdr:to>
      <xdr:col>5</xdr:col>
      <xdr:colOff>685800</xdr:colOff>
      <xdr:row>231</xdr:row>
      <xdr:rowOff>9525</xdr:rowOff>
    </xdr:to>
    <xdr:sp macro="" textlink="">
      <xdr:nvSpPr>
        <xdr:cNvPr id="86" name="Line 65"/>
        <xdr:cNvSpPr>
          <a:spLocks noChangeShapeType="1"/>
        </xdr:cNvSpPr>
      </xdr:nvSpPr>
      <xdr:spPr bwMode="auto">
        <a:xfrm flipV="1">
          <a:off x="4000500" y="48863250"/>
          <a:ext cx="25050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231</xdr:row>
      <xdr:rowOff>9525</xdr:rowOff>
    </xdr:from>
    <xdr:to>
      <xdr:col>1</xdr:col>
      <xdr:colOff>2133600</xdr:colOff>
      <xdr:row>231</xdr:row>
      <xdr:rowOff>9525</xdr:rowOff>
    </xdr:to>
    <xdr:sp macro="" textlink="">
      <xdr:nvSpPr>
        <xdr:cNvPr id="87" name="Line 68"/>
        <xdr:cNvSpPr>
          <a:spLocks noChangeShapeType="1"/>
        </xdr:cNvSpPr>
      </xdr:nvSpPr>
      <xdr:spPr bwMode="auto">
        <a:xfrm>
          <a:off x="161925" y="48872775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1714500</xdr:colOff>
      <xdr:row>238</xdr:row>
      <xdr:rowOff>104775</xdr:rowOff>
    </xdr:from>
    <xdr:to>
      <xdr:col>3</xdr:col>
      <xdr:colOff>266700</xdr:colOff>
      <xdr:row>238</xdr:row>
      <xdr:rowOff>104775</xdr:rowOff>
    </xdr:to>
    <xdr:sp macro="" textlink="">
      <xdr:nvSpPr>
        <xdr:cNvPr id="88" name="Line 4"/>
        <xdr:cNvSpPr>
          <a:spLocks noChangeShapeType="1"/>
        </xdr:cNvSpPr>
      </xdr:nvSpPr>
      <xdr:spPr bwMode="auto">
        <a:xfrm>
          <a:off x="2228850" y="5010150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CARPETA%202015\MEYVER\ANALISIS%20DE%20COSTOS%20SIMO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>
        <row r="11">
          <cell r="I11">
            <v>1863.7719999999999</v>
          </cell>
        </row>
      </sheetData>
      <sheetData sheetId="1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INSU"/>
      <sheetName val="MO"/>
      <sheetName val="Persona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J9">
            <v>0</v>
          </cell>
        </row>
      </sheetData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Insumos"/>
      <sheetName val="Análisis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Ana"/>
      <sheetName val="Análisis"/>
      <sheetName val="PRECIO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/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/>
      <sheetData sheetId="13"/>
      <sheetData sheetId="14">
        <row r="32">
          <cell r="C32">
            <v>157</v>
          </cell>
        </row>
      </sheetData>
      <sheetData sheetId="15"/>
      <sheetData sheetId="16"/>
      <sheetData sheetId="17">
        <row r="32">
          <cell r="C32">
            <v>157</v>
          </cell>
        </row>
      </sheetData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MOJornal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M_O_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/>
      <sheetData sheetId="34"/>
      <sheetData sheetId="35"/>
      <sheetData sheetId="36"/>
      <sheetData sheetId="37"/>
      <sheetData sheetId="38">
        <row r="7">
          <cell r="C7" t="str">
            <v>Cant.</v>
          </cell>
        </row>
      </sheetData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8"/>
  <sheetViews>
    <sheetView showGridLines="0" showZeros="0" tabSelected="1" view="pageBreakPreview" zoomScaleNormal="100" zoomScaleSheetLayoutView="100" workbookViewId="0">
      <selection activeCell="H14" sqref="H14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4.7109375" style="6" customWidth="1"/>
    <col min="6" max="7" width="17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6.42578125" style="3" customWidth="1"/>
    <col min="12" max="13" width="15.140625" style="3" bestFit="1" customWidth="1"/>
    <col min="14" max="14" width="14.140625" style="3" bestFit="1" customWidth="1"/>
    <col min="15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31" s="1" customFormat="1" x14ac:dyDescent="0.2">
      <c r="A1" s="258" t="s">
        <v>0</v>
      </c>
      <c r="B1" s="258"/>
      <c r="C1" s="258"/>
      <c r="D1" s="258"/>
      <c r="E1" s="258"/>
      <c r="F1" s="258"/>
      <c r="G1" s="185"/>
    </row>
    <row r="2" spans="1:31" s="1" customFormat="1" x14ac:dyDescent="0.2">
      <c r="A2" s="258" t="s">
        <v>1</v>
      </c>
      <c r="B2" s="258"/>
      <c r="C2" s="258"/>
      <c r="D2" s="258"/>
      <c r="E2" s="258"/>
      <c r="F2" s="258"/>
      <c r="G2" s="185"/>
    </row>
    <row r="3" spans="1:31" s="1" customFormat="1" x14ac:dyDescent="0.2">
      <c r="A3" s="258" t="s">
        <v>91</v>
      </c>
      <c r="B3" s="258"/>
      <c r="C3" s="258"/>
      <c r="D3" s="258"/>
      <c r="E3" s="258"/>
      <c r="F3" s="258"/>
      <c r="G3" s="185"/>
    </row>
    <row r="4" spans="1:31" s="1" customFormat="1" x14ac:dyDescent="0.2">
      <c r="A4" s="258"/>
      <c r="B4" s="258"/>
      <c r="C4" s="258"/>
      <c r="D4" s="258"/>
      <c r="E4" s="258"/>
      <c r="F4" s="258"/>
      <c r="G4" s="185"/>
    </row>
    <row r="5" spans="1:31" s="1" customFormat="1" ht="8.25" customHeight="1" x14ac:dyDescent="0.2">
      <c r="A5" s="258"/>
      <c r="B5" s="258"/>
      <c r="C5" s="258"/>
      <c r="D5" s="258"/>
      <c r="E5" s="258"/>
      <c r="F5" s="258"/>
      <c r="G5" s="185"/>
    </row>
    <row r="6" spans="1:31" s="1" customFormat="1" x14ac:dyDescent="0.2">
      <c r="A6" s="123" t="s">
        <v>77</v>
      </c>
      <c r="B6" s="172"/>
      <c r="C6" s="124"/>
      <c r="D6" s="125"/>
      <c r="E6" s="173"/>
      <c r="F6" s="126"/>
      <c r="G6" s="50"/>
    </row>
    <row r="7" spans="1:31" s="180" customFormat="1" ht="19.5" customHeight="1" x14ac:dyDescent="0.25">
      <c r="A7" s="178" t="s">
        <v>51</v>
      </c>
      <c r="B7" s="257" t="s">
        <v>96</v>
      </c>
      <c r="C7" s="257"/>
      <c r="D7" s="257"/>
      <c r="E7" s="257"/>
      <c r="F7" s="257"/>
      <c r="G7" s="179"/>
    </row>
    <row r="8" spans="1:31" s="1" customFormat="1" ht="14.25" customHeight="1" x14ac:dyDescent="0.2">
      <c r="A8" s="51" t="s">
        <v>60</v>
      </c>
      <c r="B8" s="48"/>
      <c r="C8" s="52"/>
      <c r="D8" s="49" t="s">
        <v>2</v>
      </c>
      <c r="E8" s="53"/>
      <c r="F8" s="126"/>
      <c r="G8" s="50"/>
    </row>
    <row r="9" spans="1:31" s="1" customFormat="1" ht="14.25" customHeight="1" x14ac:dyDescent="0.2">
      <c r="A9" s="184" t="s">
        <v>98</v>
      </c>
      <c r="B9" s="181"/>
      <c r="C9" s="52"/>
      <c r="D9" s="49" t="s">
        <v>101</v>
      </c>
      <c r="E9" s="53"/>
      <c r="F9" s="126"/>
      <c r="G9" s="50"/>
    </row>
    <row r="10" spans="1:31" s="1" customFormat="1" ht="14.25" customHeight="1" x14ac:dyDescent="0.2">
      <c r="A10" s="51"/>
      <c r="B10" s="48"/>
      <c r="C10" s="52"/>
      <c r="D10" s="49"/>
      <c r="E10" s="53"/>
      <c r="F10" s="50"/>
      <c r="G10" s="50"/>
    </row>
    <row r="11" spans="1:31" s="1" customFormat="1" ht="14.25" customHeight="1" x14ac:dyDescent="0.2">
      <c r="A11" s="252" t="s">
        <v>135</v>
      </c>
      <c r="B11" s="252"/>
      <c r="C11" s="252"/>
      <c r="D11" s="252"/>
      <c r="E11" s="252"/>
      <c r="F11" s="252"/>
      <c r="G11" s="50"/>
    </row>
    <row r="12" spans="1:31" s="32" customFormat="1" ht="11.25" customHeight="1" x14ac:dyDescent="0.25">
      <c r="A12" s="224" t="s">
        <v>3</v>
      </c>
      <c r="B12" s="224" t="s">
        <v>4</v>
      </c>
      <c r="C12" s="225" t="s">
        <v>5</v>
      </c>
      <c r="D12" s="224" t="s">
        <v>6</v>
      </c>
      <c r="E12" s="226" t="s">
        <v>7</v>
      </c>
      <c r="F12" s="226" t="s">
        <v>8</v>
      </c>
      <c r="G12" s="129"/>
      <c r="H12" s="137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28"/>
    </row>
    <row r="13" spans="1:31" ht="9" customHeight="1" x14ac:dyDescent="0.25">
      <c r="A13" s="54"/>
      <c r="B13" s="54"/>
      <c r="C13" s="55"/>
      <c r="D13" s="54"/>
      <c r="E13" s="56"/>
      <c r="F13" s="56"/>
      <c r="G13" s="131"/>
      <c r="H13" s="138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2"/>
    </row>
    <row r="14" spans="1:31" s="8" customFormat="1" ht="25.5" customHeight="1" x14ac:dyDescent="0.2">
      <c r="A14" s="57" t="s">
        <v>47</v>
      </c>
      <c r="B14" s="60" t="s">
        <v>90</v>
      </c>
      <c r="C14" s="41"/>
      <c r="D14" s="58"/>
      <c r="E14" s="43"/>
      <c r="F14" s="59"/>
      <c r="G14" s="13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1" s="8" customFormat="1" ht="9.75" customHeight="1" x14ac:dyDescent="0.2">
      <c r="A15" s="58"/>
      <c r="B15" s="38"/>
      <c r="C15" s="41"/>
      <c r="D15" s="58"/>
      <c r="E15" s="43"/>
      <c r="F15" s="59"/>
      <c r="G15" s="13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1" s="8" customFormat="1" ht="12.75" customHeight="1" x14ac:dyDescent="0.2">
      <c r="A16" s="61">
        <v>1</v>
      </c>
      <c r="B16" s="38" t="s">
        <v>41</v>
      </c>
      <c r="C16" s="43">
        <v>1897</v>
      </c>
      <c r="D16" s="58" t="s">
        <v>11</v>
      </c>
      <c r="E16" s="43">
        <v>14.63</v>
      </c>
      <c r="F16" s="175">
        <f t="shared" ref="F16:F74" si="0">ROUND(C16*E16,2)</f>
        <v>27753.11</v>
      </c>
      <c r="G16" s="13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" customFormat="1" ht="9" customHeight="1" x14ac:dyDescent="0.2">
      <c r="A17" s="37"/>
      <c r="B17" s="38"/>
      <c r="C17" s="41"/>
      <c r="D17" s="58"/>
      <c r="E17" s="43"/>
      <c r="F17" s="175">
        <f t="shared" si="0"/>
        <v>0</v>
      </c>
      <c r="G17" s="132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x14ac:dyDescent="0.2">
      <c r="A18" s="62">
        <v>2</v>
      </c>
      <c r="B18" s="44" t="s">
        <v>65</v>
      </c>
      <c r="C18" s="41"/>
      <c r="D18" s="58"/>
      <c r="E18" s="43"/>
      <c r="F18" s="175">
        <f t="shared" si="0"/>
        <v>0</v>
      </c>
      <c r="G18" s="132"/>
      <c r="H18" s="7"/>
      <c r="I18" s="7"/>
      <c r="J18" s="7"/>
      <c r="K18" s="45"/>
      <c r="L18" s="7"/>
      <c r="M18" s="7"/>
      <c r="N18" s="7"/>
      <c r="O18" s="7"/>
      <c r="P18" s="7"/>
      <c r="Q18" s="7"/>
      <c r="R18" s="7"/>
    </row>
    <row r="19" spans="1:18" s="8" customFormat="1" ht="78.75" customHeight="1" x14ac:dyDescent="0.2">
      <c r="A19" s="63">
        <v>2.1</v>
      </c>
      <c r="B19" s="38" t="s">
        <v>70</v>
      </c>
      <c r="C19" s="34">
        <v>2178.36</v>
      </c>
      <c r="D19" s="58" t="s">
        <v>9</v>
      </c>
      <c r="E19" s="34">
        <v>154.52000000000001</v>
      </c>
      <c r="F19" s="176">
        <f t="shared" si="0"/>
        <v>336600.19</v>
      </c>
      <c r="G19" s="132"/>
      <c r="H19" s="33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ht="12.75" customHeight="1" x14ac:dyDescent="0.2">
      <c r="A20" s="63">
        <v>2.2000000000000002</v>
      </c>
      <c r="B20" s="38" t="s">
        <v>37</v>
      </c>
      <c r="C20" s="151">
        <v>209.88</v>
      </c>
      <c r="D20" s="42" t="s">
        <v>9</v>
      </c>
      <c r="E20" s="151">
        <v>1110.3900000000001</v>
      </c>
      <c r="F20" s="175">
        <f t="shared" si="0"/>
        <v>233048.65</v>
      </c>
      <c r="G20" s="13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8" customFormat="1" ht="25.5" x14ac:dyDescent="0.2">
      <c r="A21" s="63">
        <v>2.2999999999999998</v>
      </c>
      <c r="B21" s="39" t="s">
        <v>40</v>
      </c>
      <c r="C21" s="151">
        <v>1780.28</v>
      </c>
      <c r="D21" s="42" t="s">
        <v>9</v>
      </c>
      <c r="E21" s="152">
        <v>184.63</v>
      </c>
      <c r="F21" s="175">
        <f t="shared" si="0"/>
        <v>328693.09999999998</v>
      </c>
      <c r="G21" s="13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8" customFormat="1" ht="28.5" customHeight="1" x14ac:dyDescent="0.2">
      <c r="A22" s="63">
        <v>2.4</v>
      </c>
      <c r="B22" s="153" t="s">
        <v>49</v>
      </c>
      <c r="C22" s="151">
        <v>469.68</v>
      </c>
      <c r="D22" s="42" t="s">
        <v>9</v>
      </c>
      <c r="E22" s="151">
        <v>210</v>
      </c>
      <c r="F22" s="175">
        <f t="shared" si="0"/>
        <v>98632.8</v>
      </c>
      <c r="G22" s="132"/>
      <c r="H22" s="7"/>
      <c r="I22" s="7"/>
      <c r="J22" s="7"/>
      <c r="K22" s="45"/>
      <c r="L22" s="7"/>
      <c r="M22" s="7"/>
      <c r="N22" s="7"/>
      <c r="O22" s="7"/>
      <c r="P22" s="7"/>
      <c r="Q22" s="7"/>
      <c r="R22" s="7"/>
    </row>
    <row r="23" spans="1:18" s="8" customFormat="1" ht="9" customHeight="1" x14ac:dyDescent="0.2">
      <c r="A23" s="63"/>
      <c r="B23" s="38"/>
      <c r="C23" s="43"/>
      <c r="D23" s="58"/>
      <c r="E23" s="43"/>
      <c r="F23" s="175">
        <f t="shared" si="0"/>
        <v>0</v>
      </c>
      <c r="G23" s="132"/>
      <c r="H23" s="7"/>
      <c r="I23" s="7"/>
      <c r="J23" s="7"/>
      <c r="K23" s="45"/>
      <c r="L23" s="7"/>
      <c r="M23" s="7"/>
      <c r="N23" s="7"/>
      <c r="O23" s="7"/>
      <c r="P23" s="7"/>
      <c r="Q23" s="7"/>
      <c r="R23" s="7"/>
    </row>
    <row r="24" spans="1:18" s="8" customFormat="1" ht="12.75" customHeight="1" x14ac:dyDescent="0.2">
      <c r="A24" s="62">
        <v>3</v>
      </c>
      <c r="B24" s="60" t="s">
        <v>36</v>
      </c>
      <c r="C24" s="154"/>
      <c r="D24" s="57"/>
      <c r="E24" s="154"/>
      <c r="F24" s="175">
        <f t="shared" si="0"/>
        <v>0</v>
      </c>
      <c r="G24" s="132"/>
      <c r="H24" s="7"/>
      <c r="I24" s="7"/>
      <c r="J24" s="7"/>
      <c r="K24" s="45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63">
        <v>3.1</v>
      </c>
      <c r="B25" s="39" t="s">
        <v>48</v>
      </c>
      <c r="C25" s="34">
        <v>1056.43</v>
      </c>
      <c r="D25" s="58" t="s">
        <v>11</v>
      </c>
      <c r="E25" s="34">
        <v>6063.62</v>
      </c>
      <c r="F25" s="176">
        <f t="shared" si="0"/>
        <v>6405790.0800000001</v>
      </c>
      <c r="G25" s="132"/>
      <c r="H25" s="45"/>
      <c r="I25" s="7"/>
      <c r="J25" s="7"/>
      <c r="K25" s="45"/>
      <c r="L25" s="7"/>
      <c r="M25" s="7"/>
      <c r="N25" s="7"/>
      <c r="O25" s="7"/>
      <c r="P25" s="7"/>
      <c r="Q25" s="7"/>
      <c r="R25" s="7"/>
    </row>
    <row r="26" spans="1:18" s="8" customFormat="1" ht="12.75" customHeight="1" x14ac:dyDescent="0.2">
      <c r="A26" s="63">
        <v>3.2</v>
      </c>
      <c r="B26" s="39" t="s">
        <v>63</v>
      </c>
      <c r="C26" s="34">
        <v>907.64</v>
      </c>
      <c r="D26" s="58"/>
      <c r="E26" s="34">
        <v>1633.99</v>
      </c>
      <c r="F26" s="176">
        <f t="shared" si="0"/>
        <v>1483074.68</v>
      </c>
      <c r="G26" s="132"/>
      <c r="H26" s="45"/>
      <c r="I26" s="7"/>
      <c r="J26" s="7"/>
      <c r="K26" s="45"/>
      <c r="L26" s="7"/>
      <c r="M26" s="7"/>
      <c r="N26" s="7"/>
      <c r="O26" s="7"/>
      <c r="P26" s="7"/>
      <c r="Q26" s="7"/>
      <c r="R26" s="7"/>
    </row>
    <row r="27" spans="1:18" s="8" customFormat="1" ht="25.5" x14ac:dyDescent="0.2">
      <c r="A27" s="64">
        <v>3.3</v>
      </c>
      <c r="B27" s="39" t="s">
        <v>64</v>
      </c>
      <c r="C27" s="34">
        <v>479.4</v>
      </c>
      <c r="D27" s="58" t="s">
        <v>11</v>
      </c>
      <c r="E27" s="65">
        <v>790.67</v>
      </c>
      <c r="F27" s="176">
        <f t="shared" si="0"/>
        <v>379047.2</v>
      </c>
      <c r="G27" s="132"/>
      <c r="H27" s="7"/>
      <c r="I27" s="7"/>
      <c r="J27" s="7"/>
      <c r="K27" s="45"/>
      <c r="L27" s="7"/>
      <c r="M27" s="7"/>
      <c r="N27" s="7"/>
      <c r="O27" s="7"/>
      <c r="P27" s="7"/>
      <c r="Q27" s="7"/>
      <c r="R27" s="7"/>
    </row>
    <row r="28" spans="1:18" s="8" customFormat="1" ht="9.75" customHeight="1" x14ac:dyDescent="0.2">
      <c r="A28" s="160"/>
      <c r="B28" s="159"/>
      <c r="C28" s="161"/>
      <c r="D28" s="158"/>
      <c r="E28" s="157"/>
      <c r="F28" s="175">
        <f t="shared" si="0"/>
        <v>0</v>
      </c>
      <c r="G28" s="13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 ht="12.75" customHeight="1" x14ac:dyDescent="0.2">
      <c r="A29" s="62">
        <v>4</v>
      </c>
      <c r="B29" s="60" t="s">
        <v>35</v>
      </c>
      <c r="C29" s="43"/>
      <c r="D29" s="57"/>
      <c r="E29" s="154"/>
      <c r="F29" s="175">
        <f t="shared" si="0"/>
        <v>0</v>
      </c>
      <c r="G29" s="13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8" customFormat="1" ht="12.75" customHeight="1" x14ac:dyDescent="0.2">
      <c r="A30" s="63">
        <v>4.0999999999999996</v>
      </c>
      <c r="B30" s="39" t="s">
        <v>48</v>
      </c>
      <c r="C30" s="34">
        <v>1056.43</v>
      </c>
      <c r="D30" s="58" t="s">
        <v>11</v>
      </c>
      <c r="E30" s="34">
        <v>55.95</v>
      </c>
      <c r="F30" s="176">
        <f t="shared" si="0"/>
        <v>59107.26</v>
      </c>
      <c r="G30" s="132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ht="12.75" customHeight="1" x14ac:dyDescent="0.2">
      <c r="A31" s="63">
        <v>4.2</v>
      </c>
      <c r="B31" s="39" t="s">
        <v>63</v>
      </c>
      <c r="C31" s="34">
        <v>907.64</v>
      </c>
      <c r="D31" s="58"/>
      <c r="E31" s="34">
        <v>39.299999999999997</v>
      </c>
      <c r="F31" s="176">
        <f t="shared" si="0"/>
        <v>35670.25</v>
      </c>
      <c r="G31" s="132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8" customFormat="1" ht="25.5" x14ac:dyDescent="0.2">
      <c r="A32" s="64">
        <v>4.3</v>
      </c>
      <c r="B32" s="39" t="s">
        <v>64</v>
      </c>
      <c r="C32" s="34">
        <v>479.4</v>
      </c>
      <c r="D32" s="58" t="s">
        <v>11</v>
      </c>
      <c r="E32" s="34">
        <v>32.270000000000003</v>
      </c>
      <c r="F32" s="176">
        <f t="shared" si="0"/>
        <v>15470.24</v>
      </c>
      <c r="G32" s="13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8" customFormat="1" ht="6" customHeight="1" x14ac:dyDescent="0.2">
      <c r="A33" s="63"/>
      <c r="B33" s="39"/>
      <c r="C33" s="41"/>
      <c r="D33" s="58"/>
      <c r="E33" s="43"/>
      <c r="F33" s="175">
        <f t="shared" si="0"/>
        <v>0</v>
      </c>
      <c r="G33" s="13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8" customFormat="1" ht="25.5" x14ac:dyDescent="0.2">
      <c r="A34" s="62">
        <v>5</v>
      </c>
      <c r="B34" s="44" t="s">
        <v>79</v>
      </c>
      <c r="C34" s="41"/>
      <c r="D34" s="58"/>
      <c r="E34" s="43"/>
      <c r="F34" s="175">
        <f t="shared" si="0"/>
        <v>0</v>
      </c>
      <c r="G34" s="13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x14ac:dyDescent="0.2">
      <c r="A35" s="63">
        <v>5.0999999999999996</v>
      </c>
      <c r="B35" s="164" t="s">
        <v>80</v>
      </c>
      <c r="C35" s="165">
        <v>2</v>
      </c>
      <c r="D35" s="42" t="s">
        <v>12</v>
      </c>
      <c r="E35" s="151">
        <v>5824.37</v>
      </c>
      <c r="F35" s="175">
        <f t="shared" si="0"/>
        <v>11648.74</v>
      </c>
      <c r="G35" s="132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x14ac:dyDescent="0.2">
      <c r="A36" s="63">
        <f t="shared" ref="A36:A43" si="1">+A35+0.1</f>
        <v>5.2</v>
      </c>
      <c r="B36" s="164" t="s">
        <v>81</v>
      </c>
      <c r="C36" s="165">
        <v>1</v>
      </c>
      <c r="D36" s="42" t="s">
        <v>12</v>
      </c>
      <c r="E36" s="151">
        <v>7161.61</v>
      </c>
      <c r="F36" s="175">
        <f t="shared" si="0"/>
        <v>7161.61</v>
      </c>
      <c r="G36" s="132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8" customFormat="1" x14ac:dyDescent="0.2">
      <c r="A37" s="63">
        <f t="shared" si="1"/>
        <v>5.3</v>
      </c>
      <c r="B37" s="164" t="s">
        <v>82</v>
      </c>
      <c r="C37" s="165">
        <v>1</v>
      </c>
      <c r="D37" s="42" t="s">
        <v>12</v>
      </c>
      <c r="E37" s="151">
        <v>5054.03</v>
      </c>
      <c r="F37" s="175">
        <f t="shared" si="0"/>
        <v>5054.03</v>
      </c>
      <c r="G37" s="13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8" customFormat="1" x14ac:dyDescent="0.2">
      <c r="A38" s="63">
        <f t="shared" si="1"/>
        <v>5.4</v>
      </c>
      <c r="B38" s="164" t="s">
        <v>83</v>
      </c>
      <c r="C38" s="165">
        <v>3</v>
      </c>
      <c r="D38" s="42" t="s">
        <v>12</v>
      </c>
      <c r="E38" s="151">
        <v>3431.53</v>
      </c>
      <c r="F38" s="175">
        <f t="shared" si="0"/>
        <v>10294.59</v>
      </c>
      <c r="G38" s="13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8" customFormat="1" x14ac:dyDescent="0.2">
      <c r="A39" s="63">
        <f t="shared" si="1"/>
        <v>5.5</v>
      </c>
      <c r="B39" s="164" t="s">
        <v>84</v>
      </c>
      <c r="C39" s="165">
        <v>2</v>
      </c>
      <c r="D39" s="42" t="s">
        <v>12</v>
      </c>
      <c r="E39" s="151">
        <v>2249.15</v>
      </c>
      <c r="F39" s="175">
        <f t="shared" si="0"/>
        <v>4498.3</v>
      </c>
      <c r="G39" s="132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8" customFormat="1" x14ac:dyDescent="0.2">
      <c r="A40" s="63">
        <f t="shared" si="1"/>
        <v>5.6</v>
      </c>
      <c r="B40" s="164" t="s">
        <v>85</v>
      </c>
      <c r="C40" s="165">
        <v>2</v>
      </c>
      <c r="D40" s="42" t="s">
        <v>12</v>
      </c>
      <c r="E40" s="151">
        <v>2054.4499999999998</v>
      </c>
      <c r="F40" s="175">
        <f t="shared" si="0"/>
        <v>4108.8999999999996</v>
      </c>
      <c r="G40" s="13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8" customFormat="1" x14ac:dyDescent="0.2">
      <c r="A41" s="63">
        <f t="shared" si="1"/>
        <v>5.7</v>
      </c>
      <c r="B41" s="164" t="s">
        <v>86</v>
      </c>
      <c r="C41" s="165">
        <v>3</v>
      </c>
      <c r="D41" s="42" t="s">
        <v>12</v>
      </c>
      <c r="E41" s="151">
        <v>2443.85</v>
      </c>
      <c r="F41" s="175">
        <f t="shared" si="0"/>
        <v>7331.55</v>
      </c>
      <c r="G41" s="132"/>
      <c r="H41" s="45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x14ac:dyDescent="0.2">
      <c r="A42" s="63">
        <f t="shared" si="1"/>
        <v>5.8</v>
      </c>
      <c r="B42" s="164" t="s">
        <v>87</v>
      </c>
      <c r="C42" s="165">
        <v>2</v>
      </c>
      <c r="D42" s="42" t="s">
        <v>12</v>
      </c>
      <c r="E42" s="151">
        <v>2769.54</v>
      </c>
      <c r="F42" s="175">
        <f t="shared" si="0"/>
        <v>5539.08</v>
      </c>
      <c r="G42" s="13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x14ac:dyDescent="0.2">
      <c r="A43" s="63">
        <f t="shared" si="1"/>
        <v>5.9</v>
      </c>
      <c r="B43" s="164" t="s">
        <v>88</v>
      </c>
      <c r="C43" s="165">
        <v>1</v>
      </c>
      <c r="D43" s="42" t="s">
        <v>12</v>
      </c>
      <c r="E43" s="151">
        <v>1405.45</v>
      </c>
      <c r="F43" s="175">
        <f t="shared" si="0"/>
        <v>1405.45</v>
      </c>
      <c r="G43" s="132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x14ac:dyDescent="0.2">
      <c r="A44" s="202">
        <v>5.0999999999999996</v>
      </c>
      <c r="B44" s="164" t="s">
        <v>89</v>
      </c>
      <c r="C44" s="165">
        <v>2</v>
      </c>
      <c r="D44" s="42" t="s">
        <v>12</v>
      </c>
      <c r="E44" s="151">
        <v>6546.53</v>
      </c>
      <c r="F44" s="175">
        <f t="shared" si="0"/>
        <v>13093.06</v>
      </c>
      <c r="G44" s="132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ht="12.75" customHeight="1" x14ac:dyDescent="0.2">
      <c r="A45" s="202">
        <v>5.1100000000000003</v>
      </c>
      <c r="B45" s="39" t="s">
        <v>74</v>
      </c>
      <c r="C45" s="165">
        <v>4</v>
      </c>
      <c r="D45" s="42" t="s">
        <v>12</v>
      </c>
      <c r="E45" s="151">
        <v>4516.01</v>
      </c>
      <c r="F45" s="175">
        <f t="shared" si="0"/>
        <v>18064.04</v>
      </c>
      <c r="G45" s="13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12.75" customHeight="1" x14ac:dyDescent="0.2">
      <c r="A46" s="202">
        <v>5.12</v>
      </c>
      <c r="B46" s="39" t="s">
        <v>75</v>
      </c>
      <c r="C46" s="165">
        <v>8</v>
      </c>
      <c r="D46" s="42" t="s">
        <v>12</v>
      </c>
      <c r="E46" s="151">
        <v>1566.25</v>
      </c>
      <c r="F46" s="175">
        <f t="shared" si="0"/>
        <v>12530</v>
      </c>
      <c r="G46" s="13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12.75" customHeight="1" x14ac:dyDescent="0.2">
      <c r="A47" s="202">
        <v>5.13</v>
      </c>
      <c r="B47" s="39" t="s">
        <v>76</v>
      </c>
      <c r="C47" s="165">
        <v>4</v>
      </c>
      <c r="D47" s="42" t="s">
        <v>12</v>
      </c>
      <c r="E47" s="151">
        <v>1384.48</v>
      </c>
      <c r="F47" s="175">
        <f t="shared" si="0"/>
        <v>5537.92</v>
      </c>
      <c r="G47" s="13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2.75" customHeight="1" x14ac:dyDescent="0.2">
      <c r="A48" s="202"/>
      <c r="B48" s="39" t="s">
        <v>69</v>
      </c>
      <c r="C48" s="165">
        <v>1.05</v>
      </c>
      <c r="D48" s="42" t="s">
        <v>9</v>
      </c>
      <c r="E48" s="151">
        <v>5584.32</v>
      </c>
      <c r="F48" s="175">
        <f t="shared" si="0"/>
        <v>5863.54</v>
      </c>
      <c r="G48" s="13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5.25" customHeight="1" x14ac:dyDescent="0.2">
      <c r="A49" s="167"/>
      <c r="B49" s="168"/>
      <c r="C49" s="169"/>
      <c r="D49" s="170"/>
      <c r="E49" s="171"/>
      <c r="F49" s="177">
        <f t="shared" si="0"/>
        <v>0</v>
      </c>
      <c r="G49" s="132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x14ac:dyDescent="0.2">
      <c r="A50" s="66">
        <v>6</v>
      </c>
      <c r="B50" s="44" t="s">
        <v>34</v>
      </c>
      <c r="C50" s="37"/>
      <c r="D50" s="58"/>
      <c r="E50" s="65"/>
      <c r="F50" s="175">
        <f t="shared" si="0"/>
        <v>0</v>
      </c>
      <c r="G50" s="132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51" x14ac:dyDescent="0.2">
      <c r="A51" s="209">
        <v>6.1</v>
      </c>
      <c r="B51" s="155" t="s">
        <v>72</v>
      </c>
      <c r="C51" s="174">
        <v>1</v>
      </c>
      <c r="D51" s="42" t="s">
        <v>12</v>
      </c>
      <c r="E51" s="152">
        <v>46696.74</v>
      </c>
      <c r="F51" s="175">
        <f t="shared" si="0"/>
        <v>46696.74</v>
      </c>
      <c r="G51" s="132"/>
      <c r="H51" s="7"/>
      <c r="I51" s="7"/>
      <c r="J51" s="45"/>
      <c r="K51" s="7"/>
      <c r="L51" s="7"/>
      <c r="M51" s="7"/>
      <c r="N51" s="7"/>
      <c r="O51" s="7"/>
      <c r="P51" s="7"/>
      <c r="Q51" s="7"/>
      <c r="R51" s="7"/>
    </row>
    <row r="52" spans="1:18" s="8" customFormat="1" ht="51" x14ac:dyDescent="0.2">
      <c r="A52" s="209">
        <v>6.2</v>
      </c>
      <c r="B52" s="155" t="s">
        <v>71</v>
      </c>
      <c r="C52" s="174">
        <v>2</v>
      </c>
      <c r="D52" s="42" t="s">
        <v>12</v>
      </c>
      <c r="E52" s="152">
        <v>34444.57</v>
      </c>
      <c r="F52" s="175">
        <f t="shared" si="0"/>
        <v>68889.14</v>
      </c>
      <c r="G52" s="13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51" x14ac:dyDescent="0.2">
      <c r="A53" s="209">
        <v>6.3</v>
      </c>
      <c r="B53" s="155" t="s">
        <v>73</v>
      </c>
      <c r="C53" s="174">
        <v>2</v>
      </c>
      <c r="D53" s="42" t="s">
        <v>12</v>
      </c>
      <c r="E53" s="152">
        <v>27844.6</v>
      </c>
      <c r="F53" s="175">
        <f t="shared" si="0"/>
        <v>55689.2</v>
      </c>
      <c r="G53" s="13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s="12" customFormat="1" ht="51" x14ac:dyDescent="0.2">
      <c r="A54" s="209">
        <v>6.4</v>
      </c>
      <c r="B54" s="155" t="s">
        <v>68</v>
      </c>
      <c r="C54" s="174">
        <v>1</v>
      </c>
      <c r="D54" s="42" t="s">
        <v>12</v>
      </c>
      <c r="E54" s="152">
        <v>40718.379999999997</v>
      </c>
      <c r="F54" s="175">
        <f t="shared" si="0"/>
        <v>40718.379999999997</v>
      </c>
      <c r="G54" s="132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s="12" customFormat="1" ht="51" x14ac:dyDescent="0.2">
      <c r="A55" s="209">
        <v>6.5</v>
      </c>
      <c r="B55" s="155" t="s">
        <v>45</v>
      </c>
      <c r="C55" s="67">
        <v>1</v>
      </c>
      <c r="D55" s="58" t="s">
        <v>12</v>
      </c>
      <c r="E55" s="65">
        <v>38138.559999999998</v>
      </c>
      <c r="F55" s="176">
        <f t="shared" si="0"/>
        <v>38138.559999999998</v>
      </c>
      <c r="G55" s="132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s="12" customFormat="1" x14ac:dyDescent="0.2">
      <c r="A56" s="209">
        <v>6.6</v>
      </c>
      <c r="B56" s="156" t="s">
        <v>50</v>
      </c>
      <c r="C56" s="67">
        <v>7</v>
      </c>
      <c r="D56" s="58" t="s">
        <v>12</v>
      </c>
      <c r="E56" s="65">
        <v>3885</v>
      </c>
      <c r="F56" s="176">
        <f t="shared" si="0"/>
        <v>27195</v>
      </c>
      <c r="G56" s="132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 s="12" customFormat="1" ht="27" customHeight="1" x14ac:dyDescent="0.2">
      <c r="A57" s="209">
        <v>6.7</v>
      </c>
      <c r="B57" s="39" t="s">
        <v>78</v>
      </c>
      <c r="C57" s="67">
        <v>1</v>
      </c>
      <c r="D57" s="58" t="s">
        <v>12</v>
      </c>
      <c r="E57" s="65">
        <v>13393.45</v>
      </c>
      <c r="F57" s="176">
        <f t="shared" si="0"/>
        <v>13393.45</v>
      </c>
      <c r="G57" s="132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s="8" customFormat="1" ht="8.25" customHeight="1" x14ac:dyDescent="0.2">
      <c r="A58" s="64"/>
      <c r="B58" s="39"/>
      <c r="C58" s="37"/>
      <c r="D58" s="58"/>
      <c r="E58" s="65"/>
      <c r="F58" s="175">
        <f t="shared" si="0"/>
        <v>0</v>
      </c>
      <c r="G58" s="13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12.75" customHeight="1" x14ac:dyDescent="0.2">
      <c r="A59" s="66">
        <v>7</v>
      </c>
      <c r="B59" s="68" t="s">
        <v>33</v>
      </c>
      <c r="C59" s="36"/>
      <c r="D59" s="35"/>
      <c r="E59" s="69"/>
      <c r="F59" s="175">
        <f t="shared" si="0"/>
        <v>0</v>
      </c>
      <c r="G59" s="13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12.75" customHeight="1" x14ac:dyDescent="0.2">
      <c r="A60" s="63">
        <v>7.1</v>
      </c>
      <c r="B60" s="39" t="s">
        <v>39</v>
      </c>
      <c r="C60" s="43">
        <v>1015.8</v>
      </c>
      <c r="D60" s="70" t="s">
        <v>11</v>
      </c>
      <c r="E60" s="43">
        <v>53.28</v>
      </c>
      <c r="F60" s="175">
        <f t="shared" si="0"/>
        <v>54121.82</v>
      </c>
      <c r="G60" s="13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12.75" customHeight="1" x14ac:dyDescent="0.2">
      <c r="A61" s="63">
        <v>7.2</v>
      </c>
      <c r="B61" s="39" t="s">
        <v>67</v>
      </c>
      <c r="C61" s="43">
        <v>881.2</v>
      </c>
      <c r="D61" s="70" t="s">
        <v>11</v>
      </c>
      <c r="E61" s="43">
        <v>16.760000000000002</v>
      </c>
      <c r="F61" s="175">
        <f t="shared" si="0"/>
        <v>14768.91</v>
      </c>
      <c r="G61" s="13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12.75" customHeight="1" x14ac:dyDescent="0.2">
      <c r="A62" s="63">
        <v>7.3</v>
      </c>
      <c r="B62" s="39" t="s">
        <v>66</v>
      </c>
      <c r="C62" s="43">
        <v>470</v>
      </c>
      <c r="D62" s="70" t="s">
        <v>11</v>
      </c>
      <c r="E62" s="43">
        <v>16.760000000000002</v>
      </c>
      <c r="F62" s="175">
        <f t="shared" si="0"/>
        <v>7877.2</v>
      </c>
      <c r="G62" s="13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ht="12.75" customHeight="1" x14ac:dyDescent="0.2">
      <c r="A63" s="63"/>
      <c r="B63" s="39"/>
      <c r="C63" s="43"/>
      <c r="D63" s="70"/>
      <c r="E63" s="43"/>
      <c r="F63" s="175">
        <f t="shared" si="0"/>
        <v>0</v>
      </c>
      <c r="G63" s="13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ht="38.25" x14ac:dyDescent="0.2">
      <c r="A64" s="248">
        <v>8</v>
      </c>
      <c r="B64" s="40" t="s">
        <v>38</v>
      </c>
      <c r="C64" s="34">
        <v>1015.8</v>
      </c>
      <c r="D64" s="58" t="s">
        <v>11</v>
      </c>
      <c r="E64" s="65">
        <v>23.8</v>
      </c>
      <c r="F64" s="175">
        <f t="shared" si="0"/>
        <v>24176.04</v>
      </c>
      <c r="G64" s="132"/>
      <c r="H64" s="139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8" customFormat="1" x14ac:dyDescent="0.2">
      <c r="A65" s="248">
        <v>9</v>
      </c>
      <c r="B65" s="40" t="s">
        <v>46</v>
      </c>
      <c r="C65" s="34">
        <v>1015.8</v>
      </c>
      <c r="D65" s="58" t="s">
        <v>11</v>
      </c>
      <c r="E65" s="65">
        <v>15</v>
      </c>
      <c r="F65" s="175">
        <f t="shared" si="0"/>
        <v>15237</v>
      </c>
      <c r="G65" s="132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s="8" customFormat="1" ht="12.75" customHeight="1" x14ac:dyDescent="0.2">
      <c r="A66" s="64"/>
      <c r="B66" s="39"/>
      <c r="C66" s="37"/>
      <c r="D66" s="58"/>
      <c r="E66" s="65"/>
      <c r="F66" s="175">
        <f t="shared" si="0"/>
        <v>0</v>
      </c>
      <c r="G66" s="132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s="148" customFormat="1" ht="12.75" customHeight="1" x14ac:dyDescent="0.2">
      <c r="A67" s="99">
        <v>10</v>
      </c>
      <c r="B67" s="140" t="s">
        <v>52</v>
      </c>
      <c r="C67" s="141"/>
      <c r="D67" s="142"/>
      <c r="E67" s="143"/>
      <c r="F67" s="175">
        <f t="shared" si="0"/>
        <v>0</v>
      </c>
      <c r="G67" s="132"/>
      <c r="H67" s="146"/>
      <c r="I67" s="162"/>
      <c r="J67" s="162"/>
      <c r="K67" s="147"/>
      <c r="L67" s="147"/>
      <c r="M67" s="147"/>
      <c r="N67" s="147"/>
      <c r="O67" s="147"/>
      <c r="P67" s="147"/>
      <c r="Q67" s="147"/>
      <c r="R67" s="147"/>
    </row>
    <row r="68" spans="1:18" s="148" customFormat="1" ht="12.75" customHeight="1" x14ac:dyDescent="0.2">
      <c r="A68" s="37">
        <v>10.1</v>
      </c>
      <c r="B68" s="145" t="s">
        <v>53</v>
      </c>
      <c r="C68" s="143">
        <v>2031.6</v>
      </c>
      <c r="D68" s="144" t="s">
        <v>11</v>
      </c>
      <c r="E68" s="143">
        <v>47.61</v>
      </c>
      <c r="F68" s="175">
        <f t="shared" si="0"/>
        <v>96724.479999999996</v>
      </c>
      <c r="G68" s="132"/>
      <c r="H68" s="146"/>
      <c r="I68" s="149"/>
      <c r="J68" s="149"/>
      <c r="K68" s="163"/>
      <c r="L68" s="147"/>
      <c r="M68" s="147"/>
      <c r="N68" s="147"/>
      <c r="O68" s="147"/>
      <c r="P68" s="147"/>
      <c r="Q68" s="147"/>
      <c r="R68" s="147"/>
    </row>
    <row r="69" spans="1:18" s="148" customFormat="1" ht="12.75" customHeight="1" x14ac:dyDescent="0.2">
      <c r="A69" s="37">
        <f>+A68+0.1</f>
        <v>10.199999999999999</v>
      </c>
      <c r="B69" s="145" t="s">
        <v>54</v>
      </c>
      <c r="C69" s="143">
        <v>2204.44</v>
      </c>
      <c r="D69" s="144" t="s">
        <v>10</v>
      </c>
      <c r="E69" s="143">
        <v>41</v>
      </c>
      <c r="F69" s="175">
        <f t="shared" si="0"/>
        <v>90382.04</v>
      </c>
      <c r="G69" s="132"/>
      <c r="H69" s="146"/>
      <c r="I69" s="149"/>
      <c r="J69" s="149"/>
      <c r="K69" s="163"/>
      <c r="L69" s="147"/>
      <c r="M69" s="147"/>
      <c r="N69" s="147"/>
      <c r="O69" s="147"/>
      <c r="P69" s="147"/>
      <c r="Q69" s="147"/>
      <c r="R69" s="147"/>
    </row>
    <row r="70" spans="1:18" s="148" customFormat="1" ht="12.75" customHeight="1" x14ac:dyDescent="0.2">
      <c r="A70" s="37">
        <f t="shared" ref="A70:A74" si="2">+A69+0.1</f>
        <v>10.3</v>
      </c>
      <c r="B70" s="145" t="s">
        <v>55</v>
      </c>
      <c r="C70" s="141">
        <v>74.400000000000006</v>
      </c>
      <c r="D70" s="142" t="s">
        <v>9</v>
      </c>
      <c r="E70" s="141">
        <v>210</v>
      </c>
      <c r="F70" s="175">
        <f t="shared" si="0"/>
        <v>15624</v>
      </c>
      <c r="G70" s="132"/>
      <c r="H70" s="146"/>
      <c r="I70" s="149"/>
      <c r="J70" s="149"/>
      <c r="K70" s="163"/>
      <c r="L70" s="147"/>
      <c r="M70" s="147"/>
      <c r="N70" s="147"/>
      <c r="O70" s="147"/>
      <c r="P70" s="147"/>
      <c r="Q70" s="147"/>
      <c r="R70" s="147"/>
    </row>
    <row r="71" spans="1:18" s="148" customFormat="1" ht="12.75" customHeight="1" x14ac:dyDescent="0.2">
      <c r="A71" s="37">
        <f t="shared" si="2"/>
        <v>10.4</v>
      </c>
      <c r="B71" s="145" t="s">
        <v>56</v>
      </c>
      <c r="C71" s="143">
        <v>264.52999999999997</v>
      </c>
      <c r="D71" s="144" t="s">
        <v>9</v>
      </c>
      <c r="E71" s="143">
        <v>833.68</v>
      </c>
      <c r="F71" s="175">
        <f t="shared" si="0"/>
        <v>220533.37</v>
      </c>
      <c r="G71" s="132"/>
      <c r="H71" s="146"/>
      <c r="I71" s="149"/>
      <c r="J71" s="149"/>
      <c r="K71" s="163"/>
      <c r="L71" s="147"/>
      <c r="M71" s="147"/>
      <c r="N71" s="147"/>
      <c r="O71" s="147"/>
      <c r="P71" s="147"/>
      <c r="Q71" s="147"/>
      <c r="R71" s="147"/>
    </row>
    <row r="72" spans="1:18" s="148" customFormat="1" ht="12.75" customHeight="1" x14ac:dyDescent="0.2">
      <c r="A72" s="37">
        <f t="shared" si="2"/>
        <v>10.5</v>
      </c>
      <c r="B72" s="145" t="s">
        <v>57</v>
      </c>
      <c r="C72" s="141">
        <v>1102.45</v>
      </c>
      <c r="D72" s="142" t="s">
        <v>10</v>
      </c>
      <c r="E72" s="143">
        <v>116.79</v>
      </c>
      <c r="F72" s="175">
        <f t="shared" si="0"/>
        <v>128755.14</v>
      </c>
      <c r="G72" s="132"/>
      <c r="H72" s="146"/>
      <c r="I72" s="149"/>
      <c r="J72" s="149"/>
      <c r="K72" s="163"/>
      <c r="L72" s="147"/>
      <c r="M72" s="147"/>
      <c r="N72" s="147"/>
      <c r="O72" s="147"/>
      <c r="P72" s="147"/>
      <c r="Q72" s="147"/>
      <c r="R72" s="147"/>
    </row>
    <row r="73" spans="1:18" s="148" customFormat="1" ht="12.75" customHeight="1" x14ac:dyDescent="0.2">
      <c r="A73" s="37">
        <f t="shared" si="2"/>
        <v>10.6</v>
      </c>
      <c r="B73" s="145" t="s">
        <v>58</v>
      </c>
      <c r="C73" s="141">
        <v>1377.78</v>
      </c>
      <c r="D73" s="142" t="s">
        <v>10</v>
      </c>
      <c r="E73" s="141">
        <v>622.25</v>
      </c>
      <c r="F73" s="175">
        <f t="shared" si="0"/>
        <v>857323.61</v>
      </c>
      <c r="G73" s="132"/>
      <c r="H73" s="146"/>
      <c r="I73" s="149"/>
      <c r="J73" s="149"/>
      <c r="K73" s="163"/>
      <c r="L73" s="147"/>
      <c r="M73" s="147"/>
      <c r="N73" s="147"/>
      <c r="O73" s="147"/>
      <c r="P73" s="147"/>
      <c r="Q73" s="147"/>
      <c r="R73" s="147"/>
    </row>
    <row r="74" spans="1:18" s="148" customFormat="1" ht="12.75" customHeight="1" x14ac:dyDescent="0.2">
      <c r="A74" s="37">
        <f t="shared" si="2"/>
        <v>10.7</v>
      </c>
      <c r="B74" s="39" t="s">
        <v>61</v>
      </c>
      <c r="C74" s="141">
        <v>2755.53</v>
      </c>
      <c r="D74" s="142" t="s">
        <v>59</v>
      </c>
      <c r="E74" s="143">
        <v>22.35</v>
      </c>
      <c r="F74" s="175">
        <f t="shared" si="0"/>
        <v>61586.1</v>
      </c>
      <c r="G74" s="132"/>
      <c r="H74" s="146"/>
      <c r="I74" s="149"/>
      <c r="J74" s="149"/>
      <c r="K74" s="163"/>
      <c r="L74" s="147"/>
      <c r="M74" s="147"/>
      <c r="N74" s="147"/>
      <c r="O74" s="147"/>
      <c r="P74" s="147"/>
      <c r="Q74" s="147"/>
      <c r="R74" s="147"/>
    </row>
    <row r="75" spans="1:18" s="10" customFormat="1" ht="12.75" customHeight="1" x14ac:dyDescent="0.2">
      <c r="A75" s="58"/>
      <c r="B75" s="227" t="s">
        <v>43</v>
      </c>
      <c r="C75" s="41"/>
      <c r="D75" s="58"/>
      <c r="E75" s="43"/>
      <c r="F75" s="228">
        <f>SUM(F16:F74)</f>
        <v>11392848.550000001</v>
      </c>
      <c r="G75" s="132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s="8" customFormat="1" ht="12.75" customHeight="1" x14ac:dyDescent="0.2">
      <c r="A76" s="58"/>
      <c r="B76" s="38"/>
      <c r="C76" s="41"/>
      <c r="D76" s="58"/>
      <c r="E76" s="43"/>
      <c r="F76" s="175"/>
      <c r="G76" s="13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76" t="s">
        <v>15</v>
      </c>
      <c r="B77" s="60" t="s">
        <v>14</v>
      </c>
      <c r="C77" s="43"/>
      <c r="D77" s="58"/>
      <c r="E77" s="43"/>
      <c r="F77" s="175"/>
      <c r="G77" s="132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ht="43.5" customHeight="1" thickBot="1" x14ac:dyDescent="0.25">
      <c r="A78" s="61">
        <v>1</v>
      </c>
      <c r="B78" s="38" t="s">
        <v>32</v>
      </c>
      <c r="C78" s="34">
        <v>3</v>
      </c>
      <c r="D78" s="150" t="s">
        <v>62</v>
      </c>
      <c r="E78" s="34">
        <v>35500</v>
      </c>
      <c r="F78" s="176">
        <f>E78*C78</f>
        <v>106500</v>
      </c>
      <c r="G78" s="132"/>
      <c r="H78" s="7"/>
      <c r="I78" s="45"/>
      <c r="J78" s="7"/>
      <c r="K78" s="7"/>
      <c r="L78" s="7"/>
      <c r="M78" s="7"/>
      <c r="N78" s="7"/>
      <c r="O78" s="7"/>
      <c r="P78" s="7"/>
      <c r="Q78" s="7"/>
      <c r="R78" s="7"/>
    </row>
    <row r="79" spans="1:18" s="16" customFormat="1" ht="14.25" thickTop="1" thickBot="1" x14ac:dyDescent="0.25">
      <c r="A79" s="72"/>
      <c r="B79" s="73" t="s">
        <v>31</v>
      </c>
      <c r="C79" s="46"/>
      <c r="D79" s="35"/>
      <c r="E79" s="74"/>
      <c r="F79" s="75">
        <f>SUM(F78:F78)</f>
        <v>106500</v>
      </c>
      <c r="G79" s="132"/>
      <c r="H79" s="9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s="18" customFormat="1" ht="7.5" customHeight="1" thickTop="1" thickBot="1" x14ac:dyDescent="0.25">
      <c r="A80" s="72"/>
      <c r="B80" s="73"/>
      <c r="C80" s="46"/>
      <c r="D80" s="35"/>
      <c r="E80" s="74"/>
      <c r="F80" s="75"/>
      <c r="G80" s="132"/>
      <c r="H80" s="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s="14" customFormat="1" ht="14.25" thickTop="1" thickBot="1" x14ac:dyDescent="0.25">
      <c r="A81" s="229"/>
      <c r="B81" s="230" t="s">
        <v>30</v>
      </c>
      <c r="C81" s="231"/>
      <c r="D81" s="232"/>
      <c r="E81" s="233"/>
      <c r="F81" s="234">
        <f>+F75+F79</f>
        <v>11499348.550000001</v>
      </c>
      <c r="G81" s="132"/>
      <c r="H81" s="19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s="13" customFormat="1" ht="13.5" thickTop="1" x14ac:dyDescent="0.2">
      <c r="A82" s="77"/>
      <c r="B82" s="73"/>
      <c r="C82" s="46"/>
      <c r="D82" s="35"/>
      <c r="E82" s="78"/>
      <c r="F82" s="75"/>
      <c r="G82" s="132"/>
      <c r="H82" s="19"/>
    </row>
    <row r="83" spans="1:18" s="13" customFormat="1" ht="25.5" x14ac:dyDescent="0.2">
      <c r="A83" s="77"/>
      <c r="B83" s="235" t="s">
        <v>136</v>
      </c>
      <c r="C83" s="46"/>
      <c r="D83" s="35"/>
      <c r="E83" s="78"/>
      <c r="F83" s="75"/>
      <c r="G83" s="132"/>
      <c r="H83" s="19"/>
    </row>
    <row r="84" spans="1:18" s="13" customFormat="1" x14ac:dyDescent="0.2">
      <c r="A84" s="77"/>
      <c r="B84" s="73"/>
      <c r="C84" s="46"/>
      <c r="D84" s="35"/>
      <c r="E84" s="78"/>
      <c r="F84" s="75"/>
      <c r="G84" s="132"/>
      <c r="H84" s="19"/>
    </row>
    <row r="85" spans="1:18" s="13" customFormat="1" x14ac:dyDescent="0.2">
      <c r="A85" s="77"/>
      <c r="B85" s="73" t="s">
        <v>102</v>
      </c>
      <c r="C85" s="46"/>
      <c r="D85" s="35"/>
      <c r="E85" s="78"/>
      <c r="F85" s="75"/>
      <c r="G85" s="132"/>
      <c r="H85" s="19"/>
    </row>
    <row r="86" spans="1:18" s="13" customFormat="1" x14ac:dyDescent="0.2">
      <c r="A86" s="77"/>
      <c r="B86" s="73"/>
      <c r="C86" s="46"/>
      <c r="D86" s="35"/>
      <c r="E86" s="78"/>
      <c r="F86" s="75"/>
      <c r="G86" s="132"/>
      <c r="H86" s="19"/>
    </row>
    <row r="87" spans="1:18" s="13" customFormat="1" ht="25.5" x14ac:dyDescent="0.2">
      <c r="A87" s="57" t="s">
        <v>47</v>
      </c>
      <c r="B87" s="60" t="s">
        <v>90</v>
      </c>
      <c r="C87" s="41"/>
      <c r="D87" s="58"/>
      <c r="E87" s="43"/>
      <c r="F87" s="59"/>
      <c r="G87" s="132"/>
      <c r="H87" s="19"/>
    </row>
    <row r="88" spans="1:18" s="13" customFormat="1" x14ac:dyDescent="0.2">
      <c r="A88" s="99">
        <v>10</v>
      </c>
      <c r="B88" s="140" t="s">
        <v>52</v>
      </c>
      <c r="C88" s="141"/>
      <c r="D88" s="142"/>
      <c r="E88" s="143"/>
      <c r="F88" s="175">
        <f t="shared" ref="F88:F93" si="3">ROUND(C88*E88,2)</f>
        <v>0</v>
      </c>
      <c r="G88" s="132"/>
      <c r="H88" s="19"/>
    </row>
    <row r="89" spans="1:18" s="13" customFormat="1" x14ac:dyDescent="0.2">
      <c r="A89" s="37">
        <v>10.1</v>
      </c>
      <c r="B89" s="145" t="s">
        <v>53</v>
      </c>
      <c r="C89" s="143">
        <v>-2031.6</v>
      </c>
      <c r="D89" s="144" t="s">
        <v>11</v>
      </c>
      <c r="E89" s="143">
        <v>47.61</v>
      </c>
      <c r="F89" s="175">
        <f t="shared" si="3"/>
        <v>-96724.479999999996</v>
      </c>
      <c r="G89" s="132"/>
      <c r="H89" s="19"/>
    </row>
    <row r="90" spans="1:18" s="13" customFormat="1" x14ac:dyDescent="0.2">
      <c r="A90" s="37">
        <v>10.4</v>
      </c>
      <c r="B90" s="145" t="s">
        <v>56</v>
      </c>
      <c r="C90" s="143">
        <v>-264.52999999999997</v>
      </c>
      <c r="D90" s="144" t="s">
        <v>9</v>
      </c>
      <c r="E90" s="143">
        <v>833.68</v>
      </c>
      <c r="F90" s="175">
        <f t="shared" si="3"/>
        <v>-220533.37</v>
      </c>
      <c r="G90" s="132"/>
      <c r="H90" s="19"/>
    </row>
    <row r="91" spans="1:18" s="13" customFormat="1" x14ac:dyDescent="0.2">
      <c r="A91" s="37">
        <f t="shared" ref="A91:A93" si="4">+A90+0.1</f>
        <v>10.5</v>
      </c>
      <c r="B91" s="145" t="s">
        <v>57</v>
      </c>
      <c r="C91" s="141">
        <v>-1102.45</v>
      </c>
      <c r="D91" s="142" t="s">
        <v>10</v>
      </c>
      <c r="E91" s="143">
        <v>116.79</v>
      </c>
      <c r="F91" s="175">
        <f t="shared" si="3"/>
        <v>-128755.14</v>
      </c>
      <c r="G91" s="132"/>
      <c r="H91" s="19"/>
    </row>
    <row r="92" spans="1:18" s="13" customFormat="1" ht="25.5" x14ac:dyDescent="0.2">
      <c r="A92" s="37">
        <f t="shared" si="4"/>
        <v>10.6</v>
      </c>
      <c r="B92" s="145" t="s">
        <v>58</v>
      </c>
      <c r="C92" s="141">
        <v>-1377.78</v>
      </c>
      <c r="D92" s="142" t="s">
        <v>10</v>
      </c>
      <c r="E92" s="141">
        <v>622.25</v>
      </c>
      <c r="F92" s="176">
        <f t="shared" si="3"/>
        <v>-857323.61</v>
      </c>
      <c r="G92" s="132"/>
      <c r="H92" s="19"/>
    </row>
    <row r="93" spans="1:18" s="13" customFormat="1" x14ac:dyDescent="0.2">
      <c r="A93" s="37">
        <f t="shared" si="4"/>
        <v>10.7</v>
      </c>
      <c r="B93" s="39" t="s">
        <v>61</v>
      </c>
      <c r="C93" s="141">
        <v>-2755.53</v>
      </c>
      <c r="D93" s="142" t="s">
        <v>59</v>
      </c>
      <c r="E93" s="143">
        <v>22.35</v>
      </c>
      <c r="F93" s="175">
        <f t="shared" si="3"/>
        <v>-61586.1</v>
      </c>
      <c r="G93" s="132"/>
      <c r="H93" s="19"/>
    </row>
    <row r="94" spans="1:18" s="13" customFormat="1" x14ac:dyDescent="0.2">
      <c r="A94" s="58"/>
      <c r="B94" s="227" t="s">
        <v>43</v>
      </c>
      <c r="C94" s="41"/>
      <c r="D94" s="58"/>
      <c r="E94" s="43"/>
      <c r="F94" s="228">
        <f>SUM(F88:F93)</f>
        <v>-1364922.7</v>
      </c>
      <c r="G94" s="132"/>
      <c r="H94" s="19"/>
    </row>
    <row r="95" spans="1:18" s="13" customFormat="1" x14ac:dyDescent="0.2">
      <c r="A95" s="77"/>
      <c r="B95" s="73"/>
      <c r="C95" s="46"/>
      <c r="D95" s="35"/>
      <c r="E95" s="78"/>
      <c r="F95" s="75"/>
      <c r="G95" s="132"/>
      <c r="H95" s="19"/>
    </row>
    <row r="96" spans="1:18" s="13" customFormat="1" x14ac:dyDescent="0.2">
      <c r="A96" s="58"/>
      <c r="B96" s="227" t="s">
        <v>118</v>
      </c>
      <c r="C96" s="41"/>
      <c r="D96" s="58"/>
      <c r="E96" s="43"/>
      <c r="F96" s="228">
        <f>+F94</f>
        <v>-1364922.7</v>
      </c>
      <c r="G96" s="132"/>
      <c r="H96" s="19"/>
    </row>
    <row r="97" spans="1:8" s="13" customFormat="1" x14ac:dyDescent="0.2">
      <c r="A97" s="236"/>
      <c r="B97" s="227"/>
      <c r="C97" s="41"/>
      <c r="D97" s="58"/>
      <c r="E97" s="193"/>
      <c r="F97" s="228"/>
      <c r="G97" s="132"/>
      <c r="H97" s="19"/>
    </row>
    <row r="98" spans="1:8" s="13" customFormat="1" x14ac:dyDescent="0.2">
      <c r="A98" s="77"/>
      <c r="B98" s="73" t="s">
        <v>103</v>
      </c>
      <c r="C98" s="46"/>
      <c r="D98" s="35"/>
      <c r="E98" s="78"/>
      <c r="F98" s="75"/>
      <c r="G98" s="132"/>
      <c r="H98" s="19"/>
    </row>
    <row r="99" spans="1:8" s="13" customFormat="1" x14ac:dyDescent="0.2">
      <c r="A99" s="77"/>
      <c r="B99" s="73"/>
      <c r="C99" s="46"/>
      <c r="D99" s="35"/>
      <c r="E99" s="78"/>
      <c r="F99" s="75"/>
      <c r="G99" s="132"/>
      <c r="H99" s="19"/>
    </row>
    <row r="100" spans="1:8" s="13" customFormat="1" ht="25.5" x14ac:dyDescent="0.2">
      <c r="A100" s="57" t="s">
        <v>47</v>
      </c>
      <c r="B100" s="60" t="s">
        <v>90</v>
      </c>
      <c r="C100" s="41"/>
      <c r="D100" s="58"/>
      <c r="E100" s="43"/>
      <c r="F100" s="59"/>
      <c r="G100" s="132"/>
      <c r="H100" s="19"/>
    </row>
    <row r="101" spans="1:8" s="13" customFormat="1" ht="8.25" customHeight="1" x14ac:dyDescent="0.2">
      <c r="A101" s="77"/>
      <c r="B101" s="73"/>
      <c r="C101" s="46"/>
      <c r="D101" s="35"/>
      <c r="E101" s="78"/>
      <c r="F101" s="75"/>
      <c r="G101" s="132"/>
      <c r="H101" s="19"/>
    </row>
    <row r="102" spans="1:8" s="13" customFormat="1" x14ac:dyDescent="0.2">
      <c r="A102" s="61">
        <v>1</v>
      </c>
      <c r="B102" s="38" t="s">
        <v>41</v>
      </c>
      <c r="C102" s="43">
        <v>31.07</v>
      </c>
      <c r="D102" s="58" t="s">
        <v>11</v>
      </c>
      <c r="E102" s="43">
        <v>14.63</v>
      </c>
      <c r="F102" s="175">
        <f t="shared" ref="F102:F128" si="5">ROUND(C102*E102,2)</f>
        <v>454.55</v>
      </c>
      <c r="G102" s="132"/>
      <c r="H102" s="19"/>
    </row>
    <row r="103" spans="1:8" s="13" customFormat="1" ht="10.5" customHeight="1" x14ac:dyDescent="0.2">
      <c r="A103" s="37"/>
      <c r="B103" s="38"/>
      <c r="C103" s="41"/>
      <c r="D103" s="58"/>
      <c r="E103" s="43"/>
      <c r="F103" s="175">
        <f t="shared" si="5"/>
        <v>0</v>
      </c>
      <c r="G103" s="132"/>
      <c r="H103" s="19"/>
    </row>
    <row r="104" spans="1:8" s="13" customFormat="1" x14ac:dyDescent="0.2">
      <c r="A104" s="62">
        <v>2</v>
      </c>
      <c r="B104" s="44" t="s">
        <v>65</v>
      </c>
      <c r="C104" s="41"/>
      <c r="D104" s="58"/>
      <c r="E104" s="43"/>
      <c r="F104" s="175">
        <f t="shared" si="5"/>
        <v>0</v>
      </c>
      <c r="G104" s="132"/>
      <c r="H104" s="19"/>
    </row>
    <row r="105" spans="1:8" s="13" customFormat="1" ht="76.5" x14ac:dyDescent="0.2">
      <c r="A105" s="63">
        <v>2.1</v>
      </c>
      <c r="B105" s="38" t="s">
        <v>70</v>
      </c>
      <c r="C105" s="34">
        <v>36.35</v>
      </c>
      <c r="D105" s="58" t="s">
        <v>9</v>
      </c>
      <c r="E105" s="34">
        <v>154.52000000000001</v>
      </c>
      <c r="F105" s="176">
        <f t="shared" si="5"/>
        <v>5616.8</v>
      </c>
      <c r="G105" s="132"/>
      <c r="H105" s="19"/>
    </row>
    <row r="106" spans="1:8" s="13" customFormat="1" x14ac:dyDescent="0.2">
      <c r="A106" s="63">
        <v>2.2000000000000002</v>
      </c>
      <c r="B106" s="38" t="s">
        <v>37</v>
      </c>
      <c r="C106" s="151">
        <v>2.64</v>
      </c>
      <c r="D106" s="42" t="s">
        <v>9</v>
      </c>
      <c r="E106" s="151">
        <v>1110.3900000000001</v>
      </c>
      <c r="F106" s="175">
        <f t="shared" si="5"/>
        <v>2931.43</v>
      </c>
      <c r="G106" s="132"/>
      <c r="H106" s="19"/>
    </row>
    <row r="107" spans="1:8" s="13" customFormat="1" ht="25.5" x14ac:dyDescent="0.2">
      <c r="A107" s="63">
        <v>2.2999999999999998</v>
      </c>
      <c r="B107" s="39" t="s">
        <v>40</v>
      </c>
      <c r="C107" s="151">
        <v>29.87</v>
      </c>
      <c r="D107" s="42" t="s">
        <v>9</v>
      </c>
      <c r="E107" s="152">
        <v>184.63</v>
      </c>
      <c r="F107" s="175">
        <f t="shared" si="5"/>
        <v>5514.9</v>
      </c>
      <c r="G107" s="132"/>
      <c r="H107" s="19"/>
    </row>
    <row r="108" spans="1:8" s="13" customFormat="1" ht="30" customHeight="1" x14ac:dyDescent="0.2">
      <c r="A108" s="63">
        <v>2.4</v>
      </c>
      <c r="B108" s="153" t="s">
        <v>49</v>
      </c>
      <c r="C108" s="151">
        <v>7.78</v>
      </c>
      <c r="D108" s="42" t="s">
        <v>9</v>
      </c>
      <c r="E108" s="151">
        <v>210</v>
      </c>
      <c r="F108" s="175">
        <f t="shared" si="5"/>
        <v>1633.8</v>
      </c>
      <c r="G108" s="132"/>
      <c r="H108" s="19"/>
    </row>
    <row r="109" spans="1:8" s="13" customFormat="1" x14ac:dyDescent="0.2">
      <c r="A109" s="63"/>
      <c r="B109" s="38"/>
      <c r="C109" s="43"/>
      <c r="D109" s="58"/>
      <c r="E109" s="43"/>
      <c r="F109" s="175">
        <f t="shared" si="5"/>
        <v>0</v>
      </c>
      <c r="G109" s="132"/>
      <c r="H109" s="19"/>
    </row>
    <row r="110" spans="1:8" s="13" customFormat="1" x14ac:dyDescent="0.2">
      <c r="A110" s="62">
        <v>3</v>
      </c>
      <c r="B110" s="60" t="s">
        <v>36</v>
      </c>
      <c r="C110" s="154"/>
      <c r="D110" s="57"/>
      <c r="E110" s="154"/>
      <c r="F110" s="175">
        <f t="shared" si="5"/>
        <v>0</v>
      </c>
      <c r="G110" s="132"/>
      <c r="H110" s="19"/>
    </row>
    <row r="111" spans="1:8" s="13" customFormat="1" ht="25.5" x14ac:dyDescent="0.2">
      <c r="A111" s="63">
        <v>3.1</v>
      </c>
      <c r="B111" s="39" t="s">
        <v>48</v>
      </c>
      <c r="C111" s="34">
        <v>31.07</v>
      </c>
      <c r="D111" s="58" t="s">
        <v>11</v>
      </c>
      <c r="E111" s="34">
        <v>6063.62</v>
      </c>
      <c r="F111" s="176">
        <f t="shared" si="5"/>
        <v>188396.67</v>
      </c>
      <c r="G111" s="132"/>
      <c r="H111" s="19"/>
    </row>
    <row r="112" spans="1:8" s="13" customFormat="1" ht="25.5" x14ac:dyDescent="0.2">
      <c r="A112" s="63">
        <v>3.2</v>
      </c>
      <c r="B112" s="39" t="s">
        <v>63</v>
      </c>
      <c r="C112" s="34">
        <v>17.239999999999998</v>
      </c>
      <c r="D112" s="58"/>
      <c r="E112" s="34">
        <v>1633.99</v>
      </c>
      <c r="F112" s="176">
        <f t="shared" si="5"/>
        <v>28169.99</v>
      </c>
      <c r="G112" s="132"/>
      <c r="H112" s="19"/>
    </row>
    <row r="113" spans="1:8" s="13" customFormat="1" ht="24.75" customHeight="1" x14ac:dyDescent="0.2">
      <c r="A113" s="64">
        <v>3.3</v>
      </c>
      <c r="B113" s="39" t="s">
        <v>64</v>
      </c>
      <c r="C113" s="34">
        <v>2</v>
      </c>
      <c r="D113" s="58" t="s">
        <v>11</v>
      </c>
      <c r="E113" s="65">
        <v>790.67</v>
      </c>
      <c r="F113" s="176">
        <f t="shared" si="5"/>
        <v>1581.34</v>
      </c>
      <c r="G113" s="132"/>
      <c r="H113" s="19"/>
    </row>
    <row r="114" spans="1:8" s="13" customFormat="1" x14ac:dyDescent="0.2">
      <c r="A114" s="160"/>
      <c r="B114" s="159"/>
      <c r="C114" s="161"/>
      <c r="D114" s="158"/>
      <c r="E114" s="157"/>
      <c r="F114" s="175">
        <f t="shared" si="5"/>
        <v>0</v>
      </c>
      <c r="G114" s="132"/>
      <c r="H114" s="19"/>
    </row>
    <row r="115" spans="1:8" s="13" customFormat="1" x14ac:dyDescent="0.2">
      <c r="A115" s="62">
        <v>4</v>
      </c>
      <c r="B115" s="60" t="s">
        <v>35</v>
      </c>
      <c r="C115" s="43"/>
      <c r="D115" s="57"/>
      <c r="E115" s="154"/>
      <c r="F115" s="175">
        <f t="shared" si="5"/>
        <v>0</v>
      </c>
      <c r="G115" s="132"/>
      <c r="H115" s="19"/>
    </row>
    <row r="116" spans="1:8" s="13" customFormat="1" ht="25.5" x14ac:dyDescent="0.2">
      <c r="A116" s="167">
        <v>4.0999999999999996</v>
      </c>
      <c r="B116" s="168" t="s">
        <v>48</v>
      </c>
      <c r="C116" s="246">
        <v>31.07</v>
      </c>
      <c r="D116" s="241" t="s">
        <v>11</v>
      </c>
      <c r="E116" s="246">
        <v>55.95</v>
      </c>
      <c r="F116" s="247">
        <f t="shared" si="5"/>
        <v>1738.37</v>
      </c>
      <c r="G116" s="132"/>
      <c r="H116" s="19"/>
    </row>
    <row r="117" spans="1:8" s="13" customFormat="1" ht="25.5" x14ac:dyDescent="0.2">
      <c r="A117" s="63">
        <v>4.2</v>
      </c>
      <c r="B117" s="39" t="s">
        <v>63</v>
      </c>
      <c r="C117" s="34">
        <v>17.239999999999998</v>
      </c>
      <c r="D117" s="58"/>
      <c r="E117" s="34">
        <v>39.299999999999997</v>
      </c>
      <c r="F117" s="176">
        <f t="shared" si="5"/>
        <v>677.53</v>
      </c>
      <c r="G117" s="132"/>
      <c r="H117" s="19"/>
    </row>
    <row r="118" spans="1:8" s="13" customFormat="1" ht="25.5" x14ac:dyDescent="0.2">
      <c r="A118" s="64">
        <v>4.3</v>
      </c>
      <c r="B118" s="39" t="s">
        <v>64</v>
      </c>
      <c r="C118" s="34">
        <v>2</v>
      </c>
      <c r="D118" s="58" t="s">
        <v>11</v>
      </c>
      <c r="E118" s="34">
        <v>32.270000000000003</v>
      </c>
      <c r="F118" s="176">
        <f t="shared" si="5"/>
        <v>64.540000000000006</v>
      </c>
      <c r="G118" s="132"/>
      <c r="H118" s="19"/>
    </row>
    <row r="119" spans="1:8" s="13" customFormat="1" x14ac:dyDescent="0.2">
      <c r="A119" s="63"/>
      <c r="B119" s="39"/>
      <c r="C119" s="41"/>
      <c r="D119" s="58"/>
      <c r="E119" s="43"/>
      <c r="F119" s="175">
        <f t="shared" si="5"/>
        <v>0</v>
      </c>
      <c r="G119" s="132"/>
      <c r="H119" s="19"/>
    </row>
    <row r="120" spans="1:8" s="13" customFormat="1" ht="25.5" x14ac:dyDescent="0.2">
      <c r="A120" s="62">
        <v>5</v>
      </c>
      <c r="B120" s="44" t="s">
        <v>79</v>
      </c>
      <c r="C120" s="41"/>
      <c r="D120" s="58"/>
      <c r="E120" s="43"/>
      <c r="F120" s="175">
        <f t="shared" si="5"/>
        <v>0</v>
      </c>
      <c r="G120" s="132"/>
      <c r="H120" s="19"/>
    </row>
    <row r="121" spans="1:8" s="13" customFormat="1" x14ac:dyDescent="0.2">
      <c r="A121" s="63">
        <v>5.0999999999999996</v>
      </c>
      <c r="B121" s="164" t="s">
        <v>80</v>
      </c>
      <c r="C121" s="165">
        <v>1</v>
      </c>
      <c r="D121" s="42" t="s">
        <v>12</v>
      </c>
      <c r="E121" s="151">
        <v>5824.37</v>
      </c>
      <c r="F121" s="175">
        <f t="shared" si="5"/>
        <v>5824.37</v>
      </c>
      <c r="G121" s="132"/>
      <c r="H121" s="19"/>
    </row>
    <row r="122" spans="1:8" s="13" customFormat="1" x14ac:dyDescent="0.2">
      <c r="A122" s="63">
        <f t="shared" ref="A122" si="6">+A121+0.1</f>
        <v>5.2</v>
      </c>
      <c r="B122" s="164" t="s">
        <v>81</v>
      </c>
      <c r="C122" s="165">
        <v>3</v>
      </c>
      <c r="D122" s="42" t="s">
        <v>12</v>
      </c>
      <c r="E122" s="151">
        <v>7161.61</v>
      </c>
      <c r="F122" s="175">
        <f t="shared" si="5"/>
        <v>21484.83</v>
      </c>
      <c r="G122" s="132"/>
      <c r="H122" s="19"/>
    </row>
    <row r="123" spans="1:8" s="13" customFormat="1" x14ac:dyDescent="0.2">
      <c r="A123" s="166">
        <v>5.1100000000000003</v>
      </c>
      <c r="B123" s="39" t="s">
        <v>74</v>
      </c>
      <c r="C123" s="165">
        <v>8</v>
      </c>
      <c r="D123" s="42" t="s">
        <v>12</v>
      </c>
      <c r="E123" s="151">
        <v>4516.01</v>
      </c>
      <c r="F123" s="175">
        <f t="shared" si="5"/>
        <v>36128.080000000002</v>
      </c>
      <c r="G123" s="132"/>
      <c r="H123" s="19"/>
    </row>
    <row r="124" spans="1:8" s="13" customFormat="1" x14ac:dyDescent="0.2">
      <c r="A124" s="166">
        <v>5.12</v>
      </c>
      <c r="B124" s="39" t="s">
        <v>75</v>
      </c>
      <c r="C124" s="165">
        <v>3</v>
      </c>
      <c r="D124" s="42" t="s">
        <v>12</v>
      </c>
      <c r="E124" s="151">
        <v>1566.25</v>
      </c>
      <c r="F124" s="175">
        <f t="shared" si="5"/>
        <v>4698.75</v>
      </c>
      <c r="G124" s="132"/>
      <c r="H124" s="19"/>
    </row>
    <row r="125" spans="1:8" s="13" customFormat="1" x14ac:dyDescent="0.2">
      <c r="A125" s="166">
        <v>5.13</v>
      </c>
      <c r="B125" s="39" t="s">
        <v>76</v>
      </c>
      <c r="C125" s="165">
        <v>1</v>
      </c>
      <c r="D125" s="42" t="s">
        <v>12</v>
      </c>
      <c r="E125" s="151">
        <v>1384.48</v>
      </c>
      <c r="F125" s="175">
        <f t="shared" si="5"/>
        <v>1384.48</v>
      </c>
      <c r="G125" s="132"/>
      <c r="H125" s="19"/>
    </row>
    <row r="126" spans="1:8" s="13" customFormat="1" ht="25.5" x14ac:dyDescent="0.2">
      <c r="A126" s="166"/>
      <c r="B126" s="39" t="s">
        <v>69</v>
      </c>
      <c r="C126" s="165">
        <v>0.5</v>
      </c>
      <c r="D126" s="42" t="s">
        <v>9</v>
      </c>
      <c r="E126" s="151">
        <v>5584.32</v>
      </c>
      <c r="F126" s="175">
        <f t="shared" si="5"/>
        <v>2792.16</v>
      </c>
      <c r="G126" s="132"/>
      <c r="H126" s="19"/>
    </row>
    <row r="127" spans="1:8" s="13" customFormat="1" x14ac:dyDescent="0.2">
      <c r="A127" s="63"/>
      <c r="B127" s="39"/>
      <c r="C127" s="200"/>
      <c r="D127" s="42"/>
      <c r="E127" s="151"/>
      <c r="F127" s="175">
        <f t="shared" si="5"/>
        <v>0</v>
      </c>
      <c r="G127" s="132"/>
      <c r="H127" s="19"/>
    </row>
    <row r="128" spans="1:8" s="13" customFormat="1" x14ac:dyDescent="0.2">
      <c r="A128" s="66">
        <v>6</v>
      </c>
      <c r="B128" s="44" t="s">
        <v>34</v>
      </c>
      <c r="C128" s="37"/>
      <c r="D128" s="58"/>
      <c r="E128" s="65"/>
      <c r="F128" s="175">
        <f t="shared" si="5"/>
        <v>0</v>
      </c>
      <c r="G128" s="132"/>
      <c r="H128" s="19"/>
    </row>
    <row r="129" spans="1:18" s="13" customFormat="1" ht="6" customHeight="1" x14ac:dyDescent="0.2">
      <c r="A129" s="77"/>
      <c r="B129" s="73"/>
      <c r="C129" s="46"/>
      <c r="D129" s="35"/>
      <c r="E129" s="78"/>
      <c r="F129" s="75"/>
      <c r="G129" s="132"/>
      <c r="H129" s="19"/>
    </row>
    <row r="130" spans="1:18" s="13" customFormat="1" ht="51" x14ac:dyDescent="0.2">
      <c r="A130" s="64">
        <v>6.3</v>
      </c>
      <c r="B130" s="155" t="s">
        <v>73</v>
      </c>
      <c r="C130" s="174">
        <v>1</v>
      </c>
      <c r="D130" s="42" t="s">
        <v>12</v>
      </c>
      <c r="E130" s="152">
        <v>27844.6</v>
      </c>
      <c r="F130" s="175">
        <f t="shared" ref="F130" si="7">ROUND(C130*E130,2)</f>
        <v>27844.6</v>
      </c>
      <c r="G130" s="132"/>
      <c r="H130" s="19"/>
    </row>
    <row r="131" spans="1:18" s="13" customFormat="1" x14ac:dyDescent="0.2">
      <c r="A131" s="77"/>
      <c r="B131" s="73"/>
      <c r="C131" s="46"/>
      <c r="D131" s="35"/>
      <c r="E131" s="78"/>
      <c r="F131" s="75"/>
      <c r="G131" s="132"/>
      <c r="H131" s="19"/>
    </row>
    <row r="132" spans="1:18" s="13" customFormat="1" x14ac:dyDescent="0.2">
      <c r="A132" s="99">
        <v>10</v>
      </c>
      <c r="B132" s="140" t="s">
        <v>52</v>
      </c>
      <c r="C132" s="141"/>
      <c r="D132" s="142"/>
      <c r="E132" s="143"/>
      <c r="F132" s="175">
        <f t="shared" ref="F132:F134" si="8">ROUND(C132*E132,2)</f>
        <v>0</v>
      </c>
      <c r="G132" s="132"/>
      <c r="H132" s="19"/>
      <c r="J132" s="198"/>
    </row>
    <row r="133" spans="1:18" s="13" customFormat="1" x14ac:dyDescent="0.2">
      <c r="A133" s="37">
        <v>10.199999999999999</v>
      </c>
      <c r="B133" s="145" t="s">
        <v>54</v>
      </c>
      <c r="C133" s="143">
        <v>8</v>
      </c>
      <c r="D133" s="144" t="s">
        <v>10</v>
      </c>
      <c r="E133" s="143">
        <v>41</v>
      </c>
      <c r="F133" s="175">
        <f t="shared" si="8"/>
        <v>328</v>
      </c>
      <c r="G133" s="132"/>
      <c r="H133" s="19"/>
    </row>
    <row r="134" spans="1:18" s="13" customFormat="1" ht="25.5" x14ac:dyDescent="0.2">
      <c r="A134" s="37">
        <v>10.3</v>
      </c>
      <c r="B134" s="145" t="s">
        <v>55</v>
      </c>
      <c r="C134" s="141">
        <v>11</v>
      </c>
      <c r="D134" s="142" t="s">
        <v>9</v>
      </c>
      <c r="E134" s="141">
        <v>210</v>
      </c>
      <c r="F134" s="175">
        <f t="shared" si="8"/>
        <v>2310</v>
      </c>
      <c r="G134" s="132"/>
      <c r="H134" s="19"/>
    </row>
    <row r="135" spans="1:18" s="13" customFormat="1" x14ac:dyDescent="0.2">
      <c r="A135" s="77"/>
      <c r="B135" s="73"/>
      <c r="C135" s="46"/>
      <c r="D135" s="35"/>
      <c r="E135" s="78"/>
      <c r="F135" s="75"/>
      <c r="G135" s="132"/>
      <c r="H135" s="19"/>
    </row>
    <row r="136" spans="1:18" s="8" customFormat="1" x14ac:dyDescent="0.2">
      <c r="A136" s="58"/>
      <c r="B136" s="227" t="s">
        <v>43</v>
      </c>
      <c r="C136" s="41"/>
      <c r="D136" s="58"/>
      <c r="E136" s="43"/>
      <c r="F136" s="228">
        <f>SUM(F102:F135)</f>
        <v>339575.19</v>
      </c>
      <c r="G136" s="132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 s="8" customFormat="1" x14ac:dyDescent="0.2">
      <c r="A137" s="77"/>
      <c r="B137" s="73"/>
      <c r="C137" s="46"/>
      <c r="D137" s="35"/>
      <c r="E137" s="78"/>
      <c r="F137" s="75"/>
      <c r="G137" s="132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s="8" customFormat="1" x14ac:dyDescent="0.2">
      <c r="A138" s="58"/>
      <c r="B138" s="227" t="s">
        <v>117</v>
      </c>
      <c r="C138" s="41"/>
      <c r="D138" s="58"/>
      <c r="E138" s="43"/>
      <c r="F138" s="228">
        <f>+F136</f>
        <v>339575.19</v>
      </c>
      <c r="G138" s="132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s="8" customFormat="1" x14ac:dyDescent="0.2">
      <c r="A139" s="236"/>
      <c r="B139" s="227"/>
      <c r="C139" s="41"/>
      <c r="D139" s="58"/>
      <c r="E139" s="193"/>
      <c r="F139" s="228"/>
      <c r="G139" s="132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s="8" customFormat="1" x14ac:dyDescent="0.2">
      <c r="A140" s="77"/>
      <c r="B140" s="73" t="s">
        <v>104</v>
      </c>
      <c r="C140" s="46"/>
      <c r="D140" s="35"/>
      <c r="E140" s="78"/>
      <c r="F140" s="75"/>
      <c r="G140" s="132">
        <f t="shared" ref="G81:G143" si="9">+E140*C140</f>
        <v>0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s="8" customFormat="1" x14ac:dyDescent="0.2">
      <c r="A141" s="77"/>
      <c r="B141" s="73"/>
      <c r="C141" s="46"/>
      <c r="D141" s="35"/>
      <c r="E141" s="78"/>
      <c r="F141" s="75"/>
      <c r="G141" s="132">
        <f t="shared" si="9"/>
        <v>0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s="8" customFormat="1" ht="25.5" x14ac:dyDescent="0.2">
      <c r="A142" s="57" t="s">
        <v>47</v>
      </c>
      <c r="B142" s="60" t="s">
        <v>90</v>
      </c>
      <c r="C142" s="41"/>
      <c r="D142" s="58"/>
      <c r="E142" s="43"/>
      <c r="F142" s="59"/>
      <c r="G142" s="132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s="8" customFormat="1" x14ac:dyDescent="0.2">
      <c r="A143" s="194"/>
      <c r="B143" s="60"/>
      <c r="C143" s="41"/>
      <c r="D143" s="58"/>
      <c r="E143" s="193"/>
      <c r="F143" s="59"/>
      <c r="G143" s="132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s="8" customFormat="1" x14ac:dyDescent="0.2">
      <c r="A144" s="194"/>
      <c r="B144" s="60"/>
      <c r="C144" s="41"/>
      <c r="D144" s="58"/>
      <c r="E144" s="193"/>
      <c r="F144" s="59"/>
      <c r="G144" s="132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s="8" customFormat="1" x14ac:dyDescent="0.2">
      <c r="A145" s="77"/>
      <c r="B145" s="190" t="s">
        <v>120</v>
      </c>
      <c r="C145" s="46">
        <v>127.7</v>
      </c>
      <c r="D145" s="35" t="s">
        <v>11</v>
      </c>
      <c r="E145" s="192">
        <v>118.62</v>
      </c>
      <c r="F145" s="189">
        <f t="shared" ref="F145" si="10">+ROUND(C145*E145,2)</f>
        <v>15147.77</v>
      </c>
      <c r="G145" s="132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s="8" customFormat="1" x14ac:dyDescent="0.2">
      <c r="A146" s="77"/>
      <c r="B146" s="73"/>
      <c r="C146" s="46"/>
      <c r="D146" s="35"/>
      <c r="E146" s="78"/>
      <c r="F146" s="75"/>
      <c r="G146" s="132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s="8" customFormat="1" x14ac:dyDescent="0.2">
      <c r="A147" s="62">
        <v>3</v>
      </c>
      <c r="B147" s="60" t="s">
        <v>36</v>
      </c>
      <c r="C147" s="154"/>
      <c r="D147" s="57"/>
      <c r="E147" s="154"/>
      <c r="F147" s="175">
        <f>ROUND(C147*E147,2)</f>
        <v>0</v>
      </c>
      <c r="G147" s="132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s="8" customFormat="1" x14ac:dyDescent="0.2">
      <c r="A148" s="63">
        <v>3.4</v>
      </c>
      <c r="B148" s="39" t="s">
        <v>109</v>
      </c>
      <c r="C148" s="34">
        <v>1.5</v>
      </c>
      <c r="D148" s="58" t="s">
        <v>11</v>
      </c>
      <c r="E148" s="34">
        <f>47500*1.18/5.8</f>
        <v>9663.7900000000009</v>
      </c>
      <c r="F148" s="176">
        <f>ROUND(C148*E148,2)</f>
        <v>14495.69</v>
      </c>
      <c r="G148" s="132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s="8" customFormat="1" x14ac:dyDescent="0.2">
      <c r="A149" s="77"/>
      <c r="B149" s="73"/>
      <c r="C149" s="46"/>
      <c r="D149" s="35"/>
      <c r="E149" s="78"/>
      <c r="F149" s="75"/>
      <c r="G149" s="132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s="21" customFormat="1" ht="12.75" customHeight="1" x14ac:dyDescent="0.2">
      <c r="A150" s="62">
        <v>5</v>
      </c>
      <c r="B150" s="44" t="s">
        <v>79</v>
      </c>
      <c r="C150" s="41"/>
      <c r="D150" s="58"/>
      <c r="E150" s="43"/>
      <c r="F150" s="175">
        <f t="shared" ref="F150:F155" si="11">ROUND(C150*E150,2)</f>
        <v>0</v>
      </c>
      <c r="G150" s="132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</row>
    <row r="151" spans="1:18" s="26" customFormat="1" x14ac:dyDescent="0.2">
      <c r="A151" s="187">
        <v>5.14</v>
      </c>
      <c r="B151" s="164" t="s">
        <v>108</v>
      </c>
      <c r="C151" s="165">
        <v>1</v>
      </c>
      <c r="D151" s="42" t="s">
        <v>12</v>
      </c>
      <c r="E151" s="151">
        <v>1862.34</v>
      </c>
      <c r="F151" s="175">
        <f t="shared" si="11"/>
        <v>1862.34</v>
      </c>
      <c r="G151" s="132"/>
      <c r="H151" s="22"/>
      <c r="I151" s="23"/>
      <c r="J151" s="24"/>
      <c r="K151" s="25"/>
      <c r="L151" s="25"/>
    </row>
    <row r="152" spans="1:18" s="26" customFormat="1" x14ac:dyDescent="0.2">
      <c r="A152" s="187">
        <v>5.15</v>
      </c>
      <c r="B152" s="164" t="s">
        <v>106</v>
      </c>
      <c r="C152" s="165">
        <v>1</v>
      </c>
      <c r="D152" s="42" t="s">
        <v>12</v>
      </c>
      <c r="E152" s="151">
        <v>3660.5</v>
      </c>
      <c r="F152" s="175">
        <f t="shared" si="11"/>
        <v>3660.5</v>
      </c>
      <c r="G152" s="132"/>
      <c r="H152" s="22"/>
      <c r="I152" s="23"/>
      <c r="J152" s="24"/>
      <c r="K152" s="25"/>
      <c r="L152" s="25"/>
    </row>
    <row r="153" spans="1:18" s="26" customFormat="1" ht="25.5" x14ac:dyDescent="0.2">
      <c r="A153" s="187">
        <v>5.16</v>
      </c>
      <c r="B153" s="164" t="s">
        <v>121</v>
      </c>
      <c r="C153" s="165">
        <v>1</v>
      </c>
      <c r="D153" s="42" t="s">
        <v>12</v>
      </c>
      <c r="E153" s="151">
        <v>1484.53</v>
      </c>
      <c r="F153" s="175">
        <f t="shared" si="11"/>
        <v>1484.53</v>
      </c>
      <c r="G153" s="132"/>
      <c r="H153" s="22"/>
      <c r="I153" s="23"/>
      <c r="J153" s="24"/>
      <c r="K153" s="25"/>
      <c r="L153" s="25"/>
    </row>
    <row r="154" spans="1:18" s="26" customFormat="1" x14ac:dyDescent="0.2">
      <c r="A154" s="186">
        <v>5.17</v>
      </c>
      <c r="B154" s="39" t="s">
        <v>105</v>
      </c>
      <c r="C154" s="165">
        <v>5</v>
      </c>
      <c r="D154" s="42" t="s">
        <v>12</v>
      </c>
      <c r="E154" s="151">
        <v>2079</v>
      </c>
      <c r="F154" s="175">
        <f t="shared" si="11"/>
        <v>10395</v>
      </c>
      <c r="G154" s="132"/>
      <c r="H154" s="25"/>
      <c r="I154" s="23"/>
      <c r="J154" s="24"/>
      <c r="K154" s="25"/>
      <c r="L154" s="25"/>
    </row>
    <row r="155" spans="1:18" s="26" customFormat="1" x14ac:dyDescent="0.2">
      <c r="A155" s="186">
        <v>5.18</v>
      </c>
      <c r="B155" s="39" t="s">
        <v>107</v>
      </c>
      <c r="C155" s="165">
        <v>4</v>
      </c>
      <c r="D155" s="42" t="s">
        <v>12</v>
      </c>
      <c r="E155" s="151">
        <v>1793</v>
      </c>
      <c r="F155" s="175">
        <f t="shared" si="11"/>
        <v>7172</v>
      </c>
      <c r="G155" s="132"/>
      <c r="H155" s="25"/>
      <c r="I155" s="23"/>
      <c r="J155" s="24"/>
      <c r="K155" s="25"/>
      <c r="L155" s="25"/>
    </row>
    <row r="156" spans="1:18" s="26" customFormat="1" x14ac:dyDescent="0.2">
      <c r="A156" s="186">
        <v>5.19</v>
      </c>
      <c r="B156" s="190" t="s">
        <v>125</v>
      </c>
      <c r="C156" s="165">
        <v>3</v>
      </c>
      <c r="D156" s="42" t="s">
        <v>12</v>
      </c>
      <c r="E156" s="151">
        <v>1398.3</v>
      </c>
      <c r="F156" s="175">
        <f t="shared" ref="F156" si="12">ROUND(C156*E156,2)</f>
        <v>4194.8999999999996</v>
      </c>
      <c r="G156" s="132"/>
      <c r="H156" s="25"/>
      <c r="I156" s="23"/>
      <c r="J156" s="24"/>
      <c r="K156" s="25"/>
      <c r="L156" s="25"/>
    </row>
    <row r="157" spans="1:18" s="26" customFormat="1" x14ac:dyDescent="0.2">
      <c r="A157" s="237"/>
      <c r="B157" s="230"/>
      <c r="C157" s="231"/>
      <c r="D157" s="232"/>
      <c r="E157" s="238"/>
      <c r="F157" s="234"/>
      <c r="G157" s="132"/>
      <c r="H157" s="25"/>
      <c r="I157" s="23"/>
      <c r="J157" s="24"/>
      <c r="K157" s="25"/>
      <c r="L157" s="25"/>
    </row>
    <row r="158" spans="1:18" s="26" customFormat="1" x14ac:dyDescent="0.2">
      <c r="A158" s="66">
        <v>6</v>
      </c>
      <c r="B158" s="44" t="s">
        <v>34</v>
      </c>
      <c r="C158" s="37"/>
      <c r="D158" s="58"/>
      <c r="E158" s="65"/>
      <c r="F158" s="175">
        <f t="shared" ref="F158" si="13">ROUND(C158*E158,2)</f>
        <v>0</v>
      </c>
      <c r="G158" s="132"/>
      <c r="H158" s="25"/>
      <c r="I158" s="23"/>
      <c r="J158" s="24"/>
      <c r="K158" s="25"/>
      <c r="L158" s="25"/>
    </row>
    <row r="159" spans="1:18" s="26" customFormat="1" ht="51" x14ac:dyDescent="0.2">
      <c r="A159" s="64">
        <v>6.8</v>
      </c>
      <c r="B159" s="39" t="s">
        <v>122</v>
      </c>
      <c r="C159" s="141">
        <v>1</v>
      </c>
      <c r="D159" s="58" t="s">
        <v>119</v>
      </c>
      <c r="E159" s="65">
        <v>38154.94</v>
      </c>
      <c r="F159" s="191">
        <f>+E159*C159</f>
        <v>38154.94</v>
      </c>
      <c r="G159" s="132"/>
      <c r="H159" s="25"/>
      <c r="I159" s="23"/>
      <c r="J159" s="24"/>
      <c r="K159" s="25"/>
      <c r="L159" s="25"/>
    </row>
    <row r="160" spans="1:18" s="26" customFormat="1" x14ac:dyDescent="0.2">
      <c r="A160" s="66"/>
      <c r="B160" s="44"/>
      <c r="C160" s="37"/>
      <c r="D160" s="58"/>
      <c r="E160" s="195"/>
      <c r="F160" s="175"/>
      <c r="G160" s="132"/>
      <c r="H160" s="25"/>
      <c r="I160" s="23"/>
      <c r="J160" s="24"/>
      <c r="K160" s="25"/>
      <c r="L160" s="25"/>
    </row>
    <row r="161" spans="1:35" s="26" customFormat="1" x14ac:dyDescent="0.2">
      <c r="A161" s="188">
        <v>10</v>
      </c>
      <c r="B161" s="140" t="s">
        <v>52</v>
      </c>
      <c r="C161" s="46"/>
      <c r="D161" s="35"/>
      <c r="E161" s="78"/>
      <c r="F161" s="75"/>
      <c r="G161" s="132"/>
      <c r="H161" s="25"/>
      <c r="I161" s="23"/>
      <c r="J161" s="24"/>
      <c r="K161" s="25"/>
      <c r="L161" s="25"/>
    </row>
    <row r="162" spans="1:35" s="26" customFormat="1" x14ac:dyDescent="0.2">
      <c r="A162" s="209">
        <v>10.8</v>
      </c>
      <c r="B162" s="145" t="s">
        <v>127</v>
      </c>
      <c r="C162" s="143">
        <v>2031.6</v>
      </c>
      <c r="D162" s="144" t="s">
        <v>11</v>
      </c>
      <c r="E162" s="143">
        <v>75.86</v>
      </c>
      <c r="F162" s="189">
        <f>+ROUND(C162*E162,2)</f>
        <v>154117.18</v>
      </c>
      <c r="G162" s="132"/>
      <c r="H162" s="25"/>
      <c r="I162" s="23"/>
      <c r="J162" s="24"/>
      <c r="K162" s="25"/>
      <c r="L162" s="25"/>
    </row>
    <row r="163" spans="1:35" s="26" customFormat="1" ht="15" customHeight="1" x14ac:dyDescent="0.2">
      <c r="A163" s="201">
        <v>10.9</v>
      </c>
      <c r="B163" s="190" t="s">
        <v>110</v>
      </c>
      <c r="C163" s="143">
        <v>428.4</v>
      </c>
      <c r="D163" s="142" t="s">
        <v>9</v>
      </c>
      <c r="E163" s="143">
        <v>172.26</v>
      </c>
      <c r="F163" s="189">
        <f t="shared" ref="F163:F172" si="14">+ROUND(C163*E163,2)</f>
        <v>73796.179999999993</v>
      </c>
      <c r="G163" s="132"/>
      <c r="H163" s="25"/>
      <c r="I163" s="23"/>
      <c r="J163" s="24"/>
      <c r="K163" s="25"/>
      <c r="L163" s="25"/>
    </row>
    <row r="164" spans="1:35" s="26" customFormat="1" ht="12.75" customHeight="1" x14ac:dyDescent="0.2">
      <c r="A164" s="202">
        <v>10.1</v>
      </c>
      <c r="B164" s="145" t="s">
        <v>111</v>
      </c>
      <c r="C164" s="143">
        <v>535.5</v>
      </c>
      <c r="D164" s="142" t="s">
        <v>9</v>
      </c>
      <c r="E164" s="143">
        <v>210</v>
      </c>
      <c r="F164" s="189">
        <f t="shared" si="14"/>
        <v>112455</v>
      </c>
      <c r="G164" s="132"/>
      <c r="H164" s="25"/>
      <c r="I164" s="23"/>
      <c r="J164" s="24"/>
      <c r="K164" s="25"/>
      <c r="L164" s="25"/>
    </row>
    <row r="165" spans="1:35" s="26" customFormat="1" ht="15" customHeight="1" x14ac:dyDescent="0.2">
      <c r="A165" s="202">
        <v>10.11</v>
      </c>
      <c r="B165" s="145" t="s">
        <v>112</v>
      </c>
      <c r="C165" s="143">
        <v>1224</v>
      </c>
      <c r="D165" s="144" t="s">
        <v>10</v>
      </c>
      <c r="E165" s="143">
        <v>197.1</v>
      </c>
      <c r="F165" s="189">
        <f t="shared" si="14"/>
        <v>241250.4</v>
      </c>
      <c r="G165" s="132"/>
      <c r="H165" s="25"/>
      <c r="I165" s="23"/>
      <c r="J165" s="24"/>
      <c r="K165" s="25"/>
      <c r="L165" s="25"/>
    </row>
    <row r="166" spans="1:35" s="26" customFormat="1" ht="14.25" customHeight="1" x14ac:dyDescent="0.2">
      <c r="A166" s="202">
        <v>10.119999999999999</v>
      </c>
      <c r="B166" s="145" t="s">
        <v>113</v>
      </c>
      <c r="C166" s="143">
        <v>306</v>
      </c>
      <c r="D166" s="144" t="s">
        <v>9</v>
      </c>
      <c r="E166" s="143">
        <v>1018.27</v>
      </c>
      <c r="F166" s="189">
        <f t="shared" si="14"/>
        <v>311590.62</v>
      </c>
      <c r="G166" s="132"/>
      <c r="H166" s="25"/>
      <c r="I166" s="23"/>
      <c r="J166" s="24"/>
      <c r="K166" s="25"/>
      <c r="L166" s="25"/>
    </row>
    <row r="167" spans="1:35" s="26" customFormat="1" ht="12.75" customHeight="1" x14ac:dyDescent="0.2">
      <c r="A167" s="202">
        <v>10.130000000000001</v>
      </c>
      <c r="B167" s="145" t="s">
        <v>57</v>
      </c>
      <c r="C167" s="141">
        <v>1224</v>
      </c>
      <c r="D167" s="142" t="s">
        <v>10</v>
      </c>
      <c r="E167" s="143">
        <v>127.89</v>
      </c>
      <c r="F167" s="189">
        <f t="shared" si="14"/>
        <v>156537.35999999999</v>
      </c>
      <c r="G167" s="132"/>
      <c r="H167" s="25"/>
      <c r="I167" s="23"/>
      <c r="J167" s="24"/>
      <c r="K167" s="25"/>
      <c r="L167" s="25"/>
    </row>
    <row r="168" spans="1:35" s="26" customFormat="1" ht="25.5" x14ac:dyDescent="0.2">
      <c r="A168" s="202">
        <v>10.14</v>
      </c>
      <c r="B168" s="145" t="s">
        <v>114</v>
      </c>
      <c r="C168" s="141">
        <v>1101.5999999999999</v>
      </c>
      <c r="D168" s="142" t="s">
        <v>10</v>
      </c>
      <c r="E168" s="141">
        <v>1271.0999999999999</v>
      </c>
      <c r="F168" s="191">
        <f t="shared" si="14"/>
        <v>1400243.76</v>
      </c>
      <c r="G168" s="132"/>
      <c r="H168" s="25"/>
      <c r="I168" s="23"/>
      <c r="J168" s="24"/>
      <c r="K168" s="25"/>
      <c r="L168" s="25"/>
    </row>
    <row r="169" spans="1:35" s="26" customFormat="1" x14ac:dyDescent="0.2">
      <c r="A169" s="202">
        <v>10.15</v>
      </c>
      <c r="B169" s="39" t="s">
        <v>61</v>
      </c>
      <c r="C169" s="141">
        <f>+C168*0.1016*50</f>
        <v>5596.13</v>
      </c>
      <c r="D169" s="142" t="s">
        <v>59</v>
      </c>
      <c r="E169" s="143">
        <v>27.49</v>
      </c>
      <c r="F169" s="189">
        <f t="shared" si="14"/>
        <v>153837.60999999999</v>
      </c>
      <c r="G169" s="132"/>
      <c r="H169" s="25"/>
      <c r="I169" s="23"/>
      <c r="J169" s="24"/>
      <c r="K169" s="25"/>
      <c r="L169" s="25"/>
    </row>
    <row r="170" spans="1:35" s="26" customFormat="1" x14ac:dyDescent="0.2">
      <c r="A170" s="203">
        <v>10.16</v>
      </c>
      <c r="B170" s="190" t="s">
        <v>115</v>
      </c>
      <c r="C170" s="46">
        <v>1020</v>
      </c>
      <c r="D170" s="35" t="s">
        <v>11</v>
      </c>
      <c r="E170" s="192">
        <v>18</v>
      </c>
      <c r="F170" s="189">
        <f t="shared" si="14"/>
        <v>18360</v>
      </c>
      <c r="G170" s="132"/>
      <c r="H170" s="25"/>
      <c r="I170" s="23"/>
      <c r="J170" s="24"/>
      <c r="K170" s="25"/>
      <c r="L170" s="25"/>
    </row>
    <row r="171" spans="1:35" s="26" customFormat="1" ht="6.75" customHeight="1" x14ac:dyDescent="0.2">
      <c r="A171" s="204"/>
      <c r="B171" s="73"/>
      <c r="C171" s="46"/>
      <c r="D171" s="35"/>
      <c r="E171" s="78"/>
      <c r="F171" s="75"/>
      <c r="G171" s="132"/>
      <c r="H171" s="25"/>
      <c r="I171" s="23"/>
      <c r="J171" s="24"/>
      <c r="K171" s="25"/>
      <c r="L171" s="25"/>
    </row>
    <row r="172" spans="1:35" s="26" customFormat="1" x14ac:dyDescent="0.2">
      <c r="A172" s="239">
        <v>11</v>
      </c>
      <c r="B172" s="190" t="s">
        <v>126</v>
      </c>
      <c r="C172" s="46">
        <v>23</v>
      </c>
      <c r="D172" s="35" t="s">
        <v>12</v>
      </c>
      <c r="E172" s="192">
        <v>649.54</v>
      </c>
      <c r="F172" s="189">
        <f t="shared" si="14"/>
        <v>14939.42</v>
      </c>
      <c r="G172" s="132"/>
      <c r="H172" s="25"/>
      <c r="I172" s="23"/>
      <c r="J172" s="24"/>
      <c r="K172" s="25"/>
      <c r="L172" s="25"/>
    </row>
    <row r="173" spans="1:35" s="26" customFormat="1" x14ac:dyDescent="0.2">
      <c r="A173" s="77"/>
      <c r="B173" s="73"/>
      <c r="C173" s="46"/>
      <c r="D173" s="35"/>
      <c r="E173" s="78"/>
      <c r="F173" s="75"/>
      <c r="G173" s="132"/>
      <c r="H173" s="25"/>
      <c r="I173" s="23"/>
      <c r="J173" s="24"/>
      <c r="K173" s="25"/>
      <c r="L173" s="25"/>
    </row>
    <row r="174" spans="1:35" s="7" customFormat="1" x14ac:dyDescent="0.2">
      <c r="A174" s="58"/>
      <c r="B174" s="227" t="s">
        <v>43</v>
      </c>
      <c r="C174" s="41"/>
      <c r="D174" s="58"/>
      <c r="E174" s="43"/>
      <c r="F174" s="228">
        <f>SUM(F142:F173)</f>
        <v>2733695.2</v>
      </c>
      <c r="G174" s="132"/>
      <c r="J174" s="29"/>
      <c r="K174" s="29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spans="1:35" s="7" customFormat="1" x14ac:dyDescent="0.2">
      <c r="A175" s="77"/>
      <c r="B175" s="73"/>
      <c r="C175" s="46"/>
      <c r="D175" s="35"/>
      <c r="E175" s="78"/>
      <c r="F175" s="75"/>
      <c r="G175" s="132"/>
      <c r="J175" s="29"/>
      <c r="K175" s="29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spans="1:35" s="7" customFormat="1" x14ac:dyDescent="0.2">
      <c r="A176" s="58"/>
      <c r="B176" s="227" t="s">
        <v>116</v>
      </c>
      <c r="C176" s="41"/>
      <c r="D176" s="58"/>
      <c r="E176" s="43"/>
      <c r="F176" s="228">
        <f>+F174</f>
        <v>2733695.2</v>
      </c>
      <c r="G176" s="132">
        <f t="shared" ref="G144:G197" si="15">+E176*C176</f>
        <v>0</v>
      </c>
      <c r="J176" s="29"/>
      <c r="K176" s="29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spans="1:11" x14ac:dyDescent="0.2">
      <c r="A177" s="77"/>
      <c r="B177" s="73"/>
      <c r="C177" s="46"/>
      <c r="D177" s="35"/>
      <c r="E177" s="78"/>
      <c r="F177" s="75"/>
      <c r="G177" s="132">
        <f t="shared" si="15"/>
        <v>0</v>
      </c>
    </row>
    <row r="178" spans="1:11" x14ac:dyDescent="0.2">
      <c r="A178" s="77"/>
      <c r="B178" s="73" t="s">
        <v>123</v>
      </c>
      <c r="C178" s="46"/>
      <c r="D178" s="35"/>
      <c r="E178" s="78"/>
      <c r="F178" s="75"/>
      <c r="G178" s="132">
        <f t="shared" si="15"/>
        <v>0</v>
      </c>
    </row>
    <row r="179" spans="1:11" x14ac:dyDescent="0.2">
      <c r="A179" s="77"/>
      <c r="B179" s="73"/>
      <c r="C179" s="46"/>
      <c r="D179" s="35"/>
      <c r="E179" s="78"/>
      <c r="F179" s="75"/>
      <c r="G179" s="132">
        <f t="shared" si="15"/>
        <v>0</v>
      </c>
    </row>
    <row r="180" spans="1:11" ht="25.5" x14ac:dyDescent="0.2">
      <c r="A180" s="57" t="s">
        <v>47</v>
      </c>
      <c r="B180" s="60" t="s">
        <v>90</v>
      </c>
      <c r="C180" s="41"/>
      <c r="D180" s="58"/>
      <c r="E180" s="43"/>
      <c r="F180" s="59"/>
      <c r="G180" s="132">
        <f t="shared" si="15"/>
        <v>0</v>
      </c>
    </row>
    <row r="181" spans="1:11" x14ac:dyDescent="0.2">
      <c r="A181" s="77"/>
      <c r="B181" s="73"/>
      <c r="C181" s="46"/>
      <c r="D181" s="35"/>
      <c r="E181" s="78"/>
      <c r="F181" s="75"/>
      <c r="G181" s="132"/>
    </row>
    <row r="182" spans="1:11" x14ac:dyDescent="0.2">
      <c r="A182" s="62">
        <v>4</v>
      </c>
      <c r="B182" s="60" t="s">
        <v>35</v>
      </c>
      <c r="C182" s="43"/>
      <c r="D182" s="57"/>
      <c r="E182" s="154"/>
      <c r="F182" s="175">
        <f t="shared" ref="F182:F185" si="16">ROUND(C182*E182,2)</f>
        <v>0</v>
      </c>
      <c r="G182" s="132"/>
    </row>
    <row r="183" spans="1:11" ht="25.5" x14ac:dyDescent="0.2">
      <c r="A183" s="63">
        <v>4.0999999999999996</v>
      </c>
      <c r="B183" s="39" t="s">
        <v>48</v>
      </c>
      <c r="C183" s="34">
        <v>1056.43</v>
      </c>
      <c r="D183" s="58" t="s">
        <v>11</v>
      </c>
      <c r="E183" s="34">
        <v>11.75</v>
      </c>
      <c r="F183" s="176">
        <f t="shared" si="16"/>
        <v>12413.05</v>
      </c>
      <c r="G183" s="132"/>
      <c r="H183" s="196"/>
    </row>
    <row r="184" spans="1:11" ht="25.5" x14ac:dyDescent="0.2">
      <c r="A184" s="63">
        <v>4.2</v>
      </c>
      <c r="B184" s="39" t="s">
        <v>63</v>
      </c>
      <c r="C184" s="34">
        <v>907.64</v>
      </c>
      <c r="D184" s="58"/>
      <c r="E184" s="34">
        <v>8.25</v>
      </c>
      <c r="F184" s="176">
        <f t="shared" si="16"/>
        <v>7488.03</v>
      </c>
      <c r="G184" s="132"/>
      <c r="H184" s="196"/>
    </row>
    <row r="185" spans="1:11" ht="25.5" x14ac:dyDescent="0.2">
      <c r="A185" s="64">
        <v>4.3</v>
      </c>
      <c r="B185" s="39" t="s">
        <v>64</v>
      </c>
      <c r="C185" s="34">
        <v>479.4</v>
      </c>
      <c r="D185" s="58" t="s">
        <v>11</v>
      </c>
      <c r="E185" s="34">
        <v>6.78</v>
      </c>
      <c r="F185" s="176">
        <f t="shared" si="16"/>
        <v>3250.33</v>
      </c>
      <c r="G185" s="132"/>
      <c r="H185" s="196"/>
      <c r="J185" s="223"/>
      <c r="K185" s="223"/>
    </row>
    <row r="186" spans="1:11" x14ac:dyDescent="0.2">
      <c r="A186" s="77"/>
      <c r="B186" s="73"/>
      <c r="C186" s="46"/>
      <c r="D186" s="35"/>
      <c r="E186" s="78"/>
      <c r="F186" s="75"/>
      <c r="G186" s="132"/>
    </row>
    <row r="187" spans="1:11" ht="25.5" x14ac:dyDescent="0.2">
      <c r="A187" s="62">
        <v>5</v>
      </c>
      <c r="B187" s="44" t="s">
        <v>79</v>
      </c>
      <c r="C187" s="41"/>
      <c r="D187" s="58"/>
      <c r="E187" s="43"/>
      <c r="F187" s="175">
        <f t="shared" ref="F187:F195" si="17">ROUND(C187*E187,2)</f>
        <v>0</v>
      </c>
      <c r="G187" s="132"/>
    </row>
    <row r="188" spans="1:11" x14ac:dyDescent="0.2">
      <c r="A188" s="63">
        <v>5.2</v>
      </c>
      <c r="B188" s="164" t="s">
        <v>81</v>
      </c>
      <c r="C188" s="165">
        <v>1</v>
      </c>
      <c r="D188" s="42" t="s">
        <v>12</v>
      </c>
      <c r="E188" s="151">
        <v>8162.39</v>
      </c>
      <c r="F188" s="176">
        <f t="shared" si="17"/>
        <v>8162.39</v>
      </c>
      <c r="G188" s="132"/>
    </row>
    <row r="189" spans="1:11" x14ac:dyDescent="0.2">
      <c r="A189" s="63">
        <f t="shared" ref="A189:A190" si="18">+A188+0.1</f>
        <v>5.3</v>
      </c>
      <c r="B189" s="164" t="s">
        <v>82</v>
      </c>
      <c r="C189" s="165">
        <v>1</v>
      </c>
      <c r="D189" s="42" t="s">
        <v>12</v>
      </c>
      <c r="E189" s="151">
        <v>730.47</v>
      </c>
      <c r="F189" s="176">
        <f t="shared" si="17"/>
        <v>730.47</v>
      </c>
      <c r="G189" s="132"/>
      <c r="I189" s="196"/>
      <c r="J189" s="196"/>
      <c r="K189" s="197"/>
    </row>
    <row r="190" spans="1:11" x14ac:dyDescent="0.2">
      <c r="A190" s="63">
        <f t="shared" si="18"/>
        <v>5.4</v>
      </c>
      <c r="B190" s="164" t="s">
        <v>83</v>
      </c>
      <c r="C190" s="165">
        <v>3</v>
      </c>
      <c r="D190" s="42" t="s">
        <v>12</v>
      </c>
      <c r="E190" s="151">
        <v>660.8</v>
      </c>
      <c r="F190" s="176">
        <f t="shared" si="17"/>
        <v>1982.4</v>
      </c>
      <c r="G190" s="132"/>
      <c r="H190" s="196"/>
      <c r="J190" s="196"/>
    </row>
    <row r="191" spans="1:11" x14ac:dyDescent="0.2">
      <c r="A191" s="186"/>
      <c r="B191" s="39"/>
      <c r="C191" s="165"/>
      <c r="D191" s="42"/>
      <c r="E191" s="151"/>
      <c r="F191" s="175"/>
      <c r="G191" s="132"/>
    </row>
    <row r="192" spans="1:11" x14ac:dyDescent="0.2">
      <c r="A192" s="66">
        <v>7</v>
      </c>
      <c r="B192" s="68" t="s">
        <v>33</v>
      </c>
      <c r="C192" s="36"/>
      <c r="D192" s="35"/>
      <c r="E192" s="69"/>
      <c r="F192" s="175">
        <f t="shared" si="17"/>
        <v>0</v>
      </c>
      <c r="G192" s="132"/>
      <c r="I192" s="196"/>
    </row>
    <row r="193" spans="1:8" x14ac:dyDescent="0.2">
      <c r="A193" s="63">
        <v>7.1</v>
      </c>
      <c r="B193" s="39" t="s">
        <v>39</v>
      </c>
      <c r="C193" s="43">
        <v>1015.8</v>
      </c>
      <c r="D193" s="70" t="s">
        <v>11</v>
      </c>
      <c r="E193" s="43">
        <v>22.71</v>
      </c>
      <c r="F193" s="175">
        <f t="shared" si="17"/>
        <v>23068.82</v>
      </c>
      <c r="G193" s="132"/>
      <c r="H193" s="196"/>
    </row>
    <row r="194" spans="1:8" x14ac:dyDescent="0.2">
      <c r="A194" s="63">
        <v>7.2</v>
      </c>
      <c r="B194" s="39" t="s">
        <v>67</v>
      </c>
      <c r="C194" s="43">
        <v>881.2</v>
      </c>
      <c r="D194" s="70" t="s">
        <v>11</v>
      </c>
      <c r="E194" s="43">
        <v>39.44</v>
      </c>
      <c r="F194" s="175">
        <f t="shared" si="17"/>
        <v>34754.53</v>
      </c>
      <c r="G194" s="132"/>
      <c r="H194" s="196"/>
    </row>
    <row r="195" spans="1:8" x14ac:dyDescent="0.2">
      <c r="A195" s="63">
        <v>7.3</v>
      </c>
      <c r="B195" s="39" t="s">
        <v>66</v>
      </c>
      <c r="C195" s="43">
        <v>470</v>
      </c>
      <c r="D195" s="70" t="s">
        <v>11</v>
      </c>
      <c r="E195" s="43">
        <v>35.229999999999997</v>
      </c>
      <c r="F195" s="175">
        <f t="shared" si="17"/>
        <v>16558.099999999999</v>
      </c>
      <c r="G195" s="132"/>
      <c r="H195" s="196"/>
    </row>
    <row r="196" spans="1:8" x14ac:dyDescent="0.2">
      <c r="A196" s="58"/>
      <c r="B196" s="227" t="s">
        <v>43</v>
      </c>
      <c r="C196" s="41"/>
      <c r="D196" s="58"/>
      <c r="E196" s="43"/>
      <c r="F196" s="228">
        <f>SUM(F181:F195)</f>
        <v>108408.12</v>
      </c>
      <c r="G196" s="132"/>
      <c r="H196" s="199"/>
    </row>
    <row r="197" spans="1:8" ht="4.5" customHeight="1" x14ac:dyDescent="0.2">
      <c r="A197" s="77"/>
      <c r="B197" s="73"/>
      <c r="C197" s="46"/>
      <c r="D197" s="35"/>
      <c r="E197" s="78"/>
      <c r="F197" s="75"/>
      <c r="G197" s="132"/>
    </row>
    <row r="198" spans="1:8" x14ac:dyDescent="0.2">
      <c r="A198" s="58"/>
      <c r="B198" s="227" t="s">
        <v>124</v>
      </c>
      <c r="C198" s="41"/>
      <c r="D198" s="58"/>
      <c r="E198" s="43"/>
      <c r="F198" s="228">
        <f>+F196</f>
        <v>108408.12</v>
      </c>
    </row>
    <row r="199" spans="1:8" x14ac:dyDescent="0.2">
      <c r="A199" s="77"/>
      <c r="B199" s="73"/>
      <c r="C199" s="46"/>
      <c r="D199" s="35"/>
      <c r="E199" s="78"/>
      <c r="F199" s="75"/>
    </row>
    <row r="200" spans="1:8" x14ac:dyDescent="0.2">
      <c r="A200" s="241"/>
      <c r="B200" s="242" t="s">
        <v>134</v>
      </c>
      <c r="C200" s="243"/>
      <c r="D200" s="241"/>
      <c r="E200" s="244"/>
      <c r="F200" s="245">
        <f>+F198+F176+F138+F96</f>
        <v>1816755.81</v>
      </c>
    </row>
    <row r="201" spans="1:8" x14ac:dyDescent="0.2">
      <c r="A201" s="77"/>
      <c r="B201" s="73"/>
      <c r="C201" s="46"/>
      <c r="D201" s="35"/>
      <c r="E201" s="78"/>
      <c r="F201" s="75"/>
    </row>
    <row r="202" spans="1:8" ht="25.5" x14ac:dyDescent="0.2">
      <c r="A202" s="58"/>
      <c r="B202" s="227" t="s">
        <v>133</v>
      </c>
      <c r="C202" s="41"/>
      <c r="D202" s="58"/>
      <c r="E202" s="43"/>
      <c r="F202" s="240">
        <f>+F200+F81</f>
        <v>13316104.359999999</v>
      </c>
    </row>
    <row r="203" spans="1:8" x14ac:dyDescent="0.2">
      <c r="A203" s="77"/>
      <c r="B203" s="73"/>
      <c r="C203" s="46"/>
      <c r="D203" s="35"/>
      <c r="E203" s="78"/>
      <c r="F203" s="75"/>
    </row>
    <row r="204" spans="1:8" x14ac:dyDescent="0.25">
      <c r="A204" s="79"/>
      <c r="B204" s="80" t="s">
        <v>16</v>
      </c>
      <c r="C204" s="80"/>
      <c r="D204" s="80"/>
      <c r="E204" s="81"/>
      <c r="F204" s="37"/>
    </row>
    <row r="205" spans="1:8" x14ac:dyDescent="0.2">
      <c r="A205" s="82"/>
      <c r="B205" s="83" t="s">
        <v>18</v>
      </c>
      <c r="C205" s="82">
        <v>0.1</v>
      </c>
      <c r="D205" s="84"/>
      <c r="E205" s="85"/>
      <c r="F205" s="127">
        <f>C205*$F$202</f>
        <v>1331610.44</v>
      </c>
    </row>
    <row r="206" spans="1:8" x14ac:dyDescent="0.2">
      <c r="A206" s="82"/>
      <c r="B206" s="83" t="s">
        <v>17</v>
      </c>
      <c r="C206" s="82">
        <v>0.03</v>
      </c>
      <c r="D206" s="84"/>
      <c r="E206" s="85"/>
      <c r="F206" s="127">
        <f>C206*$F$202</f>
        <v>399483.13</v>
      </c>
    </row>
    <row r="207" spans="1:8" x14ac:dyDescent="0.2">
      <c r="A207" s="82"/>
      <c r="B207" s="83" t="s">
        <v>29</v>
      </c>
      <c r="C207" s="82">
        <v>0.04</v>
      </c>
      <c r="D207" s="84"/>
      <c r="E207" s="85"/>
      <c r="F207" s="127">
        <f>C207*$F$202</f>
        <v>532644.17000000004</v>
      </c>
    </row>
    <row r="208" spans="1:8" x14ac:dyDescent="0.2">
      <c r="A208" s="82"/>
      <c r="B208" s="83" t="s">
        <v>13</v>
      </c>
      <c r="C208" s="82">
        <v>0.03</v>
      </c>
      <c r="D208" s="84"/>
      <c r="E208" s="85"/>
      <c r="F208" s="127">
        <f>C208*$F$202</f>
        <v>399483.13</v>
      </c>
    </row>
    <row r="209" spans="1:14" x14ac:dyDescent="0.2">
      <c r="A209" s="82"/>
      <c r="B209" s="83" t="s">
        <v>19</v>
      </c>
      <c r="C209" s="82">
        <v>0.01</v>
      </c>
      <c r="D209" s="84"/>
      <c r="E209" s="85"/>
      <c r="F209" s="127">
        <f>C209*$F$202</f>
        <v>133161.04</v>
      </c>
    </row>
    <row r="210" spans="1:14" x14ac:dyDescent="0.2">
      <c r="A210" s="82"/>
      <c r="B210" s="83" t="s">
        <v>28</v>
      </c>
      <c r="C210" s="82">
        <v>0.18</v>
      </c>
      <c r="D210" s="84"/>
      <c r="E210" s="84"/>
      <c r="F210" s="127">
        <f>C210*F205</f>
        <v>239689.88</v>
      </c>
    </row>
    <row r="211" spans="1:14" x14ac:dyDescent="0.2">
      <c r="A211" s="87"/>
      <c r="B211" s="91" t="s">
        <v>26</v>
      </c>
      <c r="C211" s="92">
        <v>1E-3</v>
      </c>
      <c r="D211" s="90"/>
      <c r="E211" s="84"/>
      <c r="F211" s="127">
        <f>C211*$F$202</f>
        <v>13316.1</v>
      </c>
    </row>
    <row r="212" spans="1:14" x14ac:dyDescent="0.2">
      <c r="A212" s="87"/>
      <c r="B212" s="88" t="s">
        <v>27</v>
      </c>
      <c r="C212" s="89">
        <v>0.1</v>
      </c>
      <c r="D212" s="90"/>
      <c r="E212" s="205">
        <v>11499348.550000001</v>
      </c>
      <c r="F212" s="127">
        <v>1149934.8600000001</v>
      </c>
    </row>
    <row r="213" spans="1:14" x14ac:dyDescent="0.25">
      <c r="B213" s="135" t="s">
        <v>44</v>
      </c>
      <c r="C213" s="136">
        <v>1.4999999999999999E-2</v>
      </c>
      <c r="F213" s="127">
        <f>C213*$F$202</f>
        <v>199741.57</v>
      </c>
    </row>
    <row r="214" spans="1:14" ht="26.25" x14ac:dyDescent="0.25">
      <c r="A214" s="87"/>
      <c r="B214" s="133" t="s">
        <v>42</v>
      </c>
      <c r="C214" s="134">
        <v>0.03</v>
      </c>
      <c r="D214" s="90"/>
      <c r="E214" s="84"/>
      <c r="F214" s="127">
        <f>C214*$F$202</f>
        <v>399483.13</v>
      </c>
      <c r="K214" s="214"/>
      <c r="L214" s="215"/>
      <c r="M214" s="215"/>
      <c r="N214" s="216"/>
    </row>
    <row r="215" spans="1:14" ht="15" x14ac:dyDescent="0.25">
      <c r="A215" s="93"/>
      <c r="B215" s="86" t="s">
        <v>20</v>
      </c>
      <c r="C215" s="82">
        <v>0.05</v>
      </c>
      <c r="D215" s="47"/>
      <c r="E215" s="205"/>
      <c r="F215" s="127">
        <v>574967.53</v>
      </c>
      <c r="K215" s="217"/>
      <c r="L215" s="218"/>
      <c r="M215" s="218"/>
      <c r="N215" s="218"/>
    </row>
    <row r="216" spans="1:14" ht="15" x14ac:dyDescent="0.25">
      <c r="A216" s="93"/>
      <c r="B216" s="86" t="s">
        <v>132</v>
      </c>
      <c r="C216" s="82"/>
      <c r="D216" s="47"/>
      <c r="E216" s="71"/>
      <c r="F216" s="127">
        <v>-574967.53</v>
      </c>
      <c r="K216" s="218"/>
      <c r="L216" s="219"/>
      <c r="M216" s="219"/>
      <c r="N216" s="220"/>
    </row>
    <row r="217" spans="1:14" ht="15" x14ac:dyDescent="0.25">
      <c r="A217" s="93"/>
      <c r="B217" s="182" t="s">
        <v>92</v>
      </c>
      <c r="C217" s="82">
        <v>0.05</v>
      </c>
      <c r="D217" s="47"/>
      <c r="E217" s="71"/>
      <c r="F217" s="127">
        <f>C217*$F$202</f>
        <v>665805.22</v>
      </c>
      <c r="K217" s="221"/>
      <c r="L217" s="222"/>
      <c r="M217" s="222"/>
      <c r="N217" s="222"/>
    </row>
    <row r="218" spans="1:14" x14ac:dyDescent="0.25">
      <c r="A218" s="94"/>
      <c r="B218" s="95" t="s">
        <v>25</v>
      </c>
      <c r="C218" s="96"/>
      <c r="D218" s="97"/>
      <c r="E218" s="96"/>
      <c r="F218" s="122">
        <f>SUM(F205:F217)</f>
        <v>5464352.6699999999</v>
      </c>
    </row>
    <row r="219" spans="1:14" x14ac:dyDescent="0.25">
      <c r="A219" s="98"/>
      <c r="B219" s="98"/>
      <c r="C219" s="98"/>
      <c r="D219" s="98"/>
      <c r="E219" s="98"/>
      <c r="F219" s="99"/>
    </row>
    <row r="220" spans="1:14" x14ac:dyDescent="0.25">
      <c r="A220" s="100"/>
      <c r="B220" s="101" t="s">
        <v>24</v>
      </c>
      <c r="C220" s="100"/>
      <c r="D220" s="100"/>
      <c r="E220" s="100"/>
      <c r="F220" s="121">
        <f>+F218+F202</f>
        <v>18780457.030000001</v>
      </c>
      <c r="H220" s="196"/>
    </row>
    <row r="221" spans="1:14" x14ac:dyDescent="0.25">
      <c r="A221" s="102"/>
      <c r="B221" s="103"/>
      <c r="C221" s="104"/>
      <c r="D221" s="104"/>
      <c r="E221" s="104"/>
      <c r="F221" s="105"/>
    </row>
    <row r="222" spans="1:14" x14ac:dyDescent="0.25">
      <c r="A222" s="183" t="s">
        <v>97</v>
      </c>
      <c r="B222" s="103"/>
      <c r="C222" s="104"/>
      <c r="D222" s="104"/>
      <c r="E222" s="104"/>
      <c r="F222" s="106"/>
    </row>
    <row r="223" spans="1:14" ht="31.5" customHeight="1" x14ac:dyDescent="0.2">
      <c r="A223" s="253" t="s">
        <v>99</v>
      </c>
      <c r="B223" s="253"/>
      <c r="C223" s="253"/>
      <c r="D223" s="253"/>
      <c r="E223" s="253"/>
      <c r="F223" s="253"/>
    </row>
    <row r="224" spans="1:14" ht="21" customHeight="1" x14ac:dyDescent="0.2">
      <c r="A224" s="206"/>
      <c r="B224" s="206"/>
      <c r="C224" s="206"/>
      <c r="D224" s="206"/>
      <c r="E224" s="206"/>
      <c r="F224" s="206"/>
    </row>
    <row r="225" spans="1:6" x14ac:dyDescent="0.2">
      <c r="A225" s="210" t="s">
        <v>128</v>
      </c>
      <c r="B225" s="210"/>
      <c r="C225" s="210"/>
      <c r="D225" s="210"/>
      <c r="E225" s="210"/>
      <c r="F225" s="210"/>
    </row>
    <row r="226" spans="1:6" ht="28.5" customHeight="1" x14ac:dyDescent="0.2">
      <c r="A226" s="253" t="s">
        <v>129</v>
      </c>
      <c r="B226" s="253"/>
      <c r="C226" s="253"/>
      <c r="D226" s="253"/>
      <c r="E226" s="253"/>
      <c r="F226" s="253"/>
    </row>
    <row r="227" spans="1:6" x14ac:dyDescent="0.25">
      <c r="A227" s="102"/>
      <c r="B227" s="103"/>
      <c r="C227" s="104"/>
      <c r="D227" s="104"/>
      <c r="E227" s="104"/>
      <c r="F227" s="106"/>
    </row>
    <row r="228" spans="1:6" x14ac:dyDescent="0.25">
      <c r="A228" s="102"/>
      <c r="B228" s="103"/>
      <c r="C228" s="104"/>
      <c r="D228" s="104"/>
      <c r="E228" s="104"/>
      <c r="F228" s="106"/>
    </row>
    <row r="229" spans="1:6" x14ac:dyDescent="0.2">
      <c r="A229" s="107" t="s">
        <v>23</v>
      </c>
      <c r="B229" s="108"/>
      <c r="C229" s="255" t="s">
        <v>22</v>
      </c>
      <c r="D229" s="255"/>
      <c r="E229" s="255"/>
      <c r="F229" s="255"/>
    </row>
    <row r="230" spans="1:6" x14ac:dyDescent="0.2">
      <c r="A230" s="107"/>
      <c r="B230" s="108"/>
      <c r="C230" s="207"/>
      <c r="D230" s="207"/>
      <c r="E230" s="207"/>
      <c r="F230" s="207"/>
    </row>
    <row r="231" spans="1:6" x14ac:dyDescent="0.2">
      <c r="A231" s="107"/>
      <c r="B231" s="108"/>
      <c r="C231" s="207"/>
      <c r="D231" s="207"/>
      <c r="E231" s="207"/>
      <c r="F231" s="207"/>
    </row>
    <row r="232" spans="1:6" x14ac:dyDescent="0.2">
      <c r="A232" s="109" t="s">
        <v>93</v>
      </c>
      <c r="B232" s="108"/>
      <c r="C232" s="256" t="s">
        <v>130</v>
      </c>
      <c r="D232" s="256"/>
      <c r="E232" s="256"/>
      <c r="F232" s="256"/>
    </row>
    <row r="233" spans="1:6" x14ac:dyDescent="0.25">
      <c r="A233" s="110" t="s">
        <v>100</v>
      </c>
      <c r="B233" s="110"/>
      <c r="C233" s="110" t="s">
        <v>131</v>
      </c>
      <c r="D233" s="110"/>
      <c r="E233" s="110"/>
      <c r="F233" s="110"/>
    </row>
    <row r="234" spans="1:6" x14ac:dyDescent="0.25">
      <c r="A234" s="111"/>
      <c r="B234" s="110"/>
      <c r="C234" s="110"/>
      <c r="D234" s="112"/>
      <c r="E234" s="110"/>
      <c r="F234" s="110"/>
    </row>
    <row r="235" spans="1:6" x14ac:dyDescent="0.25">
      <c r="A235" s="111"/>
      <c r="B235" s="110"/>
      <c r="C235" s="110"/>
      <c r="D235" s="112"/>
      <c r="E235" s="110"/>
      <c r="F235" s="110"/>
    </row>
    <row r="236" spans="1:6" x14ac:dyDescent="0.25">
      <c r="A236" s="113"/>
      <c r="B236" s="208"/>
      <c r="C236" s="114"/>
      <c r="D236" s="208"/>
      <c r="E236" s="114"/>
      <c r="F236" s="114"/>
    </row>
    <row r="237" spans="1:6" ht="12.75" customHeight="1" x14ac:dyDescent="0.25">
      <c r="A237" s="254" t="s">
        <v>21</v>
      </c>
      <c r="B237" s="254"/>
      <c r="C237" s="254"/>
      <c r="D237" s="254"/>
      <c r="E237" s="254"/>
      <c r="F237" s="254"/>
    </row>
    <row r="238" spans="1:6" x14ac:dyDescent="0.25">
      <c r="A238" s="113"/>
      <c r="B238" s="115"/>
      <c r="C238" s="116"/>
      <c r="D238" s="208"/>
      <c r="E238" s="116"/>
      <c r="F238" s="116"/>
    </row>
    <row r="239" spans="1:6" x14ac:dyDescent="0.25">
      <c r="A239" s="113"/>
      <c r="B239" s="115"/>
      <c r="C239" s="116"/>
      <c r="D239" s="208"/>
      <c r="E239" s="116"/>
      <c r="F239" s="116"/>
    </row>
    <row r="240" spans="1:6" x14ac:dyDescent="0.25">
      <c r="A240" s="249" t="s">
        <v>94</v>
      </c>
      <c r="B240" s="249"/>
      <c r="C240" s="249"/>
      <c r="D240" s="249"/>
      <c r="E240" s="249"/>
      <c r="F240" s="249"/>
    </row>
    <row r="241" spans="1:6" x14ac:dyDescent="0.25">
      <c r="A241" s="249" t="s">
        <v>95</v>
      </c>
      <c r="B241" s="249"/>
      <c r="C241" s="249"/>
      <c r="D241" s="249"/>
      <c r="E241" s="249"/>
      <c r="F241" s="249"/>
    </row>
    <row r="242" spans="1:6" x14ac:dyDescent="0.2">
      <c r="A242" s="211"/>
      <c r="B242" s="211"/>
      <c r="C242" s="212"/>
      <c r="D242" s="212"/>
      <c r="E242" s="213"/>
      <c r="F242" s="213"/>
    </row>
    <row r="243" spans="1:6" x14ac:dyDescent="0.2">
      <c r="A243" s="117"/>
      <c r="B243" s="117"/>
      <c r="C243" s="118"/>
      <c r="D243" s="118"/>
      <c r="E243" s="119"/>
      <c r="F243" s="119"/>
    </row>
    <row r="244" spans="1:6" x14ac:dyDescent="0.2">
      <c r="A244" s="120"/>
      <c r="B244" s="117"/>
      <c r="C244" s="118"/>
      <c r="D244" s="118"/>
      <c r="E244" s="119"/>
      <c r="F244" s="119"/>
    </row>
    <row r="245" spans="1:6" x14ac:dyDescent="0.25">
      <c r="A245" s="250"/>
      <c r="B245" s="250"/>
      <c r="C245" s="250"/>
      <c r="D245" s="250"/>
      <c r="E245" s="250"/>
      <c r="F245" s="251"/>
    </row>
    <row r="246" spans="1:6" x14ac:dyDescent="0.25">
      <c r="A246" s="27"/>
      <c r="B246" s="27"/>
      <c r="C246" s="27"/>
      <c r="D246" s="27"/>
      <c r="E246" s="27"/>
      <c r="F246" s="28"/>
    </row>
    <row r="247" spans="1:6" x14ac:dyDescent="0.25">
      <c r="A247" s="30"/>
      <c r="B247" s="31"/>
      <c r="C247" s="20"/>
      <c r="D247" s="20"/>
      <c r="E247" s="20"/>
      <c r="F247" s="28"/>
    </row>
    <row r="248" spans="1:6" x14ac:dyDescent="0.25">
      <c r="A248" s="30"/>
      <c r="B248" s="31"/>
      <c r="C248" s="20"/>
      <c r="D248" s="20"/>
      <c r="E248" s="20"/>
      <c r="F248" s="28"/>
    </row>
  </sheetData>
  <mergeCells count="15">
    <mergeCell ref="B7:F7"/>
    <mergeCell ref="A1:F1"/>
    <mergeCell ref="A2:F2"/>
    <mergeCell ref="A3:F3"/>
    <mergeCell ref="A4:F4"/>
    <mergeCell ref="A5:F5"/>
    <mergeCell ref="A241:F241"/>
    <mergeCell ref="A245:F245"/>
    <mergeCell ref="A11:F11"/>
    <mergeCell ref="A223:F223"/>
    <mergeCell ref="A237:F237"/>
    <mergeCell ref="A240:F240"/>
    <mergeCell ref="A226:F226"/>
    <mergeCell ref="C229:F229"/>
    <mergeCell ref="C232:F232"/>
  </mergeCells>
  <printOptions horizontalCentered="1"/>
  <pageMargins left="0.19685039370078741" right="0.19685039370078741" top="0.19685039370078741" bottom="0.19685039370078741" header="0.19685039370078741" footer="0.19685039370078741"/>
  <pageSetup scale="95" orientation="portrait" horizontalDpi="1200" verticalDpi="1200" r:id="rId1"/>
  <headerFooter alignWithMargins="0">
    <oddFooter>&amp;C&amp;6Página &amp;P de &amp;N</oddFooter>
  </headerFooter>
  <rowBreaks count="5" manualBreakCount="5">
    <brk id="49" max="5" man="1"/>
    <brk id="81" max="5" man="1"/>
    <brk id="116" max="5" man="1"/>
    <brk id="157" max="5" man="1"/>
    <brk id="200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95B62D-E443-4918-ADBB-DE5CE99719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335DFF-42E6-47FF-81B2-037A0A220F7D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DD5225-3F62-4899-A5E6-3890439D1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ACT. No.2 DSFO </vt:lpstr>
      <vt:lpstr>'PRES. ACT. No.2 DSFO '!Área_de_impresión</vt:lpstr>
      <vt:lpstr>'PRES. ACT. No.2 DSFO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2022-10-06T19:11:51Z</cp:lastPrinted>
  <dcterms:created xsi:type="dcterms:W3CDTF">2018-05-23T14:28:08Z</dcterms:created>
  <dcterms:modified xsi:type="dcterms:W3CDTF">2022-11-29T14:05:18Z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