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345" windowWidth="20115" windowHeight="7440" tabRatio="1000"/>
  </bookViews>
  <sheets>
    <sheet name="ACT. NO.1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'ACT. NO.1'!$A$1:$F$185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NO.1'!$1:$12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160" i="7" l="1"/>
  <c r="F158" i="7"/>
  <c r="F157" i="7"/>
  <c r="F155" i="7"/>
  <c r="F154" i="7"/>
  <c r="F153" i="7"/>
  <c r="F152" i="7"/>
  <c r="F151" i="7"/>
  <c r="F150" i="7"/>
  <c r="F149" i="7"/>
  <c r="F148" i="7"/>
  <c r="F119" i="7" l="1"/>
  <c r="F120" i="7" l="1"/>
  <c r="F121" i="7"/>
  <c r="F122" i="7"/>
  <c r="F123" i="7"/>
  <c r="F124" i="7"/>
  <c r="F114" i="7"/>
  <c r="F118" i="7"/>
  <c r="F113" i="7"/>
  <c r="F110" i="7" l="1"/>
  <c r="F108" i="7"/>
  <c r="F129" i="7"/>
  <c r="F130" i="7"/>
  <c r="F131" i="7"/>
  <c r="F128" i="7"/>
  <c r="F127" i="7"/>
  <c r="F126" i="7"/>
  <c r="F125" i="7"/>
  <c r="F109" i="7" l="1"/>
  <c r="F96" i="7"/>
  <c r="F84" i="7"/>
  <c r="F83" i="7"/>
  <c r="F82" i="7"/>
  <c r="F81" i="7"/>
  <c r="F80" i="7"/>
  <c r="F79" i="7"/>
  <c r="F78" i="7"/>
  <c r="F77" i="7"/>
  <c r="F140" i="7" l="1"/>
  <c r="F142" i="7" s="1"/>
  <c r="F139" i="7"/>
  <c r="F104" i="7"/>
  <c r="F101" i="7"/>
  <c r="F100" i="7"/>
  <c r="F103" i="7" l="1"/>
  <c r="F75" i="7"/>
  <c r="F86" i="7" s="1"/>
  <c r="F74" i="7"/>
  <c r="F95" i="7" l="1"/>
  <c r="F98" i="7" s="1"/>
  <c r="F94" i="7"/>
  <c r="F112" i="7"/>
  <c r="F63" i="7"/>
  <c r="F62" i="7"/>
  <c r="F60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A31" i="7"/>
  <c r="A32" i="7" s="1"/>
  <c r="A33" i="7" s="1"/>
  <c r="A34" i="7" s="1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17" i="7" l="1"/>
  <c r="F133" i="7" s="1"/>
  <c r="F105" i="7"/>
  <c r="F65" i="7"/>
  <c r="F88" i="7"/>
  <c r="F59" i="7"/>
  <c r="F67" i="7" l="1"/>
  <c r="F144" i="7"/>
  <c r="F146" i="7" l="1"/>
  <c r="F162" i="7" l="1"/>
  <c r="F163" i="7"/>
</calcChain>
</file>

<file path=xl/sharedStrings.xml><?xml version="1.0" encoding="utf-8"?>
<sst xmlns="http://schemas.openxmlformats.org/spreadsheetml/2006/main" count="207" uniqueCount="123">
  <si>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</si>
  <si>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</si>
  <si>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</si>
  <si>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</si>
  <si>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</si>
  <si>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</si>
  <si>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</si>
  <si>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</si>
  <si>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</si>
  <si>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</si>
  <si>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</si>
  <si>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</si>
  <si>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</si>
  <si>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</si>
  <si>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</si>
  <si>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</si>
  <si>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GASTOS INDIRECTOS</t>
  </si>
  <si>
    <t>GASTOS ADMINISTRATIVOS</t>
  </si>
  <si>
    <t>HONORARIOS PROFESIONALES</t>
  </si>
  <si>
    <t>LEY 6-86</t>
  </si>
  <si>
    <t>IMPREVISTOS</t>
  </si>
  <si>
    <t>VISTO BUENO:</t>
  </si>
  <si>
    <t>REVISADO POR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</si>
  <si>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</si>
  <si>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</si>
  <si>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</si>
  <si>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</si>
  <si>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</si>
  <si>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</si>
  <si>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</si>
  <si>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</si>
  <si>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</si>
  <si>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</si>
  <si>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</si>
  <si>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</si>
  <si>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</si>
  <si>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</si>
  <si>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</si>
  <si>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</si>
  <si>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</si>
  <si>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</si>
  <si>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</si>
  <si>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</si>
  <si>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</si>
  <si>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</si>
  <si>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</si>
  <si>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</si>
  <si>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</si>
  <si>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 xml:space="preserve">Obra: 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</si>
  <si>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</si>
  <si>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</si>
  <si>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</si>
  <si>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</si>
  <si>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</si>
  <si>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</si>
  <si>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</si>
  <si>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</si>
  <si>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</si>
  <si>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</si>
  <si>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B</t>
  </si>
  <si>
    <t>TRANSPORTE DE ASFALTO CALIENTE ( 50.00 KM)</t>
  </si>
  <si>
    <t>REGISTRO PARA VALVULA  EN TUBO DE Ø36" H.A. (INC. BASE Y TAPA DE H.S.)</t>
  </si>
  <si>
    <t>RELLENO  COMPACTADO C/COMPACTADOR MECANICO EN CAPAS DE 0.20M</t>
  </si>
  <si>
    <t>MES</t>
  </si>
  <si>
    <t>LINEA CONDUCCION DE LOS BOTADOS (DESDE EST. 0+325 HASTA  EST. 1+340.80)</t>
  </si>
  <si>
    <t xml:space="preserve">Provincias: SANTO DOMINGO - MONTE PLATA </t>
  </si>
  <si>
    <t>VALVULA DE  DESAGUE Ø4" H.F. PLATILLADA (INC.  2 JUNTAS DE GOMA, 2 NIPLE PLATILLADOS, 2 JUNTAS MECANICAS TIPO DRESSER Y 2 PARES DE TORNILLOS)</t>
  </si>
  <si>
    <t>ANCLAJE H.A  P/PIEZAS  ESPECIALES (SEGUN DISEÑO)</t>
  </si>
  <si>
    <t>SUB-TOTAL FASE B</t>
  </si>
  <si>
    <t xml:space="preserve">JUNTA MECANICA TIPO DRESSER  12 HF </t>
  </si>
  <si>
    <t>SUMINISTRO  Y COLOCACION DE PIEZAS ESPECIALES DE PRESION CON PROTECCION ANTICORROSIVA</t>
  </si>
  <si>
    <t>CODO 12"X 45  ACERO (SCH-30)</t>
  </si>
  <si>
    <t xml:space="preserve">CODO 12"X 20  ACERO (SCH-30) </t>
  </si>
  <si>
    <t xml:space="preserve"> LINEA DE CONDUCCION DESDE EST. 0+325 HASTA EST. 1+340.80</t>
  </si>
  <si>
    <t>ELIMINANCION DE PARTIDAS (E.P)</t>
  </si>
  <si>
    <t xml:space="preserve">SUB-TOTAL ELIMINACION DE PARTIDAS </t>
  </si>
  <si>
    <t>NUEVAS PARTIDAS (N.P)</t>
  </si>
  <si>
    <t>Contrato: 032-2021</t>
  </si>
  <si>
    <t>Contratista:</t>
  </si>
  <si>
    <t>AUMENTO DE CANTIDAD</t>
  </si>
  <si>
    <t>SUB-TOTAL AUMENTO DE CANTIDAD</t>
  </si>
  <si>
    <t xml:space="preserve">CONFECCION DE SIFON EN TUBERIA DE ACERO 12" INCLUYE 4 CODOS  DE 12X45" ACERO SCH-40 CON DOS JUNTAS DRESSER  </t>
  </si>
  <si>
    <t>HR</t>
  </si>
  <si>
    <t>VARIACION DE PRECIO (V.P)</t>
  </si>
  <si>
    <t>SUB-TOTAL NUEVAS PARTIDAS</t>
  </si>
  <si>
    <t>SUB-TOTAL VARIACION DE PRECIO</t>
  </si>
  <si>
    <t>SUB-TOTAL ACTUALIZADO No.1</t>
  </si>
  <si>
    <t>PRESUPUESTO ACTUALIZADO NO. 01 D/F MAYO/2022</t>
  </si>
  <si>
    <t xml:space="preserve">                   PREPARADO POR:</t>
  </si>
  <si>
    <r>
      <t xml:space="preserve">        </t>
    </r>
    <r>
      <rPr>
        <b/>
        <sz val="10"/>
        <rFont val="Arial"/>
        <family val="2"/>
      </rPr>
      <t xml:space="preserve">    ING. RAYDI CASTRO JIMENEZ</t>
    </r>
  </si>
  <si>
    <t>ING. FIOR D`ALIZA GUILLEN</t>
  </si>
  <si>
    <t xml:space="preserve">             ANALISTA DE PROYECTOS</t>
  </si>
  <si>
    <t xml:space="preserve">                          INGENIERO CIVIL I</t>
  </si>
  <si>
    <t>DIRECCION DE SUPERVISION Y FISCALIZACION 
                         DE OBRAS</t>
  </si>
  <si>
    <t>DIRECCION DE SUPERVISION Y FISCALIZACION     DE OBRAS</t>
  </si>
  <si>
    <t>ARQ. RENE GARCIA VILLANUEVA</t>
  </si>
  <si>
    <t xml:space="preserve">DIRECTOR </t>
  </si>
  <si>
    <t xml:space="preserve">DIRECCION DE SUPERVISION Y FISCALIZACION </t>
  </si>
  <si>
    <t>1.-ESTE PRESUPUESTO SE ELABORA DE ACUERDO A LA INFORMACIÓN SUMINISTRADA MEDIANTE MEMO COORD. NO.084/2022 D/F 03/05/2022</t>
  </si>
  <si>
    <t>DIRECCIÓN DE SUPERVISIÓN Y FISCALIZACIÓN DE OBRAS</t>
  </si>
  <si>
    <t>CONFECCIÒN DE SIFÒN</t>
  </si>
  <si>
    <t>11.1.1</t>
  </si>
  <si>
    <t>EXCAVACIÒN DE MATERIAL COMPACTO</t>
  </si>
  <si>
    <t>11.1.2</t>
  </si>
  <si>
    <t xml:space="preserve">SUMINISTRO Y COLOACION DE PIEZAS ESPECIALES </t>
  </si>
  <si>
    <t>11.2.1</t>
  </si>
  <si>
    <t>11.2.2</t>
  </si>
  <si>
    <t>TEE DE 12"X3" CON 2 JUNTAS DRESSER DE 12"</t>
  </si>
  <si>
    <t>RELLENO COMPACTADO C/ COMPACTADOR MECANICO EN CAPAS DE 0.20</t>
  </si>
  <si>
    <t xml:space="preserve">EXTRACCION DE MATERIAL EN ZANJA </t>
  </si>
  <si>
    <t>BOTE DE MATERIAL EXTRAIDO EN ZANJA</t>
  </si>
  <si>
    <t xml:space="preserve">NIVELACION Y COMPACTACION </t>
  </si>
  <si>
    <t xml:space="preserve">SUMINISTRO, COLOCACION, NIVELACION, ACARREO Y COMPACTACION DE MATERIAL BASE </t>
  </si>
  <si>
    <t>SUMINISTRO Y COLOCACION DE ASFALTO CALIENTE DESP e= 4"</t>
  </si>
  <si>
    <t xml:space="preserve">CORTE DE ASFALTO e= 4" </t>
  </si>
  <si>
    <t>VALVULA DE DE BOLA GENEBRA 2"</t>
  </si>
  <si>
    <t xml:space="preserve">EXTRACCION DE ASFALTO e= 4" </t>
  </si>
  <si>
    <t>REGISTRO PARA VALVULA DE AIRE EN BLOCK DE 8" CON TODAS LAS CAMARAS LLENAS (INCLUYE TAPA)</t>
  </si>
  <si>
    <t>11.2.3</t>
  </si>
  <si>
    <t>EMPALME A TUBERIA DE 12" INC ( 2 MT DE TUBERIA DE 12" PVC , 2 JUNTA DRESSER DE 12")</t>
  </si>
  <si>
    <t>PRESUPUESTO ACTUALIZADO No.1 D/F AGOSTO 2022</t>
  </si>
  <si>
    <t>ACTUALIZADO No.1 D/F AGOSTO 2022</t>
  </si>
  <si>
    <t>CONSTRUCTORA E INGENIERIA CRISANSEL,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</si>
</sst>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9" formatCode="#,##0.00;[Red]#,##0.00"/>
    <numFmt numFmtId="180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rgb="FF0070C0"/>
      <name val="Tahoma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0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0" fontId="2" fillId="0" borderId="0" xfId="1" applyFont="1" applyFill="1" applyAlignment="1">
      <alignment vertical="top" wrapText="1"/>
    </xf>
    <xf numFmtId="4" fontId="2" fillId="0" borderId="0" xfId="2" applyNumberFormat="1" applyFont="1" applyFill="1" applyAlignment="1">
      <alignment horizontal="center"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0" fontId="3" fillId="0" borderId="5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7" fontId="2" fillId="22" borderId="2" xfId="0" applyNumberFormat="1" applyFont="1" applyFill="1" applyBorder="1" applyAlignment="1">
      <alignment horizontal="right" vertical="center"/>
    </xf>
    <xf numFmtId="4" fontId="2" fillId="22" borderId="2" xfId="0" applyNumberFormat="1" applyFont="1" applyFill="1" applyBorder="1" applyAlignment="1">
      <alignment vertical="center"/>
    </xf>
    <xf numFmtId="39" fontId="26" fillId="22" borderId="2" xfId="0" applyNumberFormat="1" applyFont="1" applyFill="1" applyBorder="1" applyAlignment="1" applyProtection="1">
      <alignment vertical="center"/>
      <protection locked="0"/>
    </xf>
    <xf numFmtId="0" fontId="28" fillId="2" borderId="2" xfId="0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/>
    <xf numFmtId="0" fontId="29" fillId="0" borderId="0" xfId="0" applyFont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/>
    <xf numFmtId="0" fontId="2" fillId="2" borderId="0" xfId="75" applyFont="1" applyFill="1" applyBorder="1" applyAlignment="1">
      <alignment horizontal="left" vertical="center" wrapText="1"/>
    </xf>
    <xf numFmtId="0" fontId="2" fillId="2" borderId="2" xfId="75" applyFont="1" applyFill="1" applyBorder="1" applyAlignment="1">
      <alignment horizontal="left" vertical="center" wrapText="1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center"/>
    </xf>
    <xf numFmtId="4" fontId="26" fillId="2" borderId="2" xfId="0" applyNumberFormat="1" applyFont="1" applyFill="1" applyBorder="1" applyAlignment="1">
      <alignment vertical="center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6" fillId="24" borderId="2" xfId="72" applyFont="1" applyFill="1" applyBorder="1" applyAlignment="1">
      <alignment horizontal="center"/>
    </xf>
    <xf numFmtId="0" fontId="2" fillId="2" borderId="2" xfId="72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165" fontId="2" fillId="2" borderId="3" xfId="94" applyFont="1" applyFill="1" applyBorder="1" applyAlignment="1">
      <alignment horizontal="right" wrapText="1"/>
    </xf>
    <xf numFmtId="39" fontId="2" fillId="2" borderId="2" xfId="0" applyNumberFormat="1" applyFont="1" applyFill="1" applyBorder="1" applyAlignment="1" applyProtection="1">
      <alignment vertical="top"/>
      <protection locked="0"/>
    </xf>
    <xf numFmtId="165" fontId="2" fillId="2" borderId="2" xfId="94" applyFont="1" applyFill="1" applyBorder="1" applyAlignment="1">
      <alignment horizontal="right" vertical="top" wrapText="1"/>
    </xf>
    <xf numFmtId="165" fontId="2" fillId="2" borderId="2" xfId="94" applyFont="1" applyFill="1" applyBorder="1" applyAlignment="1">
      <alignment horizontal="center" vertical="top"/>
    </xf>
    <xf numFmtId="39" fontId="2" fillId="2" borderId="2" xfId="0" applyNumberFormat="1" applyFont="1" applyFill="1" applyBorder="1" applyAlignment="1" applyProtection="1">
      <alignment horizontal="right"/>
      <protection locked="0"/>
    </xf>
    <xf numFmtId="0" fontId="26" fillId="2" borderId="2" xfId="0" applyFont="1" applyFill="1" applyBorder="1" applyAlignment="1">
      <alignment horizontal="center" vertical="top" wrapText="1"/>
    </xf>
    <xf numFmtId="0" fontId="26" fillId="2" borderId="0" xfId="0" applyFont="1" applyFill="1" applyAlignment="1">
      <alignment vertical="top"/>
    </xf>
    <xf numFmtId="0" fontId="2" fillId="2" borderId="0" xfId="0" applyFont="1" applyFill="1"/>
    <xf numFmtId="0" fontId="2" fillId="0" borderId="0" xfId="0" applyFont="1" applyFill="1"/>
    <xf numFmtId="4" fontId="0" fillId="0" borderId="0" xfId="0" applyNumberFormat="1" applyFont="1" applyBorder="1" applyAlignment="1"/>
    <xf numFmtId="4" fontId="26" fillId="25" borderId="0" xfId="92" applyNumberFormat="1" applyFont="1" applyFill="1" applyBorder="1" applyAlignment="1">
      <alignment horizontal="center"/>
    </xf>
    <xf numFmtId="10" fontId="26" fillId="25" borderId="0" xfId="91" applyNumberFormat="1" applyFont="1" applyFill="1" applyBorder="1" applyAlignment="1">
      <alignment horizontal="center"/>
    </xf>
    <xf numFmtId="4" fontId="2" fillId="0" borderId="0" xfId="0" applyNumberFormat="1" applyFont="1" applyFill="1"/>
    <xf numFmtId="4" fontId="30" fillId="3" borderId="0" xfId="70" applyNumberFormat="1" applyFont="1" applyFill="1" applyBorder="1" applyAlignment="1">
      <alignment horizontal="center" vertical="center"/>
    </xf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0" fontId="26" fillId="0" borderId="0" xfId="72" applyNumberFormat="1" applyFont="1" applyFill="1" applyBorder="1" applyAlignment="1"/>
    <xf numFmtId="0" fontId="2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top"/>
    </xf>
    <xf numFmtId="180" fontId="2" fillId="2" borderId="2" xfId="0" applyNumberFormat="1" applyFont="1" applyFill="1" applyBorder="1" applyAlignment="1">
      <alignment horizontal="right" vertical="center"/>
    </xf>
    <xf numFmtId="171" fontId="2" fillId="2" borderId="2" xfId="76" applyNumberFormat="1" applyFont="1" applyFill="1" applyBorder="1" applyAlignment="1">
      <alignment horizontal="right" vertical="top"/>
    </xf>
    <xf numFmtId="37" fontId="26" fillId="0" borderId="2" xfId="0" applyNumberFormat="1" applyFont="1" applyFill="1" applyBorder="1" applyAlignment="1">
      <alignment horizontal="right" vertical="top"/>
    </xf>
    <xf numFmtId="49" fontId="26" fillId="0" borderId="2" xfId="78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vertical="top"/>
    </xf>
    <xf numFmtId="39" fontId="2" fillId="0" borderId="2" xfId="0" applyNumberFormat="1" applyFont="1" applyFill="1" applyBorder="1" applyAlignment="1" applyProtection="1">
      <alignment horizontal="right"/>
      <protection locked="0"/>
    </xf>
    <xf numFmtId="175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4" fontId="2" fillId="0" borderId="2" xfId="0" applyNumberFormat="1" applyFont="1" applyFill="1" applyBorder="1"/>
    <xf numFmtId="4" fontId="2" fillId="0" borderId="2" xfId="0" applyNumberFormat="1" applyFont="1" applyFill="1" applyBorder="1" applyAlignment="1">
      <alignment horizontal="center" vertical="top"/>
    </xf>
    <xf numFmtId="0" fontId="26" fillId="0" borderId="0" xfId="1" applyFont="1" applyFill="1" applyAlignment="1">
      <alignment horizontal="center"/>
    </xf>
    <xf numFmtId="37" fontId="2" fillId="22" borderId="4" xfId="0" applyNumberFormat="1" applyFont="1" applyFill="1" applyBorder="1" applyAlignment="1">
      <alignment horizontal="right" vertical="center"/>
    </xf>
    <xf numFmtId="0" fontId="26" fillId="22" borderId="4" xfId="0" applyFont="1" applyFill="1" applyBorder="1" applyAlignment="1">
      <alignment horizontal="center" wrapText="1"/>
    </xf>
    <xf numFmtId="4" fontId="2" fillId="22" borderId="4" xfId="0" applyNumberFormat="1" applyFont="1" applyFill="1" applyBorder="1" applyAlignment="1">
      <alignment vertical="center"/>
    </xf>
    <xf numFmtId="0" fontId="2" fillId="22" borderId="4" xfId="0" applyFont="1" applyFill="1" applyBorder="1" applyAlignment="1">
      <alignment horizontal="center" vertical="center"/>
    </xf>
    <xf numFmtId="39" fontId="26" fillId="22" borderId="4" xfId="0" applyNumberFormat="1" applyFont="1" applyFill="1" applyBorder="1" applyAlignment="1" applyProtection="1">
      <alignment vertical="center"/>
      <protection locked="0"/>
    </xf>
    <xf numFmtId="174" fontId="2" fillId="2" borderId="4" xfId="76" applyNumberFormat="1" applyFont="1" applyFill="1" applyBorder="1" applyAlignment="1">
      <alignment horizontal="right" vertical="top"/>
    </xf>
    <xf numFmtId="0" fontId="2" fillId="2" borderId="4" xfId="61" applyFont="1" applyFill="1" applyBorder="1" applyAlignment="1">
      <alignment horizontal="left" vertical="top" wrapText="1"/>
    </xf>
    <xf numFmtId="165" fontId="2" fillId="2" borderId="4" xfId="94" applyFont="1" applyFill="1" applyBorder="1" applyAlignment="1">
      <alignment horizontal="right" vertical="center" wrapText="1"/>
    </xf>
    <xf numFmtId="165" fontId="2" fillId="2" borderId="4" xfId="94" applyFont="1" applyFill="1" applyBorder="1" applyAlignment="1">
      <alignment horizontal="center" vertical="center"/>
    </xf>
    <xf numFmtId="165" fontId="2" fillId="2" borderId="4" xfId="94" applyFont="1" applyFill="1" applyBorder="1" applyAlignment="1">
      <alignment horizontal="right" wrapText="1"/>
    </xf>
    <xf numFmtId="39" fontId="2" fillId="2" borderId="4" xfId="0" applyNumberFormat="1" applyFont="1" applyFill="1" applyBorder="1" applyProtection="1">
      <protection locked="0"/>
    </xf>
    <xf numFmtId="2" fontId="29" fillId="0" borderId="0" xfId="0" applyNumberFormat="1" applyFont="1" applyBorder="1"/>
    <xf numFmtId="2" fontId="4" fillId="20" borderId="0" xfId="0" applyNumberFormat="1" applyFont="1" applyFill="1" applyBorder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6" fillId="3" borderId="0" xfId="7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6" fillId="22" borderId="18" xfId="1" applyNumberFormat="1" applyFont="1" applyFill="1" applyBorder="1" applyAlignment="1">
      <alignment horizontal="center" vertical="top"/>
    </xf>
    <xf numFmtId="0" fontId="2" fillId="2" borderId="0" xfId="109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4" fontId="26" fillId="0" borderId="0" xfId="72" applyNumberFormat="1" applyFont="1" applyFill="1" applyBorder="1" applyAlignment="1">
      <alignment horizontal="center"/>
    </xf>
    <xf numFmtId="0" fontId="2" fillId="3" borderId="0" xfId="71" applyNumberFormat="1" applyFont="1" applyFill="1" applyBorder="1" applyAlignment="1">
      <alignment horizontal="left" vertical="top" wrapText="1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center" vertical="top" wrapText="1"/>
    </xf>
    <xf numFmtId="179" fontId="26" fillId="2" borderId="0" xfId="92" applyNumberFormat="1" applyFont="1" applyFill="1" applyBorder="1" applyAlignment="1">
      <alignment horizontal="center"/>
    </xf>
    <xf numFmtId="0" fontId="26" fillId="2" borderId="0" xfId="92" applyFont="1" applyFill="1" applyBorder="1" applyAlignment="1">
      <alignment horizontal="center"/>
    </xf>
    <xf numFmtId="4" fontId="2" fillId="25" borderId="0" xfId="92" applyNumberFormat="1" applyFont="1" applyFill="1" applyBorder="1" applyAlignment="1">
      <alignment horizontal="center"/>
    </xf>
  </cellXfs>
  <cellStyles count="11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1 2 4" xfId="107"/>
    <cellStyle name="Millares 16" xfId="49"/>
    <cellStyle name="Millares 19" xfId="100"/>
    <cellStyle name="Millares 2" xfId="50"/>
    <cellStyle name="Millares 2 2" xfId="51"/>
    <cellStyle name="Millares 2 2 2" xfId="90"/>
    <cellStyle name="Millares 2 4 4" xfId="108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9"/>
    <cellStyle name="Normal 11 2" xfId="106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097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09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129887</xdr:colOff>
      <xdr:row>0</xdr:row>
      <xdr:rowOff>77933</xdr:rowOff>
    </xdr:from>
    <xdr:to>
      <xdr:col>1</xdr:col>
      <xdr:colOff>60614</xdr:colOff>
      <xdr:row>4</xdr:row>
      <xdr:rowOff>8660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7" y="77933"/>
          <a:ext cx="626918" cy="578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7871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796761" y="1827068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295275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6761" y="1827068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6761" y="14122977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6761" y="14122977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7871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978602" y="196561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5275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978602" y="196561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172</xdr:row>
      <xdr:rowOff>161925</xdr:rowOff>
    </xdr:from>
    <xdr:to>
      <xdr:col>5</xdr:col>
      <xdr:colOff>685800</xdr:colOff>
      <xdr:row>173</xdr:row>
      <xdr:rowOff>9525</xdr:rowOff>
    </xdr:to>
    <xdr:sp macro="" textlink="">
      <xdr:nvSpPr>
        <xdr:cNvPr id="87" name="Line 65"/>
        <xdr:cNvSpPr>
          <a:spLocks noChangeShapeType="1"/>
        </xdr:cNvSpPr>
      </xdr:nvSpPr>
      <xdr:spPr bwMode="auto">
        <a:xfrm flipV="1">
          <a:off x="4000500" y="30613350"/>
          <a:ext cx="25717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173</xdr:row>
      <xdr:rowOff>9525</xdr:rowOff>
    </xdr:from>
    <xdr:to>
      <xdr:col>1</xdr:col>
      <xdr:colOff>2133600</xdr:colOff>
      <xdr:row>173</xdr:row>
      <xdr:rowOff>9525</xdr:rowOff>
    </xdr:to>
    <xdr:sp macro="" textlink="">
      <xdr:nvSpPr>
        <xdr:cNvPr id="88" name="Line 68"/>
        <xdr:cNvSpPr>
          <a:spLocks noChangeShapeType="1"/>
        </xdr:cNvSpPr>
      </xdr:nvSpPr>
      <xdr:spPr bwMode="auto">
        <a:xfrm>
          <a:off x="161925" y="3062287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1642918</xdr:colOff>
      <xdr:row>181</xdr:row>
      <xdr:rowOff>144318</xdr:rowOff>
    </xdr:from>
    <xdr:to>
      <xdr:col>3</xdr:col>
      <xdr:colOff>290560</xdr:colOff>
      <xdr:row>181</xdr:row>
      <xdr:rowOff>144318</xdr:rowOff>
    </xdr:to>
    <xdr:sp macro="" textlink="">
      <xdr:nvSpPr>
        <xdr:cNvPr id="89" name="Line 4"/>
        <xdr:cNvSpPr>
          <a:spLocks noChangeShapeType="1"/>
        </xdr:cNvSpPr>
      </xdr:nvSpPr>
      <xdr:spPr bwMode="auto">
        <a:xfrm>
          <a:off x="2157268" y="32243568"/>
          <a:ext cx="266719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0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8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1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3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3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5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6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6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9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9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29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1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2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5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5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5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5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5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8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39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39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0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1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2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5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6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7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8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09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10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11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412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413" name="Text Box 9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1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1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1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1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3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3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7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7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47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7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7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7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7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8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8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8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8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8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8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89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90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9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9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49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9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1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2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2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2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2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2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2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2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2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2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4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5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5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5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5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5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5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5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5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7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7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7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8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8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88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58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1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32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33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34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5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8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9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69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69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69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95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96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97" name="Text Box 8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168</xdr:row>
      <xdr:rowOff>57151</xdr:rowOff>
    </xdr:to>
    <xdr:sp macro="" textlink="">
      <xdr:nvSpPr>
        <xdr:cNvPr id="698" name="Text Box 9"/>
        <xdr:cNvSpPr txBox="1">
          <a:spLocks noChangeArrowheads="1"/>
        </xdr:cNvSpPr>
      </xdr:nvSpPr>
      <xdr:spPr bwMode="auto">
        <a:xfrm>
          <a:off x="4533900" y="29079825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69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3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4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5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6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7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8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19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20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21" name="Text Box 8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168</xdr:row>
      <xdr:rowOff>57151</xdr:rowOff>
    </xdr:to>
    <xdr:sp macro="" textlink="">
      <xdr:nvSpPr>
        <xdr:cNvPr id="722" name="Text Box 9"/>
        <xdr:cNvSpPr txBox="1">
          <a:spLocks noChangeArrowheads="1"/>
        </xdr:cNvSpPr>
      </xdr:nvSpPr>
      <xdr:spPr bwMode="auto">
        <a:xfrm>
          <a:off x="4533900" y="2907982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2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2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26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27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28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0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1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2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3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4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5" name="Text Box 8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1304925</xdr:colOff>
      <xdr:row>168</xdr:row>
      <xdr:rowOff>57151</xdr:rowOff>
    </xdr:to>
    <xdr:sp macro="" textlink="">
      <xdr:nvSpPr>
        <xdr:cNvPr id="736" name="Text Box 9"/>
        <xdr:cNvSpPr txBox="1">
          <a:spLocks noChangeArrowheads="1"/>
        </xdr:cNvSpPr>
      </xdr:nvSpPr>
      <xdr:spPr bwMode="auto">
        <a:xfrm>
          <a:off x="1819275" y="290798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737" name="Text Box 8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738" name="Text Box 9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4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45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46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48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6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7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7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4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6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2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803" name="Text Box 8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804" name="Text Box 9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0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1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11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12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13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14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1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1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17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1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3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6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29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2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5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836" name="Text Box 8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837" name="Text Box 9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3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4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4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43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45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9525</xdr:colOff>
      <xdr:row>165</xdr:row>
      <xdr:rowOff>152400</xdr:rowOff>
    </xdr:to>
    <xdr:sp macro="" textlink="">
      <xdr:nvSpPr>
        <xdr:cNvPr id="847" name="Text Box 9"/>
        <xdr:cNvSpPr txBox="1">
          <a:spLocks noChangeArrowheads="1"/>
        </xdr:cNvSpPr>
      </xdr:nvSpPr>
      <xdr:spPr bwMode="auto">
        <a:xfrm>
          <a:off x="4533900" y="290798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49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0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2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3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5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6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59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1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2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4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5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6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7" name="Text Box 8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165</xdr:row>
      <xdr:rowOff>0</xdr:rowOff>
    </xdr:from>
    <xdr:to>
      <xdr:col>3</xdr:col>
      <xdr:colOff>104775</xdr:colOff>
      <xdr:row>165</xdr:row>
      <xdr:rowOff>142875</xdr:rowOff>
    </xdr:to>
    <xdr:sp macro="" textlink="">
      <xdr:nvSpPr>
        <xdr:cNvPr id="868" name="Text Box 9"/>
        <xdr:cNvSpPr txBox="1">
          <a:spLocks noChangeArrowheads="1"/>
        </xdr:cNvSpPr>
      </xdr:nvSpPr>
      <xdr:spPr bwMode="auto">
        <a:xfrm>
          <a:off x="453390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165</xdr:row>
      <xdr:rowOff>0</xdr:rowOff>
    </xdr:from>
    <xdr:to>
      <xdr:col>1</xdr:col>
      <xdr:colOff>104775</xdr:colOff>
      <xdr:row>165</xdr:row>
      <xdr:rowOff>142875</xdr:rowOff>
    </xdr:to>
    <xdr:sp macro="" textlink="">
      <xdr:nvSpPr>
        <xdr:cNvPr id="870" name="Text Box 9"/>
        <xdr:cNvSpPr txBox="1">
          <a:spLocks noChangeArrowheads="1"/>
        </xdr:cNvSpPr>
      </xdr:nvSpPr>
      <xdr:spPr bwMode="auto">
        <a:xfrm>
          <a:off x="514350" y="29079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Ana"/>
      <sheetName val="Análisis"/>
      <sheetName val="PRECI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/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/>
      <sheetData sheetId="13"/>
      <sheetData sheetId="14">
        <row r="32">
          <cell r="C32">
            <v>157</v>
          </cell>
        </row>
      </sheetData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MOJornal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M_O_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87"/>
  <sheetViews>
    <sheetView showGridLines="0" showZeros="0" tabSelected="1" view="pageBreakPreview" topLeftCell="A154" zoomScale="110" zoomScaleNormal="100" zoomScaleSheetLayoutView="110" workbookViewId="0">
      <selection activeCell="I176" sqref="I176"/>
    </sheetView>
  </sheetViews>
  <sheetFormatPr baseColWidth="10" defaultRowHeight="12.75" x14ac:dyDescent="0.25"/>
  <cols>
    <col min="1" max="1" width="10.42578125" style="3" customWidth="1"/>
    <col min="2" max="2" width="48.5703125" style="3" customWidth="1"/>
    <col min="3" max="3" width="10.85546875" style="4" customWidth="1"/>
    <col min="4" max="4" width="7.28515625" style="5" customWidth="1"/>
    <col min="5" max="5" width="14.5703125" style="6" customWidth="1"/>
    <col min="6" max="6" width="14.85546875" style="6" customWidth="1"/>
    <col min="7" max="7" width="13.28515625" style="3" customWidth="1"/>
    <col min="8" max="8" width="12.85546875" style="3" bestFit="1" customWidth="1"/>
    <col min="9" max="9" width="13.7109375" style="3" customWidth="1"/>
    <col min="10" max="10" width="16.42578125" style="3" customWidth="1"/>
    <col min="11" max="252" width="11.42578125" style="3"/>
    <col min="253" max="253" width="7.7109375" style="3" customWidth="1"/>
    <col min="254" max="254" width="48.7109375" style="3" customWidth="1"/>
    <col min="255" max="255" width="10.85546875" style="3" customWidth="1"/>
    <col min="256" max="256" width="6.85546875" style="3" customWidth="1"/>
    <col min="257" max="257" width="13.42578125" style="3" customWidth="1"/>
    <col min="258" max="258" width="15.42578125" style="3" customWidth="1"/>
    <col min="259" max="259" width="16.7109375" style="3" customWidth="1"/>
    <col min="260" max="260" width="11.5703125" style="3" bestFit="1" customWidth="1"/>
    <col min="261" max="508" width="11.42578125" style="3"/>
    <col min="509" max="509" width="7.7109375" style="3" customWidth="1"/>
    <col min="510" max="510" width="48.7109375" style="3" customWidth="1"/>
    <col min="511" max="511" width="10.85546875" style="3" customWidth="1"/>
    <col min="512" max="512" width="6.85546875" style="3" customWidth="1"/>
    <col min="513" max="513" width="13.42578125" style="3" customWidth="1"/>
    <col min="514" max="514" width="15.42578125" style="3" customWidth="1"/>
    <col min="515" max="515" width="16.7109375" style="3" customWidth="1"/>
    <col min="516" max="516" width="11.5703125" style="3" bestFit="1" customWidth="1"/>
    <col min="517" max="764" width="11.42578125" style="3"/>
    <col min="765" max="765" width="7.7109375" style="3" customWidth="1"/>
    <col min="766" max="766" width="48.7109375" style="3" customWidth="1"/>
    <col min="767" max="767" width="10.85546875" style="3" customWidth="1"/>
    <col min="768" max="768" width="6.85546875" style="3" customWidth="1"/>
    <col min="769" max="769" width="13.42578125" style="3" customWidth="1"/>
    <col min="770" max="770" width="15.42578125" style="3" customWidth="1"/>
    <col min="771" max="771" width="16.7109375" style="3" customWidth="1"/>
    <col min="772" max="772" width="11.5703125" style="3" bestFit="1" customWidth="1"/>
    <col min="773" max="1020" width="11.42578125" style="3"/>
    <col min="1021" max="1021" width="7.7109375" style="3" customWidth="1"/>
    <col min="1022" max="1022" width="48.7109375" style="3" customWidth="1"/>
    <col min="1023" max="1023" width="10.85546875" style="3" customWidth="1"/>
    <col min="1024" max="1024" width="6.85546875" style="3" customWidth="1"/>
    <col min="1025" max="1025" width="13.42578125" style="3" customWidth="1"/>
    <col min="1026" max="1026" width="15.42578125" style="3" customWidth="1"/>
    <col min="1027" max="1027" width="16.7109375" style="3" customWidth="1"/>
    <col min="1028" max="1028" width="11.5703125" style="3" bestFit="1" customWidth="1"/>
    <col min="1029" max="1276" width="11.42578125" style="3"/>
    <col min="1277" max="1277" width="7.7109375" style="3" customWidth="1"/>
    <col min="1278" max="1278" width="48.7109375" style="3" customWidth="1"/>
    <col min="1279" max="1279" width="10.85546875" style="3" customWidth="1"/>
    <col min="1280" max="1280" width="6.85546875" style="3" customWidth="1"/>
    <col min="1281" max="1281" width="13.42578125" style="3" customWidth="1"/>
    <col min="1282" max="1282" width="15.42578125" style="3" customWidth="1"/>
    <col min="1283" max="1283" width="16.7109375" style="3" customWidth="1"/>
    <col min="1284" max="1284" width="11.5703125" style="3" bestFit="1" customWidth="1"/>
    <col min="1285" max="1532" width="11.42578125" style="3"/>
    <col min="1533" max="1533" width="7.7109375" style="3" customWidth="1"/>
    <col min="1534" max="1534" width="48.7109375" style="3" customWidth="1"/>
    <col min="1535" max="1535" width="10.85546875" style="3" customWidth="1"/>
    <col min="1536" max="1536" width="6.85546875" style="3" customWidth="1"/>
    <col min="1537" max="1537" width="13.42578125" style="3" customWidth="1"/>
    <col min="1538" max="1538" width="15.42578125" style="3" customWidth="1"/>
    <col min="1539" max="1539" width="16.7109375" style="3" customWidth="1"/>
    <col min="1540" max="1540" width="11.5703125" style="3" bestFit="1" customWidth="1"/>
    <col min="1541" max="1788" width="11.42578125" style="3"/>
    <col min="1789" max="1789" width="7.7109375" style="3" customWidth="1"/>
    <col min="1790" max="1790" width="48.7109375" style="3" customWidth="1"/>
    <col min="1791" max="1791" width="10.85546875" style="3" customWidth="1"/>
    <col min="1792" max="1792" width="6.85546875" style="3" customWidth="1"/>
    <col min="1793" max="1793" width="13.42578125" style="3" customWidth="1"/>
    <col min="1794" max="1794" width="15.42578125" style="3" customWidth="1"/>
    <col min="1795" max="1795" width="16.7109375" style="3" customWidth="1"/>
    <col min="1796" max="1796" width="11.5703125" style="3" bestFit="1" customWidth="1"/>
    <col min="1797" max="2044" width="11.42578125" style="3"/>
    <col min="2045" max="2045" width="7.7109375" style="3" customWidth="1"/>
    <col min="2046" max="2046" width="48.7109375" style="3" customWidth="1"/>
    <col min="2047" max="2047" width="10.85546875" style="3" customWidth="1"/>
    <col min="2048" max="2048" width="6.85546875" style="3" customWidth="1"/>
    <col min="2049" max="2049" width="13.42578125" style="3" customWidth="1"/>
    <col min="2050" max="2050" width="15.42578125" style="3" customWidth="1"/>
    <col min="2051" max="2051" width="16.7109375" style="3" customWidth="1"/>
    <col min="2052" max="2052" width="11.5703125" style="3" bestFit="1" customWidth="1"/>
    <col min="2053" max="2300" width="11.42578125" style="3"/>
    <col min="2301" max="2301" width="7.7109375" style="3" customWidth="1"/>
    <col min="2302" max="2302" width="48.7109375" style="3" customWidth="1"/>
    <col min="2303" max="2303" width="10.85546875" style="3" customWidth="1"/>
    <col min="2304" max="2304" width="6.85546875" style="3" customWidth="1"/>
    <col min="2305" max="2305" width="13.42578125" style="3" customWidth="1"/>
    <col min="2306" max="2306" width="15.42578125" style="3" customWidth="1"/>
    <col min="2307" max="2307" width="16.7109375" style="3" customWidth="1"/>
    <col min="2308" max="2308" width="11.5703125" style="3" bestFit="1" customWidth="1"/>
    <col min="2309" max="2556" width="11.42578125" style="3"/>
    <col min="2557" max="2557" width="7.7109375" style="3" customWidth="1"/>
    <col min="2558" max="2558" width="48.7109375" style="3" customWidth="1"/>
    <col min="2559" max="2559" width="10.85546875" style="3" customWidth="1"/>
    <col min="2560" max="2560" width="6.85546875" style="3" customWidth="1"/>
    <col min="2561" max="2561" width="13.42578125" style="3" customWidth="1"/>
    <col min="2562" max="2562" width="15.42578125" style="3" customWidth="1"/>
    <col min="2563" max="2563" width="16.7109375" style="3" customWidth="1"/>
    <col min="2564" max="2564" width="11.5703125" style="3" bestFit="1" customWidth="1"/>
    <col min="2565" max="2812" width="11.42578125" style="3"/>
    <col min="2813" max="2813" width="7.7109375" style="3" customWidth="1"/>
    <col min="2814" max="2814" width="48.7109375" style="3" customWidth="1"/>
    <col min="2815" max="2815" width="10.85546875" style="3" customWidth="1"/>
    <col min="2816" max="2816" width="6.85546875" style="3" customWidth="1"/>
    <col min="2817" max="2817" width="13.42578125" style="3" customWidth="1"/>
    <col min="2818" max="2818" width="15.42578125" style="3" customWidth="1"/>
    <col min="2819" max="2819" width="16.7109375" style="3" customWidth="1"/>
    <col min="2820" max="2820" width="11.5703125" style="3" bestFit="1" customWidth="1"/>
    <col min="2821" max="3068" width="11.42578125" style="3"/>
    <col min="3069" max="3069" width="7.7109375" style="3" customWidth="1"/>
    <col min="3070" max="3070" width="48.7109375" style="3" customWidth="1"/>
    <col min="3071" max="3071" width="10.85546875" style="3" customWidth="1"/>
    <col min="3072" max="3072" width="6.85546875" style="3" customWidth="1"/>
    <col min="3073" max="3073" width="13.42578125" style="3" customWidth="1"/>
    <col min="3074" max="3074" width="15.42578125" style="3" customWidth="1"/>
    <col min="3075" max="3075" width="16.7109375" style="3" customWidth="1"/>
    <col min="3076" max="3076" width="11.5703125" style="3" bestFit="1" customWidth="1"/>
    <col min="3077" max="3324" width="11.42578125" style="3"/>
    <col min="3325" max="3325" width="7.7109375" style="3" customWidth="1"/>
    <col min="3326" max="3326" width="48.7109375" style="3" customWidth="1"/>
    <col min="3327" max="3327" width="10.85546875" style="3" customWidth="1"/>
    <col min="3328" max="3328" width="6.85546875" style="3" customWidth="1"/>
    <col min="3329" max="3329" width="13.42578125" style="3" customWidth="1"/>
    <col min="3330" max="3330" width="15.42578125" style="3" customWidth="1"/>
    <col min="3331" max="3331" width="16.7109375" style="3" customWidth="1"/>
    <col min="3332" max="3332" width="11.5703125" style="3" bestFit="1" customWidth="1"/>
    <col min="3333" max="3580" width="11.42578125" style="3"/>
    <col min="3581" max="3581" width="7.7109375" style="3" customWidth="1"/>
    <col min="3582" max="3582" width="48.7109375" style="3" customWidth="1"/>
    <col min="3583" max="3583" width="10.85546875" style="3" customWidth="1"/>
    <col min="3584" max="3584" width="6.85546875" style="3" customWidth="1"/>
    <col min="3585" max="3585" width="13.42578125" style="3" customWidth="1"/>
    <col min="3586" max="3586" width="15.42578125" style="3" customWidth="1"/>
    <col min="3587" max="3587" width="16.7109375" style="3" customWidth="1"/>
    <col min="3588" max="3588" width="11.5703125" style="3" bestFit="1" customWidth="1"/>
    <col min="3589" max="3836" width="11.42578125" style="3"/>
    <col min="3837" max="3837" width="7.7109375" style="3" customWidth="1"/>
    <col min="3838" max="3838" width="48.7109375" style="3" customWidth="1"/>
    <col min="3839" max="3839" width="10.85546875" style="3" customWidth="1"/>
    <col min="3840" max="3840" width="6.85546875" style="3" customWidth="1"/>
    <col min="3841" max="3841" width="13.42578125" style="3" customWidth="1"/>
    <col min="3842" max="3842" width="15.42578125" style="3" customWidth="1"/>
    <col min="3843" max="3843" width="16.7109375" style="3" customWidth="1"/>
    <col min="3844" max="3844" width="11.5703125" style="3" bestFit="1" customWidth="1"/>
    <col min="3845" max="4092" width="11.42578125" style="3"/>
    <col min="4093" max="4093" width="7.7109375" style="3" customWidth="1"/>
    <col min="4094" max="4094" width="48.7109375" style="3" customWidth="1"/>
    <col min="4095" max="4095" width="10.85546875" style="3" customWidth="1"/>
    <col min="4096" max="4096" width="6.85546875" style="3" customWidth="1"/>
    <col min="4097" max="4097" width="13.42578125" style="3" customWidth="1"/>
    <col min="4098" max="4098" width="15.42578125" style="3" customWidth="1"/>
    <col min="4099" max="4099" width="16.7109375" style="3" customWidth="1"/>
    <col min="4100" max="4100" width="11.5703125" style="3" bestFit="1" customWidth="1"/>
    <col min="4101" max="4348" width="11.42578125" style="3"/>
    <col min="4349" max="4349" width="7.7109375" style="3" customWidth="1"/>
    <col min="4350" max="4350" width="48.7109375" style="3" customWidth="1"/>
    <col min="4351" max="4351" width="10.85546875" style="3" customWidth="1"/>
    <col min="4352" max="4352" width="6.85546875" style="3" customWidth="1"/>
    <col min="4353" max="4353" width="13.42578125" style="3" customWidth="1"/>
    <col min="4354" max="4354" width="15.42578125" style="3" customWidth="1"/>
    <col min="4355" max="4355" width="16.7109375" style="3" customWidth="1"/>
    <col min="4356" max="4356" width="11.5703125" style="3" bestFit="1" customWidth="1"/>
    <col min="4357" max="4604" width="11.42578125" style="3"/>
    <col min="4605" max="4605" width="7.7109375" style="3" customWidth="1"/>
    <col min="4606" max="4606" width="48.7109375" style="3" customWidth="1"/>
    <col min="4607" max="4607" width="10.85546875" style="3" customWidth="1"/>
    <col min="4608" max="4608" width="6.85546875" style="3" customWidth="1"/>
    <col min="4609" max="4609" width="13.42578125" style="3" customWidth="1"/>
    <col min="4610" max="4610" width="15.42578125" style="3" customWidth="1"/>
    <col min="4611" max="4611" width="16.7109375" style="3" customWidth="1"/>
    <col min="4612" max="4612" width="11.5703125" style="3" bestFit="1" customWidth="1"/>
    <col min="4613" max="4860" width="11.42578125" style="3"/>
    <col min="4861" max="4861" width="7.7109375" style="3" customWidth="1"/>
    <col min="4862" max="4862" width="48.7109375" style="3" customWidth="1"/>
    <col min="4863" max="4863" width="10.85546875" style="3" customWidth="1"/>
    <col min="4864" max="4864" width="6.85546875" style="3" customWidth="1"/>
    <col min="4865" max="4865" width="13.42578125" style="3" customWidth="1"/>
    <col min="4866" max="4866" width="15.42578125" style="3" customWidth="1"/>
    <col min="4867" max="4867" width="16.7109375" style="3" customWidth="1"/>
    <col min="4868" max="4868" width="11.5703125" style="3" bestFit="1" customWidth="1"/>
    <col min="4869" max="5116" width="11.42578125" style="3"/>
    <col min="5117" max="5117" width="7.7109375" style="3" customWidth="1"/>
    <col min="5118" max="5118" width="48.7109375" style="3" customWidth="1"/>
    <col min="5119" max="5119" width="10.85546875" style="3" customWidth="1"/>
    <col min="5120" max="5120" width="6.85546875" style="3" customWidth="1"/>
    <col min="5121" max="5121" width="13.42578125" style="3" customWidth="1"/>
    <col min="5122" max="5122" width="15.42578125" style="3" customWidth="1"/>
    <col min="5123" max="5123" width="16.7109375" style="3" customWidth="1"/>
    <col min="5124" max="5124" width="11.5703125" style="3" bestFit="1" customWidth="1"/>
    <col min="5125" max="5372" width="11.42578125" style="3"/>
    <col min="5373" max="5373" width="7.7109375" style="3" customWidth="1"/>
    <col min="5374" max="5374" width="48.7109375" style="3" customWidth="1"/>
    <col min="5375" max="5375" width="10.85546875" style="3" customWidth="1"/>
    <col min="5376" max="5376" width="6.85546875" style="3" customWidth="1"/>
    <col min="5377" max="5377" width="13.42578125" style="3" customWidth="1"/>
    <col min="5378" max="5378" width="15.42578125" style="3" customWidth="1"/>
    <col min="5379" max="5379" width="16.7109375" style="3" customWidth="1"/>
    <col min="5380" max="5380" width="11.5703125" style="3" bestFit="1" customWidth="1"/>
    <col min="5381" max="5628" width="11.42578125" style="3"/>
    <col min="5629" max="5629" width="7.7109375" style="3" customWidth="1"/>
    <col min="5630" max="5630" width="48.7109375" style="3" customWidth="1"/>
    <col min="5631" max="5631" width="10.85546875" style="3" customWidth="1"/>
    <col min="5632" max="5632" width="6.85546875" style="3" customWidth="1"/>
    <col min="5633" max="5633" width="13.42578125" style="3" customWidth="1"/>
    <col min="5634" max="5634" width="15.42578125" style="3" customWidth="1"/>
    <col min="5635" max="5635" width="16.7109375" style="3" customWidth="1"/>
    <col min="5636" max="5636" width="11.5703125" style="3" bestFit="1" customWidth="1"/>
    <col min="5637" max="5884" width="11.42578125" style="3"/>
    <col min="5885" max="5885" width="7.7109375" style="3" customWidth="1"/>
    <col min="5886" max="5886" width="48.7109375" style="3" customWidth="1"/>
    <col min="5887" max="5887" width="10.85546875" style="3" customWidth="1"/>
    <col min="5888" max="5888" width="6.85546875" style="3" customWidth="1"/>
    <col min="5889" max="5889" width="13.42578125" style="3" customWidth="1"/>
    <col min="5890" max="5890" width="15.42578125" style="3" customWidth="1"/>
    <col min="5891" max="5891" width="16.7109375" style="3" customWidth="1"/>
    <col min="5892" max="5892" width="11.5703125" style="3" bestFit="1" customWidth="1"/>
    <col min="5893" max="6140" width="11.42578125" style="3"/>
    <col min="6141" max="6141" width="7.7109375" style="3" customWidth="1"/>
    <col min="6142" max="6142" width="48.7109375" style="3" customWidth="1"/>
    <col min="6143" max="6143" width="10.85546875" style="3" customWidth="1"/>
    <col min="6144" max="6144" width="6.85546875" style="3" customWidth="1"/>
    <col min="6145" max="6145" width="13.42578125" style="3" customWidth="1"/>
    <col min="6146" max="6146" width="15.42578125" style="3" customWidth="1"/>
    <col min="6147" max="6147" width="16.7109375" style="3" customWidth="1"/>
    <col min="6148" max="6148" width="11.5703125" style="3" bestFit="1" customWidth="1"/>
    <col min="6149" max="6396" width="11.42578125" style="3"/>
    <col min="6397" max="6397" width="7.7109375" style="3" customWidth="1"/>
    <col min="6398" max="6398" width="48.7109375" style="3" customWidth="1"/>
    <col min="6399" max="6399" width="10.85546875" style="3" customWidth="1"/>
    <col min="6400" max="6400" width="6.85546875" style="3" customWidth="1"/>
    <col min="6401" max="6401" width="13.42578125" style="3" customWidth="1"/>
    <col min="6402" max="6402" width="15.42578125" style="3" customWidth="1"/>
    <col min="6403" max="6403" width="16.7109375" style="3" customWidth="1"/>
    <col min="6404" max="6404" width="11.5703125" style="3" bestFit="1" customWidth="1"/>
    <col min="6405" max="6652" width="11.42578125" style="3"/>
    <col min="6653" max="6653" width="7.7109375" style="3" customWidth="1"/>
    <col min="6654" max="6654" width="48.7109375" style="3" customWidth="1"/>
    <col min="6655" max="6655" width="10.85546875" style="3" customWidth="1"/>
    <col min="6656" max="6656" width="6.85546875" style="3" customWidth="1"/>
    <col min="6657" max="6657" width="13.42578125" style="3" customWidth="1"/>
    <col min="6658" max="6658" width="15.42578125" style="3" customWidth="1"/>
    <col min="6659" max="6659" width="16.7109375" style="3" customWidth="1"/>
    <col min="6660" max="6660" width="11.5703125" style="3" bestFit="1" customWidth="1"/>
    <col min="6661" max="6908" width="11.42578125" style="3"/>
    <col min="6909" max="6909" width="7.7109375" style="3" customWidth="1"/>
    <col min="6910" max="6910" width="48.7109375" style="3" customWidth="1"/>
    <col min="6911" max="6911" width="10.85546875" style="3" customWidth="1"/>
    <col min="6912" max="6912" width="6.85546875" style="3" customWidth="1"/>
    <col min="6913" max="6913" width="13.42578125" style="3" customWidth="1"/>
    <col min="6914" max="6914" width="15.42578125" style="3" customWidth="1"/>
    <col min="6915" max="6915" width="16.7109375" style="3" customWidth="1"/>
    <col min="6916" max="6916" width="11.5703125" style="3" bestFit="1" customWidth="1"/>
    <col min="6917" max="7164" width="11.42578125" style="3"/>
    <col min="7165" max="7165" width="7.7109375" style="3" customWidth="1"/>
    <col min="7166" max="7166" width="48.7109375" style="3" customWidth="1"/>
    <col min="7167" max="7167" width="10.85546875" style="3" customWidth="1"/>
    <col min="7168" max="7168" width="6.85546875" style="3" customWidth="1"/>
    <col min="7169" max="7169" width="13.42578125" style="3" customWidth="1"/>
    <col min="7170" max="7170" width="15.42578125" style="3" customWidth="1"/>
    <col min="7171" max="7171" width="16.7109375" style="3" customWidth="1"/>
    <col min="7172" max="7172" width="11.5703125" style="3" bestFit="1" customWidth="1"/>
    <col min="7173" max="7420" width="11.42578125" style="3"/>
    <col min="7421" max="7421" width="7.7109375" style="3" customWidth="1"/>
    <col min="7422" max="7422" width="48.7109375" style="3" customWidth="1"/>
    <col min="7423" max="7423" width="10.85546875" style="3" customWidth="1"/>
    <col min="7424" max="7424" width="6.85546875" style="3" customWidth="1"/>
    <col min="7425" max="7425" width="13.42578125" style="3" customWidth="1"/>
    <col min="7426" max="7426" width="15.42578125" style="3" customWidth="1"/>
    <col min="7427" max="7427" width="16.7109375" style="3" customWidth="1"/>
    <col min="7428" max="7428" width="11.5703125" style="3" bestFit="1" customWidth="1"/>
    <col min="7429" max="7676" width="11.42578125" style="3"/>
    <col min="7677" max="7677" width="7.7109375" style="3" customWidth="1"/>
    <col min="7678" max="7678" width="48.7109375" style="3" customWidth="1"/>
    <col min="7679" max="7679" width="10.85546875" style="3" customWidth="1"/>
    <col min="7680" max="7680" width="6.85546875" style="3" customWidth="1"/>
    <col min="7681" max="7681" width="13.42578125" style="3" customWidth="1"/>
    <col min="7682" max="7682" width="15.42578125" style="3" customWidth="1"/>
    <col min="7683" max="7683" width="16.7109375" style="3" customWidth="1"/>
    <col min="7684" max="7684" width="11.5703125" style="3" bestFit="1" customWidth="1"/>
    <col min="7685" max="7932" width="11.42578125" style="3"/>
    <col min="7933" max="7933" width="7.7109375" style="3" customWidth="1"/>
    <col min="7934" max="7934" width="48.7109375" style="3" customWidth="1"/>
    <col min="7935" max="7935" width="10.85546875" style="3" customWidth="1"/>
    <col min="7936" max="7936" width="6.85546875" style="3" customWidth="1"/>
    <col min="7937" max="7937" width="13.42578125" style="3" customWidth="1"/>
    <col min="7938" max="7938" width="15.42578125" style="3" customWidth="1"/>
    <col min="7939" max="7939" width="16.7109375" style="3" customWidth="1"/>
    <col min="7940" max="7940" width="11.5703125" style="3" bestFit="1" customWidth="1"/>
    <col min="7941" max="8188" width="11.42578125" style="3"/>
    <col min="8189" max="8189" width="7.7109375" style="3" customWidth="1"/>
    <col min="8190" max="8190" width="48.7109375" style="3" customWidth="1"/>
    <col min="8191" max="8191" width="10.85546875" style="3" customWidth="1"/>
    <col min="8192" max="8192" width="6.85546875" style="3" customWidth="1"/>
    <col min="8193" max="8193" width="13.42578125" style="3" customWidth="1"/>
    <col min="8194" max="8194" width="15.42578125" style="3" customWidth="1"/>
    <col min="8195" max="8195" width="16.7109375" style="3" customWidth="1"/>
    <col min="8196" max="8196" width="11.5703125" style="3" bestFit="1" customWidth="1"/>
    <col min="8197" max="8444" width="11.42578125" style="3"/>
    <col min="8445" max="8445" width="7.7109375" style="3" customWidth="1"/>
    <col min="8446" max="8446" width="48.7109375" style="3" customWidth="1"/>
    <col min="8447" max="8447" width="10.85546875" style="3" customWidth="1"/>
    <col min="8448" max="8448" width="6.85546875" style="3" customWidth="1"/>
    <col min="8449" max="8449" width="13.42578125" style="3" customWidth="1"/>
    <col min="8450" max="8450" width="15.42578125" style="3" customWidth="1"/>
    <col min="8451" max="8451" width="16.7109375" style="3" customWidth="1"/>
    <col min="8452" max="8452" width="11.5703125" style="3" bestFit="1" customWidth="1"/>
    <col min="8453" max="8700" width="11.42578125" style="3"/>
    <col min="8701" max="8701" width="7.7109375" style="3" customWidth="1"/>
    <col min="8702" max="8702" width="48.7109375" style="3" customWidth="1"/>
    <col min="8703" max="8703" width="10.85546875" style="3" customWidth="1"/>
    <col min="8704" max="8704" width="6.85546875" style="3" customWidth="1"/>
    <col min="8705" max="8705" width="13.42578125" style="3" customWidth="1"/>
    <col min="8706" max="8706" width="15.42578125" style="3" customWidth="1"/>
    <col min="8707" max="8707" width="16.7109375" style="3" customWidth="1"/>
    <col min="8708" max="8708" width="11.5703125" style="3" bestFit="1" customWidth="1"/>
    <col min="8709" max="8956" width="11.42578125" style="3"/>
    <col min="8957" max="8957" width="7.7109375" style="3" customWidth="1"/>
    <col min="8958" max="8958" width="48.7109375" style="3" customWidth="1"/>
    <col min="8959" max="8959" width="10.85546875" style="3" customWidth="1"/>
    <col min="8960" max="8960" width="6.85546875" style="3" customWidth="1"/>
    <col min="8961" max="8961" width="13.42578125" style="3" customWidth="1"/>
    <col min="8962" max="8962" width="15.42578125" style="3" customWidth="1"/>
    <col min="8963" max="8963" width="16.7109375" style="3" customWidth="1"/>
    <col min="8964" max="8964" width="11.5703125" style="3" bestFit="1" customWidth="1"/>
    <col min="8965" max="9212" width="11.42578125" style="3"/>
    <col min="9213" max="9213" width="7.7109375" style="3" customWidth="1"/>
    <col min="9214" max="9214" width="48.7109375" style="3" customWidth="1"/>
    <col min="9215" max="9215" width="10.85546875" style="3" customWidth="1"/>
    <col min="9216" max="9216" width="6.85546875" style="3" customWidth="1"/>
    <col min="9217" max="9217" width="13.42578125" style="3" customWidth="1"/>
    <col min="9218" max="9218" width="15.42578125" style="3" customWidth="1"/>
    <col min="9219" max="9219" width="16.7109375" style="3" customWidth="1"/>
    <col min="9220" max="9220" width="11.5703125" style="3" bestFit="1" customWidth="1"/>
    <col min="9221" max="9468" width="11.42578125" style="3"/>
    <col min="9469" max="9469" width="7.7109375" style="3" customWidth="1"/>
    <col min="9470" max="9470" width="48.7109375" style="3" customWidth="1"/>
    <col min="9471" max="9471" width="10.85546875" style="3" customWidth="1"/>
    <col min="9472" max="9472" width="6.85546875" style="3" customWidth="1"/>
    <col min="9473" max="9473" width="13.42578125" style="3" customWidth="1"/>
    <col min="9474" max="9474" width="15.42578125" style="3" customWidth="1"/>
    <col min="9475" max="9475" width="16.7109375" style="3" customWidth="1"/>
    <col min="9476" max="9476" width="11.5703125" style="3" bestFit="1" customWidth="1"/>
    <col min="9477" max="9724" width="11.42578125" style="3"/>
    <col min="9725" max="9725" width="7.7109375" style="3" customWidth="1"/>
    <col min="9726" max="9726" width="48.7109375" style="3" customWidth="1"/>
    <col min="9727" max="9727" width="10.85546875" style="3" customWidth="1"/>
    <col min="9728" max="9728" width="6.85546875" style="3" customWidth="1"/>
    <col min="9729" max="9729" width="13.42578125" style="3" customWidth="1"/>
    <col min="9730" max="9730" width="15.42578125" style="3" customWidth="1"/>
    <col min="9731" max="9731" width="16.7109375" style="3" customWidth="1"/>
    <col min="9732" max="9732" width="11.5703125" style="3" bestFit="1" customWidth="1"/>
    <col min="9733" max="9980" width="11.42578125" style="3"/>
    <col min="9981" max="9981" width="7.7109375" style="3" customWidth="1"/>
    <col min="9982" max="9982" width="48.7109375" style="3" customWidth="1"/>
    <col min="9983" max="9983" width="10.85546875" style="3" customWidth="1"/>
    <col min="9984" max="9984" width="6.85546875" style="3" customWidth="1"/>
    <col min="9985" max="9985" width="13.42578125" style="3" customWidth="1"/>
    <col min="9986" max="9986" width="15.42578125" style="3" customWidth="1"/>
    <col min="9987" max="9987" width="16.7109375" style="3" customWidth="1"/>
    <col min="9988" max="9988" width="11.5703125" style="3" bestFit="1" customWidth="1"/>
    <col min="9989" max="10236" width="11.42578125" style="3"/>
    <col min="10237" max="10237" width="7.7109375" style="3" customWidth="1"/>
    <col min="10238" max="10238" width="48.7109375" style="3" customWidth="1"/>
    <col min="10239" max="10239" width="10.85546875" style="3" customWidth="1"/>
    <col min="10240" max="10240" width="6.85546875" style="3" customWidth="1"/>
    <col min="10241" max="10241" width="13.42578125" style="3" customWidth="1"/>
    <col min="10242" max="10242" width="15.42578125" style="3" customWidth="1"/>
    <col min="10243" max="10243" width="16.7109375" style="3" customWidth="1"/>
    <col min="10244" max="10244" width="11.5703125" style="3" bestFit="1" customWidth="1"/>
    <col min="10245" max="10492" width="11.42578125" style="3"/>
    <col min="10493" max="10493" width="7.7109375" style="3" customWidth="1"/>
    <col min="10494" max="10494" width="48.7109375" style="3" customWidth="1"/>
    <col min="10495" max="10495" width="10.85546875" style="3" customWidth="1"/>
    <col min="10496" max="10496" width="6.85546875" style="3" customWidth="1"/>
    <col min="10497" max="10497" width="13.42578125" style="3" customWidth="1"/>
    <col min="10498" max="10498" width="15.42578125" style="3" customWidth="1"/>
    <col min="10499" max="10499" width="16.7109375" style="3" customWidth="1"/>
    <col min="10500" max="10500" width="11.5703125" style="3" bestFit="1" customWidth="1"/>
    <col min="10501" max="10748" width="11.42578125" style="3"/>
    <col min="10749" max="10749" width="7.7109375" style="3" customWidth="1"/>
    <col min="10750" max="10750" width="48.7109375" style="3" customWidth="1"/>
    <col min="10751" max="10751" width="10.85546875" style="3" customWidth="1"/>
    <col min="10752" max="10752" width="6.85546875" style="3" customWidth="1"/>
    <col min="10753" max="10753" width="13.42578125" style="3" customWidth="1"/>
    <col min="10754" max="10754" width="15.42578125" style="3" customWidth="1"/>
    <col min="10755" max="10755" width="16.7109375" style="3" customWidth="1"/>
    <col min="10756" max="10756" width="11.5703125" style="3" bestFit="1" customWidth="1"/>
    <col min="10757" max="11004" width="11.42578125" style="3"/>
    <col min="11005" max="11005" width="7.7109375" style="3" customWidth="1"/>
    <col min="11006" max="11006" width="48.7109375" style="3" customWidth="1"/>
    <col min="11007" max="11007" width="10.85546875" style="3" customWidth="1"/>
    <col min="11008" max="11008" width="6.85546875" style="3" customWidth="1"/>
    <col min="11009" max="11009" width="13.42578125" style="3" customWidth="1"/>
    <col min="11010" max="11010" width="15.42578125" style="3" customWidth="1"/>
    <col min="11011" max="11011" width="16.7109375" style="3" customWidth="1"/>
    <col min="11012" max="11012" width="11.5703125" style="3" bestFit="1" customWidth="1"/>
    <col min="11013" max="11260" width="11.42578125" style="3"/>
    <col min="11261" max="11261" width="7.7109375" style="3" customWidth="1"/>
    <col min="11262" max="11262" width="48.7109375" style="3" customWidth="1"/>
    <col min="11263" max="11263" width="10.85546875" style="3" customWidth="1"/>
    <col min="11264" max="11264" width="6.85546875" style="3" customWidth="1"/>
    <col min="11265" max="11265" width="13.42578125" style="3" customWidth="1"/>
    <col min="11266" max="11266" width="15.42578125" style="3" customWidth="1"/>
    <col min="11267" max="11267" width="16.7109375" style="3" customWidth="1"/>
    <col min="11268" max="11268" width="11.5703125" style="3" bestFit="1" customWidth="1"/>
    <col min="11269" max="11516" width="11.42578125" style="3"/>
    <col min="11517" max="11517" width="7.7109375" style="3" customWidth="1"/>
    <col min="11518" max="11518" width="48.7109375" style="3" customWidth="1"/>
    <col min="11519" max="11519" width="10.85546875" style="3" customWidth="1"/>
    <col min="11520" max="11520" width="6.85546875" style="3" customWidth="1"/>
    <col min="11521" max="11521" width="13.42578125" style="3" customWidth="1"/>
    <col min="11522" max="11522" width="15.42578125" style="3" customWidth="1"/>
    <col min="11523" max="11523" width="16.7109375" style="3" customWidth="1"/>
    <col min="11524" max="11524" width="11.5703125" style="3" bestFit="1" customWidth="1"/>
    <col min="11525" max="11772" width="11.42578125" style="3"/>
    <col min="11773" max="11773" width="7.7109375" style="3" customWidth="1"/>
    <col min="11774" max="11774" width="48.7109375" style="3" customWidth="1"/>
    <col min="11775" max="11775" width="10.85546875" style="3" customWidth="1"/>
    <col min="11776" max="11776" width="6.85546875" style="3" customWidth="1"/>
    <col min="11777" max="11777" width="13.42578125" style="3" customWidth="1"/>
    <col min="11778" max="11778" width="15.42578125" style="3" customWidth="1"/>
    <col min="11779" max="11779" width="16.7109375" style="3" customWidth="1"/>
    <col min="11780" max="11780" width="11.5703125" style="3" bestFit="1" customWidth="1"/>
    <col min="11781" max="12028" width="11.42578125" style="3"/>
    <col min="12029" max="12029" width="7.7109375" style="3" customWidth="1"/>
    <col min="12030" max="12030" width="48.7109375" style="3" customWidth="1"/>
    <col min="12031" max="12031" width="10.85546875" style="3" customWidth="1"/>
    <col min="12032" max="12032" width="6.85546875" style="3" customWidth="1"/>
    <col min="12033" max="12033" width="13.42578125" style="3" customWidth="1"/>
    <col min="12034" max="12034" width="15.42578125" style="3" customWidth="1"/>
    <col min="12035" max="12035" width="16.7109375" style="3" customWidth="1"/>
    <col min="12036" max="12036" width="11.5703125" style="3" bestFit="1" customWidth="1"/>
    <col min="12037" max="12284" width="11.42578125" style="3"/>
    <col min="12285" max="12285" width="7.7109375" style="3" customWidth="1"/>
    <col min="12286" max="12286" width="48.7109375" style="3" customWidth="1"/>
    <col min="12287" max="12287" width="10.85546875" style="3" customWidth="1"/>
    <col min="12288" max="12288" width="6.85546875" style="3" customWidth="1"/>
    <col min="12289" max="12289" width="13.42578125" style="3" customWidth="1"/>
    <col min="12290" max="12290" width="15.42578125" style="3" customWidth="1"/>
    <col min="12291" max="12291" width="16.7109375" style="3" customWidth="1"/>
    <col min="12292" max="12292" width="11.5703125" style="3" bestFit="1" customWidth="1"/>
    <col min="12293" max="12540" width="11.42578125" style="3"/>
    <col min="12541" max="12541" width="7.7109375" style="3" customWidth="1"/>
    <col min="12542" max="12542" width="48.7109375" style="3" customWidth="1"/>
    <col min="12543" max="12543" width="10.85546875" style="3" customWidth="1"/>
    <col min="12544" max="12544" width="6.85546875" style="3" customWidth="1"/>
    <col min="12545" max="12545" width="13.42578125" style="3" customWidth="1"/>
    <col min="12546" max="12546" width="15.42578125" style="3" customWidth="1"/>
    <col min="12547" max="12547" width="16.7109375" style="3" customWidth="1"/>
    <col min="12548" max="12548" width="11.5703125" style="3" bestFit="1" customWidth="1"/>
    <col min="12549" max="12796" width="11.42578125" style="3"/>
    <col min="12797" max="12797" width="7.7109375" style="3" customWidth="1"/>
    <col min="12798" max="12798" width="48.7109375" style="3" customWidth="1"/>
    <col min="12799" max="12799" width="10.85546875" style="3" customWidth="1"/>
    <col min="12800" max="12800" width="6.85546875" style="3" customWidth="1"/>
    <col min="12801" max="12801" width="13.42578125" style="3" customWidth="1"/>
    <col min="12802" max="12802" width="15.42578125" style="3" customWidth="1"/>
    <col min="12803" max="12803" width="16.7109375" style="3" customWidth="1"/>
    <col min="12804" max="12804" width="11.5703125" style="3" bestFit="1" customWidth="1"/>
    <col min="12805" max="13052" width="11.42578125" style="3"/>
    <col min="13053" max="13053" width="7.7109375" style="3" customWidth="1"/>
    <col min="13054" max="13054" width="48.7109375" style="3" customWidth="1"/>
    <col min="13055" max="13055" width="10.85546875" style="3" customWidth="1"/>
    <col min="13056" max="13056" width="6.85546875" style="3" customWidth="1"/>
    <col min="13057" max="13057" width="13.42578125" style="3" customWidth="1"/>
    <col min="13058" max="13058" width="15.42578125" style="3" customWidth="1"/>
    <col min="13059" max="13059" width="16.7109375" style="3" customWidth="1"/>
    <col min="13060" max="13060" width="11.5703125" style="3" bestFit="1" customWidth="1"/>
    <col min="13061" max="13308" width="11.42578125" style="3"/>
    <col min="13309" max="13309" width="7.7109375" style="3" customWidth="1"/>
    <col min="13310" max="13310" width="48.7109375" style="3" customWidth="1"/>
    <col min="13311" max="13311" width="10.85546875" style="3" customWidth="1"/>
    <col min="13312" max="13312" width="6.85546875" style="3" customWidth="1"/>
    <col min="13313" max="13313" width="13.42578125" style="3" customWidth="1"/>
    <col min="13314" max="13314" width="15.42578125" style="3" customWidth="1"/>
    <col min="13315" max="13315" width="16.7109375" style="3" customWidth="1"/>
    <col min="13316" max="13316" width="11.5703125" style="3" bestFit="1" customWidth="1"/>
    <col min="13317" max="13564" width="11.42578125" style="3"/>
    <col min="13565" max="13565" width="7.7109375" style="3" customWidth="1"/>
    <col min="13566" max="13566" width="48.7109375" style="3" customWidth="1"/>
    <col min="13567" max="13567" width="10.85546875" style="3" customWidth="1"/>
    <col min="13568" max="13568" width="6.85546875" style="3" customWidth="1"/>
    <col min="13569" max="13569" width="13.42578125" style="3" customWidth="1"/>
    <col min="13570" max="13570" width="15.42578125" style="3" customWidth="1"/>
    <col min="13571" max="13571" width="16.7109375" style="3" customWidth="1"/>
    <col min="13572" max="13572" width="11.5703125" style="3" bestFit="1" customWidth="1"/>
    <col min="13573" max="13820" width="11.42578125" style="3"/>
    <col min="13821" max="13821" width="7.7109375" style="3" customWidth="1"/>
    <col min="13822" max="13822" width="48.7109375" style="3" customWidth="1"/>
    <col min="13823" max="13823" width="10.85546875" style="3" customWidth="1"/>
    <col min="13824" max="13824" width="6.85546875" style="3" customWidth="1"/>
    <col min="13825" max="13825" width="13.42578125" style="3" customWidth="1"/>
    <col min="13826" max="13826" width="15.42578125" style="3" customWidth="1"/>
    <col min="13827" max="13827" width="16.7109375" style="3" customWidth="1"/>
    <col min="13828" max="13828" width="11.5703125" style="3" bestFit="1" customWidth="1"/>
    <col min="13829" max="14076" width="11.42578125" style="3"/>
    <col min="14077" max="14077" width="7.7109375" style="3" customWidth="1"/>
    <col min="14078" max="14078" width="48.7109375" style="3" customWidth="1"/>
    <col min="14079" max="14079" width="10.85546875" style="3" customWidth="1"/>
    <col min="14080" max="14080" width="6.85546875" style="3" customWidth="1"/>
    <col min="14081" max="14081" width="13.42578125" style="3" customWidth="1"/>
    <col min="14082" max="14082" width="15.42578125" style="3" customWidth="1"/>
    <col min="14083" max="14083" width="16.7109375" style="3" customWidth="1"/>
    <col min="14084" max="14084" width="11.5703125" style="3" bestFit="1" customWidth="1"/>
    <col min="14085" max="14332" width="11.42578125" style="3"/>
    <col min="14333" max="14333" width="7.7109375" style="3" customWidth="1"/>
    <col min="14334" max="14334" width="48.7109375" style="3" customWidth="1"/>
    <col min="14335" max="14335" width="10.85546875" style="3" customWidth="1"/>
    <col min="14336" max="14336" width="6.85546875" style="3" customWidth="1"/>
    <col min="14337" max="14337" width="13.42578125" style="3" customWidth="1"/>
    <col min="14338" max="14338" width="15.42578125" style="3" customWidth="1"/>
    <col min="14339" max="14339" width="16.7109375" style="3" customWidth="1"/>
    <col min="14340" max="14340" width="11.5703125" style="3" bestFit="1" customWidth="1"/>
    <col min="14341" max="14588" width="11.42578125" style="3"/>
    <col min="14589" max="14589" width="7.7109375" style="3" customWidth="1"/>
    <col min="14590" max="14590" width="48.7109375" style="3" customWidth="1"/>
    <col min="14591" max="14591" width="10.85546875" style="3" customWidth="1"/>
    <col min="14592" max="14592" width="6.85546875" style="3" customWidth="1"/>
    <col min="14593" max="14593" width="13.42578125" style="3" customWidth="1"/>
    <col min="14594" max="14594" width="15.42578125" style="3" customWidth="1"/>
    <col min="14595" max="14595" width="16.7109375" style="3" customWidth="1"/>
    <col min="14596" max="14596" width="11.5703125" style="3" bestFit="1" customWidth="1"/>
    <col min="14597" max="14844" width="11.42578125" style="3"/>
    <col min="14845" max="14845" width="7.7109375" style="3" customWidth="1"/>
    <col min="14846" max="14846" width="48.7109375" style="3" customWidth="1"/>
    <col min="14847" max="14847" width="10.85546875" style="3" customWidth="1"/>
    <col min="14848" max="14848" width="6.85546875" style="3" customWidth="1"/>
    <col min="14849" max="14849" width="13.42578125" style="3" customWidth="1"/>
    <col min="14850" max="14850" width="15.42578125" style="3" customWidth="1"/>
    <col min="14851" max="14851" width="16.7109375" style="3" customWidth="1"/>
    <col min="14852" max="14852" width="11.5703125" style="3" bestFit="1" customWidth="1"/>
    <col min="14853" max="15100" width="11.42578125" style="3"/>
    <col min="15101" max="15101" width="7.7109375" style="3" customWidth="1"/>
    <col min="15102" max="15102" width="48.7109375" style="3" customWidth="1"/>
    <col min="15103" max="15103" width="10.85546875" style="3" customWidth="1"/>
    <col min="15104" max="15104" width="6.85546875" style="3" customWidth="1"/>
    <col min="15105" max="15105" width="13.42578125" style="3" customWidth="1"/>
    <col min="15106" max="15106" width="15.42578125" style="3" customWidth="1"/>
    <col min="15107" max="15107" width="16.7109375" style="3" customWidth="1"/>
    <col min="15108" max="15108" width="11.5703125" style="3" bestFit="1" customWidth="1"/>
    <col min="15109" max="15356" width="11.42578125" style="3"/>
    <col min="15357" max="15357" width="7.7109375" style="3" customWidth="1"/>
    <col min="15358" max="15358" width="48.7109375" style="3" customWidth="1"/>
    <col min="15359" max="15359" width="10.85546875" style="3" customWidth="1"/>
    <col min="15360" max="15360" width="6.85546875" style="3" customWidth="1"/>
    <col min="15361" max="15361" width="13.42578125" style="3" customWidth="1"/>
    <col min="15362" max="15362" width="15.42578125" style="3" customWidth="1"/>
    <col min="15363" max="15363" width="16.7109375" style="3" customWidth="1"/>
    <col min="15364" max="15364" width="11.5703125" style="3" bestFit="1" customWidth="1"/>
    <col min="15365" max="15612" width="11.42578125" style="3"/>
    <col min="15613" max="15613" width="7.7109375" style="3" customWidth="1"/>
    <col min="15614" max="15614" width="48.7109375" style="3" customWidth="1"/>
    <col min="15615" max="15615" width="10.85546875" style="3" customWidth="1"/>
    <col min="15616" max="15616" width="6.85546875" style="3" customWidth="1"/>
    <col min="15617" max="15617" width="13.42578125" style="3" customWidth="1"/>
    <col min="15618" max="15618" width="15.42578125" style="3" customWidth="1"/>
    <col min="15619" max="15619" width="16.7109375" style="3" customWidth="1"/>
    <col min="15620" max="15620" width="11.5703125" style="3" bestFit="1" customWidth="1"/>
    <col min="15621" max="15868" width="11.42578125" style="3"/>
    <col min="15869" max="15869" width="7.7109375" style="3" customWidth="1"/>
    <col min="15870" max="15870" width="48.7109375" style="3" customWidth="1"/>
    <col min="15871" max="15871" width="10.85546875" style="3" customWidth="1"/>
    <col min="15872" max="15872" width="6.85546875" style="3" customWidth="1"/>
    <col min="15873" max="15873" width="13.42578125" style="3" customWidth="1"/>
    <col min="15874" max="15874" width="15.42578125" style="3" customWidth="1"/>
    <col min="15875" max="15875" width="16.7109375" style="3" customWidth="1"/>
    <col min="15876" max="15876" width="11.5703125" style="3" bestFit="1" customWidth="1"/>
    <col min="15877" max="16124" width="11.42578125" style="3"/>
    <col min="16125" max="16125" width="7.7109375" style="3" customWidth="1"/>
    <col min="16126" max="16126" width="48.7109375" style="3" customWidth="1"/>
    <col min="16127" max="16127" width="10.85546875" style="3" customWidth="1"/>
    <col min="16128" max="16128" width="6.85546875" style="3" customWidth="1"/>
    <col min="16129" max="16129" width="13.42578125" style="3" customWidth="1"/>
    <col min="16130" max="16130" width="15.42578125" style="3" customWidth="1"/>
    <col min="16131" max="16131" width="16.7109375" style="3" customWidth="1"/>
    <col min="16132" max="16132" width="11.5703125" style="3" bestFit="1" customWidth="1"/>
    <col min="16133" max="16384" width="11.42578125" style="3"/>
  </cols>
  <sheetData>
    <row r="1" spans="1:13" s="1" customFormat="1" x14ac:dyDescent="0.2">
      <c r="A1" s="233" t="s">
        <v>0</v>
      </c>
      <c r="B1" s="233"/>
      <c r="C1" s="233"/>
      <c r="D1" s="233"/>
      <c r="E1" s="233"/>
      <c r="F1" s="233"/>
    </row>
    <row r="2" spans="1:13" s="1" customFormat="1" x14ac:dyDescent="0.2">
      <c r="A2" s="233" t="s">
        <v>1</v>
      </c>
      <c r="B2" s="233"/>
      <c r="C2" s="233"/>
      <c r="D2" s="233"/>
      <c r="E2" s="233"/>
      <c r="F2" s="233"/>
    </row>
    <row r="3" spans="1:13" s="1" customFormat="1" x14ac:dyDescent="0.2">
      <c r="A3" s="233" t="s">
        <v>99</v>
      </c>
      <c r="B3" s="233"/>
      <c r="C3" s="233"/>
      <c r="D3" s="233"/>
      <c r="E3" s="233"/>
      <c r="F3" s="233"/>
    </row>
    <row r="4" spans="1:13" s="1" customFormat="1" x14ac:dyDescent="0.2">
      <c r="A4" s="233"/>
      <c r="B4" s="233"/>
      <c r="C4" s="233"/>
      <c r="D4" s="233"/>
      <c r="E4" s="233"/>
      <c r="F4" s="233"/>
    </row>
    <row r="5" spans="1:13" s="1" customFormat="1" ht="8.25" customHeight="1" x14ac:dyDescent="0.2">
      <c r="A5" s="233"/>
      <c r="B5" s="233"/>
      <c r="C5" s="233"/>
      <c r="D5" s="233"/>
      <c r="E5" s="233"/>
      <c r="F5" s="233"/>
    </row>
    <row r="6" spans="1:13" s="130" customFormat="1" ht="15" customHeight="1" x14ac:dyDescent="0.2">
      <c r="A6" s="128" t="s">
        <v>48</v>
      </c>
      <c r="B6" s="232" t="s">
        <v>73</v>
      </c>
      <c r="C6" s="232"/>
      <c r="D6" s="232"/>
      <c r="E6" s="232"/>
      <c r="F6" s="232"/>
    </row>
    <row r="7" spans="1:13" s="1" customFormat="1" ht="14.25" customHeight="1" x14ac:dyDescent="0.2">
      <c r="A7" s="41" t="s">
        <v>65</v>
      </c>
      <c r="B7" s="39"/>
      <c r="C7" s="42"/>
      <c r="D7" s="40" t="s">
        <v>2</v>
      </c>
      <c r="E7" s="43"/>
      <c r="F7" s="129"/>
    </row>
    <row r="8" spans="1:13" s="1" customFormat="1" ht="14.25" customHeight="1" x14ac:dyDescent="0.2">
      <c r="A8" s="41" t="s">
        <v>77</v>
      </c>
      <c r="B8" s="39"/>
      <c r="C8" s="42"/>
      <c r="D8" s="40"/>
      <c r="E8" s="43"/>
      <c r="F8" s="129"/>
    </row>
    <row r="9" spans="1:13" s="1" customFormat="1" ht="15" customHeight="1" x14ac:dyDescent="0.2">
      <c r="A9" s="178" t="s">
        <v>78</v>
      </c>
      <c r="B9" s="179" t="s">
        <v>122</v>
      </c>
      <c r="C9" s="174"/>
      <c r="D9" s="174"/>
      <c r="E9" s="174"/>
      <c r="F9" s="174"/>
    </row>
    <row r="10" spans="1:13" s="1" customFormat="1" ht="15" customHeight="1" x14ac:dyDescent="0.2">
      <c r="A10" s="178"/>
      <c r="B10" s="179"/>
      <c r="C10" s="218"/>
      <c r="D10" s="218"/>
      <c r="E10" s="218"/>
      <c r="F10" s="218"/>
    </row>
    <row r="11" spans="1:13" s="1" customFormat="1" ht="14.25" customHeight="1" x14ac:dyDescent="0.2">
      <c r="A11" s="238" t="s">
        <v>120</v>
      </c>
      <c r="B11" s="238"/>
      <c r="C11" s="238"/>
      <c r="D11" s="238"/>
      <c r="E11" s="238"/>
      <c r="F11" s="238"/>
    </row>
    <row r="12" spans="1:13" s="25" customFormat="1" ht="11.25" customHeight="1" x14ac:dyDescent="0.25">
      <c r="A12" s="44" t="s">
        <v>3</v>
      </c>
      <c r="B12" s="44" t="s">
        <v>4</v>
      </c>
      <c r="C12" s="45" t="s">
        <v>5</v>
      </c>
      <c r="D12" s="44" t="s">
        <v>6</v>
      </c>
      <c r="E12" s="46" t="s">
        <v>7</v>
      </c>
      <c r="F12" s="46" t="s">
        <v>8</v>
      </c>
      <c r="G12" s="137"/>
    </row>
    <row r="13" spans="1:13" ht="10.5" customHeight="1" x14ac:dyDescent="0.25">
      <c r="A13" s="47"/>
      <c r="B13" s="47"/>
      <c r="C13" s="48"/>
      <c r="D13" s="47"/>
      <c r="E13" s="49"/>
      <c r="F13" s="49"/>
      <c r="G13" s="2"/>
    </row>
    <row r="14" spans="1:13" s="8" customFormat="1" ht="25.5" customHeight="1" x14ac:dyDescent="0.2">
      <c r="A14" s="50" t="s">
        <v>46</v>
      </c>
      <c r="B14" s="154" t="s">
        <v>64</v>
      </c>
      <c r="C14" s="33"/>
      <c r="D14" s="51"/>
      <c r="E14" s="35"/>
      <c r="F14" s="52"/>
      <c r="G14" s="7"/>
      <c r="H14" s="7"/>
      <c r="I14" s="7"/>
      <c r="J14" s="7"/>
      <c r="K14" s="7"/>
      <c r="L14" s="7"/>
      <c r="M14" s="7"/>
    </row>
    <row r="15" spans="1:13" s="8" customFormat="1" ht="9.75" customHeight="1" x14ac:dyDescent="0.2">
      <c r="A15" s="51"/>
      <c r="B15" s="30"/>
      <c r="C15" s="33"/>
      <c r="D15" s="51"/>
      <c r="E15" s="35"/>
      <c r="F15" s="52"/>
      <c r="G15" s="7"/>
      <c r="H15" s="7"/>
      <c r="I15" s="7"/>
      <c r="J15" s="7"/>
      <c r="K15" s="7"/>
      <c r="L15" s="7"/>
      <c r="M15" s="7"/>
    </row>
    <row r="16" spans="1:13" s="164" customFormat="1" ht="12.75" customHeight="1" x14ac:dyDescent="0.2">
      <c r="A16" s="54">
        <v>1</v>
      </c>
      <c r="B16" s="30" t="s">
        <v>40</v>
      </c>
      <c r="C16" s="155">
        <v>1015.8</v>
      </c>
      <c r="D16" s="34" t="s">
        <v>12</v>
      </c>
      <c r="E16" s="155">
        <v>14.63</v>
      </c>
      <c r="F16" s="52">
        <f t="shared" ref="F16:F57" si="0">ROUND(C16*E16,2)</f>
        <v>14861.15</v>
      </c>
      <c r="G16" s="230"/>
      <c r="H16" s="163"/>
      <c r="I16" s="163"/>
      <c r="J16" s="163"/>
      <c r="K16" s="163"/>
      <c r="L16" s="163"/>
      <c r="M16" s="163"/>
    </row>
    <row r="17" spans="1:13" s="8" customFormat="1" ht="10.5" customHeight="1" x14ac:dyDescent="0.2">
      <c r="A17" s="29"/>
      <c r="B17" s="30"/>
      <c r="C17" s="166"/>
      <c r="D17" s="34"/>
      <c r="E17" s="155"/>
      <c r="F17" s="52">
        <f t="shared" si="0"/>
        <v>0</v>
      </c>
      <c r="G17" s="163"/>
      <c r="H17" s="7"/>
      <c r="I17" s="7"/>
      <c r="J17" s="7"/>
      <c r="K17" s="7"/>
      <c r="L17" s="7"/>
      <c r="M17" s="7"/>
    </row>
    <row r="18" spans="1:13" s="8" customFormat="1" ht="12.75" customHeight="1" x14ac:dyDescent="0.2">
      <c r="A18" s="55">
        <v>2</v>
      </c>
      <c r="B18" s="53" t="s">
        <v>9</v>
      </c>
      <c r="C18" s="166"/>
      <c r="D18" s="34"/>
      <c r="E18" s="155"/>
      <c r="F18" s="52">
        <f t="shared" si="0"/>
        <v>0</v>
      </c>
      <c r="G18" s="163"/>
      <c r="H18" s="7"/>
      <c r="I18" s="7"/>
      <c r="J18" s="7"/>
      <c r="K18" s="7"/>
      <c r="L18" s="7"/>
      <c r="M18" s="7"/>
    </row>
    <row r="19" spans="1:13" s="8" customFormat="1" ht="12.75" customHeight="1" x14ac:dyDescent="0.2">
      <c r="A19" s="56">
        <v>2.1</v>
      </c>
      <c r="B19" s="30" t="s">
        <v>37</v>
      </c>
      <c r="C19" s="155">
        <v>1208.8</v>
      </c>
      <c r="D19" s="34" t="s">
        <v>10</v>
      </c>
      <c r="E19" s="155">
        <v>154.52000000000001</v>
      </c>
      <c r="F19" s="52">
        <f t="shared" si="0"/>
        <v>186783.78</v>
      </c>
      <c r="G19" s="230"/>
      <c r="H19" s="7"/>
      <c r="I19" s="7"/>
      <c r="J19" s="7"/>
      <c r="K19" s="7"/>
      <c r="L19" s="7"/>
      <c r="M19" s="7"/>
    </row>
    <row r="20" spans="1:13" s="8" customFormat="1" ht="12.75" customHeight="1" x14ac:dyDescent="0.2">
      <c r="A20" s="56">
        <v>2.2000000000000002</v>
      </c>
      <c r="B20" s="30" t="s">
        <v>36</v>
      </c>
      <c r="C20" s="155">
        <v>86.34</v>
      </c>
      <c r="D20" s="34" t="s">
        <v>10</v>
      </c>
      <c r="E20" s="155">
        <v>1110.3900000000001</v>
      </c>
      <c r="F20" s="52">
        <f t="shared" si="0"/>
        <v>95871.07</v>
      </c>
      <c r="G20" s="230"/>
      <c r="H20" s="7"/>
      <c r="I20" s="7"/>
      <c r="J20" s="7"/>
      <c r="K20" s="7"/>
      <c r="L20" s="7"/>
      <c r="M20" s="7"/>
    </row>
    <row r="21" spans="1:13" s="8" customFormat="1" ht="25.5" x14ac:dyDescent="0.2">
      <c r="A21" s="56">
        <v>2.2999999999999998</v>
      </c>
      <c r="B21" s="31" t="s">
        <v>62</v>
      </c>
      <c r="C21" s="26">
        <v>995.89</v>
      </c>
      <c r="D21" s="51" t="s">
        <v>10</v>
      </c>
      <c r="E21" s="59">
        <v>184.63</v>
      </c>
      <c r="F21" s="60">
        <f t="shared" si="0"/>
        <v>183871.17</v>
      </c>
      <c r="G21" s="230"/>
      <c r="H21" s="7"/>
      <c r="I21" s="7"/>
      <c r="J21" s="7"/>
      <c r="K21" s="7"/>
      <c r="L21" s="7"/>
      <c r="M21" s="7"/>
    </row>
    <row r="22" spans="1:13" s="8" customFormat="1" ht="27.75" customHeight="1" x14ac:dyDescent="0.2">
      <c r="A22" s="56">
        <v>2.4</v>
      </c>
      <c r="B22" s="156" t="s">
        <v>49</v>
      </c>
      <c r="C22" s="26">
        <v>255.49</v>
      </c>
      <c r="D22" s="51" t="s">
        <v>10</v>
      </c>
      <c r="E22" s="26">
        <v>210</v>
      </c>
      <c r="F22" s="60">
        <f t="shared" si="0"/>
        <v>53652.9</v>
      </c>
      <c r="G22" s="163"/>
      <c r="H22" s="7"/>
      <c r="I22" s="7"/>
      <c r="J22" s="7"/>
      <c r="K22" s="7"/>
      <c r="L22" s="7"/>
      <c r="M22" s="7"/>
    </row>
    <row r="23" spans="1:13" s="8" customFormat="1" ht="9" customHeight="1" x14ac:dyDescent="0.2">
      <c r="A23" s="56"/>
      <c r="B23" s="30"/>
      <c r="C23" s="26"/>
      <c r="D23" s="51"/>
      <c r="E23" s="26"/>
      <c r="F23" s="60">
        <f t="shared" si="0"/>
        <v>0</v>
      </c>
      <c r="G23" s="163"/>
      <c r="H23" s="7"/>
      <c r="I23" s="7"/>
      <c r="J23" s="7"/>
      <c r="K23" s="7"/>
      <c r="L23" s="7"/>
      <c r="M23" s="7"/>
    </row>
    <row r="24" spans="1:13" s="8" customFormat="1" ht="12.75" customHeight="1" x14ac:dyDescent="0.2">
      <c r="A24" s="55">
        <v>3</v>
      </c>
      <c r="B24" s="53" t="s">
        <v>35</v>
      </c>
      <c r="C24" s="172"/>
      <c r="D24" s="50"/>
      <c r="E24" s="172"/>
      <c r="F24" s="60">
        <f t="shared" si="0"/>
        <v>0</v>
      </c>
      <c r="G24" s="163"/>
      <c r="H24" s="7"/>
      <c r="I24" s="7"/>
      <c r="J24" s="7"/>
      <c r="K24" s="7"/>
      <c r="L24" s="7"/>
      <c r="M24" s="7"/>
    </row>
    <row r="25" spans="1:13" s="8" customFormat="1" ht="25.5" x14ac:dyDescent="0.2">
      <c r="A25" s="57">
        <v>3.1</v>
      </c>
      <c r="B25" s="31" t="s">
        <v>47</v>
      </c>
      <c r="C25" s="26">
        <v>1056.43</v>
      </c>
      <c r="D25" s="51" t="s">
        <v>12</v>
      </c>
      <c r="E25" s="59">
        <v>6063.52</v>
      </c>
      <c r="F25" s="60">
        <f t="shared" si="0"/>
        <v>6405684.4299999997</v>
      </c>
      <c r="G25" s="163"/>
      <c r="H25" s="7"/>
      <c r="I25" s="7"/>
      <c r="J25" s="7"/>
      <c r="K25" s="7"/>
      <c r="L25" s="7"/>
      <c r="M25" s="7"/>
    </row>
    <row r="26" spans="1:13" s="8" customFormat="1" x14ac:dyDescent="0.2">
      <c r="A26" s="57"/>
      <c r="B26" s="31"/>
      <c r="C26" s="26"/>
      <c r="D26" s="51"/>
      <c r="E26" s="59"/>
      <c r="F26" s="60">
        <f t="shared" si="0"/>
        <v>0</v>
      </c>
      <c r="G26" s="163"/>
      <c r="H26" s="7"/>
      <c r="I26" s="7"/>
      <c r="J26" s="7"/>
      <c r="K26" s="7"/>
      <c r="L26" s="7"/>
      <c r="M26" s="7"/>
    </row>
    <row r="27" spans="1:13" s="8" customFormat="1" ht="12.75" customHeight="1" x14ac:dyDescent="0.2">
      <c r="A27" s="55">
        <v>4</v>
      </c>
      <c r="B27" s="53" t="s">
        <v>34</v>
      </c>
      <c r="C27" s="172"/>
      <c r="D27" s="50"/>
      <c r="E27" s="172"/>
      <c r="F27" s="60">
        <f t="shared" si="0"/>
        <v>0</v>
      </c>
      <c r="G27" s="163"/>
      <c r="H27" s="7"/>
      <c r="I27" s="7"/>
      <c r="J27" s="7"/>
      <c r="K27" s="7"/>
      <c r="L27" s="7"/>
      <c r="M27" s="7"/>
    </row>
    <row r="28" spans="1:13" s="8" customFormat="1" ht="25.5" x14ac:dyDescent="0.2">
      <c r="A28" s="57">
        <v>4.0999999999999996</v>
      </c>
      <c r="B28" s="31" t="s">
        <v>47</v>
      </c>
      <c r="C28" s="26">
        <v>1056.43</v>
      </c>
      <c r="D28" s="51" t="s">
        <v>12</v>
      </c>
      <c r="E28" s="26">
        <v>55.95</v>
      </c>
      <c r="F28" s="60">
        <f t="shared" si="0"/>
        <v>59107.26</v>
      </c>
      <c r="G28" s="230"/>
      <c r="H28" s="7"/>
      <c r="I28" s="7"/>
      <c r="J28" s="7"/>
      <c r="K28" s="7"/>
      <c r="L28" s="7"/>
      <c r="M28" s="7"/>
    </row>
    <row r="29" spans="1:13" s="8" customFormat="1" ht="9" customHeight="1" x14ac:dyDescent="0.2">
      <c r="A29" s="56"/>
      <c r="B29" s="31"/>
      <c r="C29" s="33"/>
      <c r="D29" s="51"/>
      <c r="E29" s="35"/>
      <c r="F29" s="52">
        <f t="shared" si="0"/>
        <v>0</v>
      </c>
      <c r="G29" s="163"/>
      <c r="H29" s="7"/>
      <c r="I29" s="7"/>
      <c r="J29" s="7"/>
      <c r="K29" s="7"/>
      <c r="L29" s="7"/>
      <c r="M29" s="7"/>
    </row>
    <row r="30" spans="1:13" s="8" customFormat="1" ht="38.25" x14ac:dyDescent="0.2">
      <c r="A30" s="62">
        <v>5</v>
      </c>
      <c r="B30" s="36" t="s">
        <v>70</v>
      </c>
      <c r="C30" s="29"/>
      <c r="D30" s="51"/>
      <c r="E30" s="59"/>
      <c r="F30" s="52">
        <f t="shared" si="0"/>
        <v>0</v>
      </c>
      <c r="G30" s="163"/>
      <c r="H30" s="7"/>
      <c r="I30" s="7"/>
      <c r="J30" s="7"/>
      <c r="K30" s="7"/>
      <c r="L30" s="7"/>
      <c r="M30" s="7"/>
    </row>
    <row r="31" spans="1:13" s="8" customFormat="1" x14ac:dyDescent="0.2">
      <c r="A31" s="57">
        <f>A30+0.1</f>
        <v>5.0999999999999996</v>
      </c>
      <c r="B31" s="165" t="s">
        <v>71</v>
      </c>
      <c r="C31" s="63">
        <v>2</v>
      </c>
      <c r="D31" s="51" t="s">
        <v>13</v>
      </c>
      <c r="E31" s="59">
        <v>8809.77</v>
      </c>
      <c r="F31" s="52">
        <f t="shared" si="0"/>
        <v>17619.54</v>
      </c>
      <c r="G31" s="163"/>
      <c r="H31" s="7"/>
      <c r="I31" s="7"/>
      <c r="J31" s="7"/>
      <c r="K31" s="7"/>
      <c r="L31" s="7"/>
      <c r="M31" s="7"/>
    </row>
    <row r="32" spans="1:13" s="164" customFormat="1" x14ac:dyDescent="0.2">
      <c r="A32" s="57">
        <f t="shared" ref="A32:A34" si="1">A31+0.1</f>
        <v>5.1999999999999993</v>
      </c>
      <c r="B32" s="165" t="s">
        <v>72</v>
      </c>
      <c r="C32" s="63">
        <v>2</v>
      </c>
      <c r="D32" s="51" t="s">
        <v>13</v>
      </c>
      <c r="E32" s="59">
        <v>8550.4700000000012</v>
      </c>
      <c r="F32" s="52">
        <f t="shared" si="0"/>
        <v>17100.939999999999</v>
      </c>
      <c r="G32" s="163"/>
      <c r="H32" s="163"/>
      <c r="I32" s="163"/>
      <c r="J32" s="163"/>
      <c r="K32" s="163"/>
      <c r="L32" s="163"/>
      <c r="M32" s="163"/>
    </row>
    <row r="33" spans="1:13" s="8" customFormat="1" x14ac:dyDescent="0.2">
      <c r="A33" s="57">
        <f t="shared" si="1"/>
        <v>5.2999999999999989</v>
      </c>
      <c r="B33" s="165" t="s">
        <v>69</v>
      </c>
      <c r="C33" s="63">
        <v>6</v>
      </c>
      <c r="D33" s="51" t="s">
        <v>13</v>
      </c>
      <c r="E33" s="59">
        <v>4516.01</v>
      </c>
      <c r="F33" s="52">
        <f t="shared" si="0"/>
        <v>27096.06</v>
      </c>
      <c r="G33" s="163"/>
      <c r="H33" s="7"/>
      <c r="I33" s="7"/>
      <c r="J33" s="7"/>
      <c r="K33" s="7"/>
      <c r="L33" s="7"/>
      <c r="M33" s="7"/>
    </row>
    <row r="34" spans="1:13" s="8" customFormat="1" ht="25.5" x14ac:dyDescent="0.2">
      <c r="A34" s="57">
        <f t="shared" si="1"/>
        <v>5.3999999999999986</v>
      </c>
      <c r="B34" s="165" t="s">
        <v>67</v>
      </c>
      <c r="C34" s="63">
        <v>4</v>
      </c>
      <c r="D34" s="51" t="s">
        <v>13</v>
      </c>
      <c r="E34" s="59">
        <v>4325</v>
      </c>
      <c r="F34" s="60">
        <f t="shared" si="0"/>
        <v>17300</v>
      </c>
      <c r="G34" s="163"/>
      <c r="H34" s="7"/>
      <c r="I34" s="7"/>
      <c r="J34" s="7"/>
      <c r="K34" s="7"/>
      <c r="L34" s="7"/>
      <c r="M34" s="7"/>
    </row>
    <row r="35" spans="1:13" s="8" customFormat="1" x14ac:dyDescent="0.2">
      <c r="A35" s="57"/>
      <c r="B35" s="157"/>
      <c r="C35" s="63"/>
      <c r="D35" s="51"/>
      <c r="E35" s="59"/>
      <c r="F35" s="52">
        <f t="shared" si="0"/>
        <v>0</v>
      </c>
      <c r="G35" s="163"/>
      <c r="H35" s="7"/>
      <c r="I35" s="7"/>
      <c r="J35" s="7"/>
      <c r="K35" s="7"/>
      <c r="L35" s="7"/>
      <c r="M35" s="7"/>
    </row>
    <row r="36" spans="1:13" s="8" customFormat="1" x14ac:dyDescent="0.2">
      <c r="A36" s="62">
        <v>6</v>
      </c>
      <c r="B36" s="36" t="s">
        <v>33</v>
      </c>
      <c r="C36" s="29"/>
      <c r="D36" s="51"/>
      <c r="E36" s="59"/>
      <c r="F36" s="52">
        <f t="shared" si="0"/>
        <v>0</v>
      </c>
      <c r="G36" s="163"/>
      <c r="H36" s="7"/>
      <c r="I36" s="7"/>
      <c r="J36" s="7"/>
      <c r="K36" s="7"/>
      <c r="L36" s="7"/>
      <c r="M36" s="7"/>
    </row>
    <row r="37" spans="1:13" s="8" customFormat="1" ht="51" x14ac:dyDescent="0.2">
      <c r="A37" s="57">
        <v>6.1</v>
      </c>
      <c r="B37" s="158" t="s">
        <v>44</v>
      </c>
      <c r="C37" s="63">
        <v>1</v>
      </c>
      <c r="D37" s="51" t="s">
        <v>13</v>
      </c>
      <c r="E37" s="59">
        <v>38138.559999999998</v>
      </c>
      <c r="F37" s="60">
        <f t="shared" si="0"/>
        <v>38138.559999999998</v>
      </c>
      <c r="G37" s="163"/>
      <c r="H37" s="7"/>
      <c r="I37" s="7"/>
      <c r="J37" s="7"/>
      <c r="K37" s="7"/>
      <c r="L37" s="7"/>
      <c r="M37" s="7"/>
    </row>
    <row r="38" spans="1:13" s="8" customFormat="1" ht="7.5" customHeight="1" x14ac:dyDescent="0.2">
      <c r="A38" s="57"/>
      <c r="B38" s="158"/>
      <c r="C38" s="63"/>
      <c r="D38" s="51"/>
      <c r="E38" s="59"/>
      <c r="F38" s="60">
        <f t="shared" si="0"/>
        <v>0</v>
      </c>
      <c r="G38" s="163"/>
      <c r="H38" s="7"/>
      <c r="I38" s="7"/>
      <c r="J38" s="7"/>
      <c r="K38" s="7"/>
      <c r="L38" s="7"/>
      <c r="M38" s="7"/>
    </row>
    <row r="39" spans="1:13" s="8" customFormat="1" ht="51" x14ac:dyDescent="0.2">
      <c r="A39" s="57">
        <v>6.2</v>
      </c>
      <c r="B39" s="158" t="s">
        <v>66</v>
      </c>
      <c r="C39" s="63">
        <v>1</v>
      </c>
      <c r="D39" s="51" t="s">
        <v>13</v>
      </c>
      <c r="E39" s="59">
        <v>40718.379999999997</v>
      </c>
      <c r="F39" s="60">
        <f t="shared" si="0"/>
        <v>40718.379999999997</v>
      </c>
      <c r="G39" s="163"/>
      <c r="H39" s="7"/>
      <c r="I39" s="7"/>
      <c r="J39" s="7"/>
      <c r="K39" s="7"/>
      <c r="L39" s="7"/>
      <c r="M39" s="7"/>
    </row>
    <row r="40" spans="1:13" s="8" customFormat="1" ht="25.5" x14ac:dyDescent="0.2">
      <c r="A40" s="57">
        <v>6.3</v>
      </c>
      <c r="B40" s="31" t="s">
        <v>61</v>
      </c>
      <c r="C40" s="63">
        <v>1</v>
      </c>
      <c r="D40" s="51" t="s">
        <v>13</v>
      </c>
      <c r="E40" s="59">
        <v>13393.45</v>
      </c>
      <c r="F40" s="60">
        <f t="shared" si="0"/>
        <v>13393.45</v>
      </c>
      <c r="G40" s="163"/>
      <c r="H40" s="7"/>
      <c r="I40" s="7"/>
      <c r="J40" s="7"/>
      <c r="K40" s="7"/>
      <c r="L40" s="7"/>
      <c r="M40" s="7"/>
    </row>
    <row r="41" spans="1:13" s="8" customFormat="1" x14ac:dyDescent="0.2">
      <c r="A41" s="57">
        <v>6.4</v>
      </c>
      <c r="B41" s="159" t="s">
        <v>50</v>
      </c>
      <c r="C41" s="63">
        <v>1</v>
      </c>
      <c r="D41" s="51" t="s">
        <v>13</v>
      </c>
      <c r="E41" s="59">
        <v>3885</v>
      </c>
      <c r="F41" s="60">
        <f t="shared" si="0"/>
        <v>3885</v>
      </c>
      <c r="G41" s="163"/>
      <c r="H41" s="7"/>
      <c r="I41" s="7"/>
      <c r="J41" s="7"/>
      <c r="K41" s="7"/>
      <c r="L41" s="7"/>
      <c r="M41" s="7"/>
    </row>
    <row r="42" spans="1:13" s="8" customFormat="1" ht="12" customHeight="1" x14ac:dyDescent="0.2">
      <c r="A42" s="57"/>
      <c r="B42" s="31"/>
      <c r="C42" s="29"/>
      <c r="D42" s="51"/>
      <c r="E42" s="59"/>
      <c r="F42" s="52">
        <f t="shared" si="0"/>
        <v>0</v>
      </c>
      <c r="G42" s="163"/>
      <c r="H42" s="7"/>
      <c r="I42" s="7"/>
      <c r="J42" s="7"/>
      <c r="K42" s="7"/>
      <c r="L42" s="7"/>
      <c r="M42" s="7"/>
    </row>
    <row r="43" spans="1:13" s="8" customFormat="1" ht="12.75" customHeight="1" x14ac:dyDescent="0.2">
      <c r="A43" s="62">
        <v>7</v>
      </c>
      <c r="B43" s="64" t="s">
        <v>32</v>
      </c>
      <c r="C43" s="28"/>
      <c r="D43" s="27"/>
      <c r="E43" s="65"/>
      <c r="F43" s="52">
        <f t="shared" si="0"/>
        <v>0</v>
      </c>
      <c r="G43" s="163"/>
      <c r="H43" s="7"/>
      <c r="I43" s="7"/>
      <c r="J43" s="7"/>
      <c r="K43" s="7"/>
      <c r="L43" s="7"/>
      <c r="M43" s="7"/>
    </row>
    <row r="44" spans="1:13" s="8" customFormat="1" ht="12.75" customHeight="1" x14ac:dyDescent="0.2">
      <c r="A44" s="56">
        <v>7.1</v>
      </c>
      <c r="B44" s="31" t="s">
        <v>39</v>
      </c>
      <c r="C44" s="35">
        <v>1015.8</v>
      </c>
      <c r="D44" s="66" t="s">
        <v>12</v>
      </c>
      <c r="E44" s="35">
        <v>53.28</v>
      </c>
      <c r="F44" s="52">
        <f t="shared" si="0"/>
        <v>54121.82</v>
      </c>
      <c r="G44" s="230"/>
      <c r="H44" s="7"/>
      <c r="I44" s="7"/>
      <c r="J44" s="7"/>
      <c r="K44" s="7"/>
      <c r="L44" s="7"/>
      <c r="M44" s="7"/>
    </row>
    <row r="45" spans="1:13" s="8" customFormat="1" ht="12.75" customHeight="1" x14ac:dyDescent="0.2">
      <c r="A45" s="56"/>
      <c r="B45" s="31"/>
      <c r="C45" s="33"/>
      <c r="D45" s="66"/>
      <c r="E45" s="67"/>
      <c r="F45" s="52">
        <f t="shared" si="0"/>
        <v>0</v>
      </c>
      <c r="G45" s="163"/>
      <c r="H45" s="7"/>
      <c r="I45" s="7"/>
      <c r="J45" s="7"/>
      <c r="K45" s="7"/>
      <c r="L45" s="7"/>
      <c r="M45" s="7"/>
    </row>
    <row r="46" spans="1:13" s="8" customFormat="1" ht="38.25" x14ac:dyDescent="0.2">
      <c r="A46" s="169">
        <v>8</v>
      </c>
      <c r="B46" s="170" t="s">
        <v>38</v>
      </c>
      <c r="C46" s="171">
        <v>1015.8</v>
      </c>
      <c r="D46" s="160" t="s">
        <v>12</v>
      </c>
      <c r="E46" s="161">
        <v>23.8</v>
      </c>
      <c r="F46" s="162">
        <f t="shared" si="0"/>
        <v>24176.04</v>
      </c>
      <c r="G46" s="163"/>
      <c r="H46" s="7"/>
      <c r="I46" s="7"/>
      <c r="J46" s="7"/>
      <c r="K46" s="7"/>
      <c r="L46" s="7"/>
      <c r="M46" s="7"/>
    </row>
    <row r="47" spans="1:13" s="8" customFormat="1" x14ac:dyDescent="0.2">
      <c r="A47" s="61"/>
      <c r="B47" s="32"/>
      <c r="C47" s="26"/>
      <c r="D47" s="51"/>
      <c r="E47" s="59"/>
      <c r="F47" s="52">
        <f t="shared" si="0"/>
        <v>0</v>
      </c>
      <c r="G47" s="163"/>
      <c r="H47" s="7"/>
      <c r="I47" s="7"/>
      <c r="J47" s="7"/>
      <c r="K47" s="7"/>
      <c r="L47" s="7"/>
      <c r="M47" s="7"/>
    </row>
    <row r="48" spans="1:13" s="8" customFormat="1" x14ac:dyDescent="0.2">
      <c r="A48" s="61">
        <v>9</v>
      </c>
      <c r="B48" s="32" t="s">
        <v>45</v>
      </c>
      <c r="C48" s="26">
        <v>1015.8</v>
      </c>
      <c r="D48" s="51" t="s">
        <v>12</v>
      </c>
      <c r="E48" s="59">
        <v>15</v>
      </c>
      <c r="F48" s="52">
        <f t="shared" si="0"/>
        <v>15237</v>
      </c>
      <c r="G48" s="163"/>
      <c r="H48" s="7"/>
      <c r="I48" s="7"/>
      <c r="J48" s="7"/>
      <c r="K48" s="7"/>
      <c r="L48" s="7"/>
      <c r="M48" s="7"/>
    </row>
    <row r="49" spans="1:13" s="8" customFormat="1" ht="9" customHeight="1" x14ac:dyDescent="0.2">
      <c r="A49" s="57"/>
      <c r="B49" s="31"/>
      <c r="C49" s="29"/>
      <c r="D49" s="51"/>
      <c r="E49" s="59"/>
      <c r="F49" s="52">
        <f t="shared" si="0"/>
        <v>0</v>
      </c>
      <c r="G49" s="163"/>
      <c r="H49" s="7"/>
      <c r="I49" s="7"/>
      <c r="J49" s="7"/>
      <c r="K49" s="7"/>
      <c r="L49" s="7"/>
      <c r="M49" s="7"/>
    </row>
    <row r="50" spans="1:13" s="8" customFormat="1" ht="12.75" customHeight="1" x14ac:dyDescent="0.2">
      <c r="A50" s="55">
        <v>10</v>
      </c>
      <c r="B50" s="142" t="s">
        <v>51</v>
      </c>
      <c r="C50" s="143"/>
      <c r="D50" s="144"/>
      <c r="E50" s="145"/>
      <c r="F50" s="52">
        <f t="shared" si="0"/>
        <v>0</v>
      </c>
      <c r="G50" s="163"/>
      <c r="H50" s="7"/>
      <c r="I50" s="7"/>
      <c r="J50" s="7"/>
      <c r="K50" s="7"/>
      <c r="L50" s="7"/>
      <c r="M50" s="7"/>
    </row>
    <row r="51" spans="1:13" s="8" customFormat="1" ht="12.75" customHeight="1" x14ac:dyDescent="0.2">
      <c r="A51" s="56">
        <v>10.1</v>
      </c>
      <c r="B51" s="146" t="s">
        <v>52</v>
      </c>
      <c r="C51" s="145">
        <v>2031.6</v>
      </c>
      <c r="D51" s="147" t="s">
        <v>12</v>
      </c>
      <c r="E51" s="145">
        <v>47.61</v>
      </c>
      <c r="F51" s="52">
        <f t="shared" si="0"/>
        <v>96724.479999999996</v>
      </c>
      <c r="G51" s="230"/>
      <c r="H51" s="7"/>
      <c r="I51" s="7"/>
      <c r="J51" s="7"/>
      <c r="K51" s="7"/>
      <c r="L51" s="7"/>
      <c r="M51" s="7"/>
    </row>
    <row r="52" spans="1:13" s="8" customFormat="1" ht="12.75" customHeight="1" x14ac:dyDescent="0.2">
      <c r="A52" s="56">
        <v>10.199999999999999</v>
      </c>
      <c r="B52" s="146" t="s">
        <v>53</v>
      </c>
      <c r="C52" s="145">
        <v>914.22</v>
      </c>
      <c r="D52" s="147" t="s">
        <v>11</v>
      </c>
      <c r="E52" s="145">
        <v>41</v>
      </c>
      <c r="F52" s="52">
        <f t="shared" si="0"/>
        <v>37483.019999999997</v>
      </c>
      <c r="G52" s="163"/>
      <c r="H52" s="7"/>
      <c r="I52" s="7"/>
      <c r="J52" s="7"/>
      <c r="K52" s="7"/>
      <c r="L52" s="7"/>
      <c r="M52" s="7"/>
    </row>
    <row r="53" spans="1:13" s="8" customFormat="1" ht="12.75" customHeight="1" x14ac:dyDescent="0.2">
      <c r="A53" s="56">
        <v>10.3</v>
      </c>
      <c r="B53" s="146" t="s">
        <v>54</v>
      </c>
      <c r="C53" s="143">
        <v>61.71</v>
      </c>
      <c r="D53" s="144" t="s">
        <v>10</v>
      </c>
      <c r="E53" s="143">
        <v>210</v>
      </c>
      <c r="F53" s="52">
        <f t="shared" si="0"/>
        <v>12959.1</v>
      </c>
      <c r="G53" s="163"/>
      <c r="H53" s="7"/>
      <c r="I53" s="7"/>
      <c r="J53" s="7"/>
      <c r="K53" s="7"/>
      <c r="L53" s="7"/>
      <c r="M53" s="7"/>
    </row>
    <row r="54" spans="1:13" s="8" customFormat="1" ht="12.75" customHeight="1" x14ac:dyDescent="0.2">
      <c r="A54" s="56">
        <v>10.4</v>
      </c>
      <c r="B54" s="148" t="s">
        <v>55</v>
      </c>
      <c r="C54" s="145">
        <v>219.41</v>
      </c>
      <c r="D54" s="147" t="s">
        <v>10</v>
      </c>
      <c r="E54" s="145">
        <v>833.68</v>
      </c>
      <c r="F54" s="52">
        <f t="shared" si="0"/>
        <v>182917.73</v>
      </c>
      <c r="G54" s="230"/>
      <c r="H54" s="7"/>
      <c r="I54" s="7"/>
      <c r="J54" s="7"/>
      <c r="K54" s="7"/>
      <c r="L54" s="7"/>
      <c r="M54" s="7"/>
    </row>
    <row r="55" spans="1:13" s="8" customFormat="1" ht="12.75" customHeight="1" x14ac:dyDescent="0.2">
      <c r="A55" s="56">
        <v>10.5</v>
      </c>
      <c r="B55" s="148" t="s">
        <v>56</v>
      </c>
      <c r="C55" s="143">
        <v>914.22</v>
      </c>
      <c r="D55" s="144" t="s">
        <v>11</v>
      </c>
      <c r="E55" s="145">
        <v>116.79</v>
      </c>
      <c r="F55" s="52">
        <f t="shared" si="0"/>
        <v>106771.75</v>
      </c>
      <c r="G55" s="230"/>
      <c r="H55" s="7"/>
      <c r="I55" s="7"/>
      <c r="J55" s="7"/>
      <c r="K55" s="7"/>
      <c r="L55" s="7"/>
      <c r="M55" s="7"/>
    </row>
    <row r="56" spans="1:13" s="8" customFormat="1" ht="12.75" customHeight="1" x14ac:dyDescent="0.2">
      <c r="A56" s="56">
        <v>10.6</v>
      </c>
      <c r="B56" s="149" t="s">
        <v>57</v>
      </c>
      <c r="C56" s="143">
        <v>1142.78</v>
      </c>
      <c r="D56" s="144" t="s">
        <v>11</v>
      </c>
      <c r="E56" s="143">
        <v>622.25</v>
      </c>
      <c r="F56" s="52">
        <f t="shared" si="0"/>
        <v>711094.86</v>
      </c>
      <c r="G56" s="230"/>
      <c r="H56" s="7"/>
      <c r="I56" s="7"/>
      <c r="J56" s="7"/>
      <c r="K56" s="7"/>
      <c r="L56" s="7"/>
      <c r="M56" s="7"/>
    </row>
    <row r="57" spans="1:13" s="8" customFormat="1" ht="12.75" customHeight="1" x14ac:dyDescent="0.2">
      <c r="A57" s="56">
        <v>10.7</v>
      </c>
      <c r="B57" s="31" t="s">
        <v>60</v>
      </c>
      <c r="C57" s="143">
        <v>2285.5500000000002</v>
      </c>
      <c r="D57" s="144" t="s">
        <v>58</v>
      </c>
      <c r="E57" s="145">
        <v>27.49</v>
      </c>
      <c r="F57" s="52">
        <f t="shared" si="0"/>
        <v>62829.77</v>
      </c>
      <c r="G57" s="230"/>
      <c r="H57" s="7"/>
      <c r="I57" s="7"/>
      <c r="J57" s="7"/>
      <c r="K57" s="7"/>
      <c r="L57" s="7"/>
      <c r="M57" s="7"/>
    </row>
    <row r="58" spans="1:13" s="8" customFormat="1" ht="6.75" customHeight="1" x14ac:dyDescent="0.2">
      <c r="A58" s="54"/>
      <c r="B58" s="77"/>
      <c r="C58" s="26"/>
      <c r="D58" s="51"/>
      <c r="E58" s="26"/>
      <c r="F58" s="60"/>
      <c r="G58" s="163"/>
      <c r="H58" s="7"/>
      <c r="I58" s="7"/>
      <c r="J58" s="7"/>
      <c r="K58" s="7"/>
      <c r="L58" s="7"/>
      <c r="M58" s="7"/>
    </row>
    <row r="59" spans="1:13" s="10" customFormat="1" ht="12.75" customHeight="1" x14ac:dyDescent="0.2">
      <c r="A59" s="150"/>
      <c r="B59" s="70" t="s">
        <v>42</v>
      </c>
      <c r="C59" s="151"/>
      <c r="D59" s="69"/>
      <c r="E59" s="151"/>
      <c r="F59" s="152">
        <f>SUM(F16:F58)</f>
        <v>8479399.2599999998</v>
      </c>
      <c r="G59" s="163"/>
      <c r="H59" s="9"/>
      <c r="I59" s="9"/>
      <c r="J59" s="9"/>
      <c r="K59" s="9"/>
      <c r="L59" s="9"/>
      <c r="M59" s="9"/>
    </row>
    <row r="60" spans="1:13" s="13" customFormat="1" x14ac:dyDescent="0.2">
      <c r="A60" s="57"/>
      <c r="B60" s="31"/>
      <c r="C60" s="63"/>
      <c r="D60" s="51"/>
      <c r="E60" s="59"/>
      <c r="F60" s="58">
        <f>ROUND(C60*E60,2)</f>
        <v>0</v>
      </c>
      <c r="G60" s="163"/>
      <c r="H60" s="12"/>
      <c r="I60" s="12"/>
      <c r="J60" s="12"/>
      <c r="K60" s="12"/>
      <c r="L60" s="12"/>
      <c r="M60" s="12"/>
    </row>
    <row r="61" spans="1:13" s="8" customFormat="1" x14ac:dyDescent="0.2">
      <c r="A61" s="76" t="s">
        <v>59</v>
      </c>
      <c r="B61" s="53" t="s">
        <v>15</v>
      </c>
      <c r="C61" s="35"/>
      <c r="D61" s="51"/>
      <c r="E61" s="35"/>
      <c r="F61" s="52"/>
      <c r="G61" s="163"/>
      <c r="H61" s="7"/>
      <c r="I61" s="7"/>
      <c r="J61" s="7"/>
      <c r="K61" s="7"/>
      <c r="L61" s="7"/>
      <c r="M61" s="7"/>
    </row>
    <row r="62" spans="1:13" s="8" customFormat="1" x14ac:dyDescent="0.2">
      <c r="A62" s="54"/>
      <c r="B62" s="32"/>
      <c r="C62" s="26"/>
      <c r="D62" s="51"/>
      <c r="E62" s="26"/>
      <c r="F62" s="60">
        <f t="shared" ref="F62:F63" si="2">ROUND(C62*E62,2)</f>
        <v>0</v>
      </c>
      <c r="G62" s="163"/>
      <c r="H62" s="7"/>
      <c r="I62" s="7"/>
      <c r="J62" s="7"/>
      <c r="K62" s="7"/>
      <c r="L62" s="7"/>
      <c r="M62" s="7"/>
    </row>
    <row r="63" spans="1:13" s="8" customFormat="1" ht="38.25" x14ac:dyDescent="0.2">
      <c r="A63" s="54">
        <v>1</v>
      </c>
      <c r="B63" s="77" t="s">
        <v>31</v>
      </c>
      <c r="C63" s="26">
        <v>2</v>
      </c>
      <c r="D63" s="153" t="s">
        <v>63</v>
      </c>
      <c r="E63" s="26">
        <v>35500</v>
      </c>
      <c r="F63" s="60">
        <f t="shared" si="2"/>
        <v>71000</v>
      </c>
      <c r="G63" s="163"/>
      <c r="H63" s="7"/>
      <c r="I63" s="7"/>
      <c r="J63" s="7"/>
      <c r="K63" s="7"/>
      <c r="L63" s="7"/>
      <c r="M63" s="7"/>
    </row>
    <row r="64" spans="1:13" s="8" customFormat="1" ht="13.5" customHeight="1" thickBot="1" x14ac:dyDescent="0.25">
      <c r="A64" s="54"/>
      <c r="B64" s="77"/>
      <c r="C64" s="26"/>
      <c r="D64" s="51"/>
      <c r="E64" s="26"/>
      <c r="F64" s="60"/>
      <c r="G64" s="163"/>
      <c r="H64" s="7"/>
      <c r="I64" s="7"/>
      <c r="J64" s="7"/>
      <c r="K64" s="7"/>
      <c r="L64" s="7"/>
      <c r="M64" s="7"/>
    </row>
    <row r="65" spans="1:13" s="17" customFormat="1" ht="14.25" thickTop="1" thickBot="1" x14ac:dyDescent="0.25">
      <c r="A65" s="78"/>
      <c r="B65" s="71" t="s">
        <v>68</v>
      </c>
      <c r="C65" s="79"/>
      <c r="D65" s="80"/>
      <c r="E65" s="81"/>
      <c r="F65" s="82">
        <f>SUM(F62:F63)</f>
        <v>71000</v>
      </c>
      <c r="G65" s="163"/>
      <c r="H65" s="16"/>
      <c r="I65" s="16"/>
      <c r="J65" s="16"/>
      <c r="K65" s="16"/>
      <c r="L65" s="16"/>
      <c r="M65" s="16"/>
    </row>
    <row r="66" spans="1:13" s="19" customFormat="1" ht="17.25" customHeight="1" thickTop="1" thickBot="1" x14ac:dyDescent="0.25">
      <c r="A66" s="72"/>
      <c r="B66" s="73"/>
      <c r="C66" s="37"/>
      <c r="D66" s="27"/>
      <c r="E66" s="74"/>
      <c r="F66" s="75"/>
      <c r="G66" s="163"/>
      <c r="H66" s="18"/>
      <c r="I66" s="18"/>
      <c r="J66" s="18"/>
      <c r="K66" s="18"/>
      <c r="L66" s="18"/>
      <c r="M66" s="18"/>
    </row>
    <row r="67" spans="1:13" s="15" customFormat="1" ht="14.25" thickTop="1" thickBot="1" x14ac:dyDescent="0.25">
      <c r="A67" s="132"/>
      <c r="B67" s="131" t="s">
        <v>30</v>
      </c>
      <c r="C67" s="133"/>
      <c r="D67" s="134"/>
      <c r="E67" s="135"/>
      <c r="F67" s="136">
        <f>+F59+F65</f>
        <v>8550399.2599999998</v>
      </c>
      <c r="G67" s="163"/>
      <c r="H67" s="14"/>
      <c r="I67" s="14"/>
      <c r="J67" s="14"/>
      <c r="K67" s="14"/>
      <c r="L67" s="14"/>
      <c r="M67" s="14"/>
    </row>
    <row r="68" spans="1:13" s="19" customFormat="1" ht="14.25" thickTop="1" thickBot="1" x14ac:dyDescent="0.25">
      <c r="A68" s="72"/>
      <c r="B68" s="73"/>
      <c r="C68" s="37"/>
      <c r="D68" s="27"/>
      <c r="E68" s="74"/>
      <c r="F68" s="75"/>
      <c r="G68" s="163"/>
      <c r="H68" s="18"/>
      <c r="I68" s="18"/>
      <c r="J68" s="18"/>
      <c r="K68" s="18"/>
      <c r="L68" s="18"/>
      <c r="M68" s="18"/>
    </row>
    <row r="69" spans="1:13" s="18" customFormat="1" ht="14.25" thickTop="1" thickBot="1" x14ac:dyDescent="0.25">
      <c r="A69" s="72"/>
      <c r="B69" s="180" t="s">
        <v>121</v>
      </c>
      <c r="C69" s="37"/>
      <c r="D69" s="27"/>
      <c r="E69" s="84"/>
      <c r="F69" s="75"/>
      <c r="G69" s="163"/>
    </row>
    <row r="70" spans="1:13" s="19" customFormat="1" ht="17.25" customHeight="1" thickTop="1" thickBot="1" x14ac:dyDescent="0.25">
      <c r="A70" s="72"/>
      <c r="B70" s="73"/>
      <c r="C70" s="37"/>
      <c r="D70" s="27"/>
      <c r="E70" s="74"/>
      <c r="F70" s="75"/>
      <c r="G70" s="163"/>
      <c r="H70" s="18"/>
      <c r="I70" s="18"/>
      <c r="J70" s="18"/>
      <c r="K70" s="18"/>
      <c r="L70" s="18"/>
      <c r="M70" s="18"/>
    </row>
    <row r="71" spans="1:13" s="18" customFormat="1" ht="17.25" customHeight="1" thickTop="1" x14ac:dyDescent="0.2">
      <c r="A71" s="72"/>
      <c r="B71" s="73" t="s">
        <v>74</v>
      </c>
      <c r="C71" s="37"/>
      <c r="D71" s="27"/>
      <c r="E71" s="74"/>
      <c r="F71" s="75"/>
      <c r="G71" s="163"/>
    </row>
    <row r="72" spans="1:13" s="18" customFormat="1" x14ac:dyDescent="0.2">
      <c r="A72" s="72"/>
      <c r="B72" s="73"/>
      <c r="C72" s="37"/>
      <c r="D72" s="27"/>
      <c r="E72" s="74"/>
      <c r="F72" s="75"/>
      <c r="G72" s="163"/>
    </row>
    <row r="73" spans="1:13" s="8" customFormat="1" ht="25.5" x14ac:dyDescent="0.2">
      <c r="A73" s="50" t="s">
        <v>46</v>
      </c>
      <c r="B73" s="154" t="s">
        <v>64</v>
      </c>
      <c r="C73" s="33"/>
      <c r="D73" s="51"/>
      <c r="E73" s="35"/>
      <c r="F73" s="52"/>
      <c r="G73" s="163"/>
      <c r="H73" s="7"/>
      <c r="I73" s="7"/>
      <c r="J73" s="7"/>
      <c r="K73" s="7"/>
      <c r="L73" s="7"/>
      <c r="M73" s="7"/>
    </row>
    <row r="74" spans="1:13" s="8" customFormat="1" x14ac:dyDescent="0.2">
      <c r="A74" s="62">
        <v>6</v>
      </c>
      <c r="B74" s="36" t="s">
        <v>33</v>
      </c>
      <c r="C74" s="29"/>
      <c r="D74" s="51"/>
      <c r="E74" s="59"/>
      <c r="F74" s="52">
        <f t="shared" ref="F74:F75" si="3">ROUND(C74*E74,2)</f>
        <v>0</v>
      </c>
      <c r="G74" s="163"/>
      <c r="H74" s="7"/>
      <c r="I74" s="7"/>
      <c r="J74" s="7"/>
      <c r="K74" s="7"/>
      <c r="L74" s="7"/>
      <c r="M74" s="7"/>
    </row>
    <row r="75" spans="1:13" s="8" customFormat="1" ht="25.5" x14ac:dyDescent="0.2">
      <c r="A75" s="57">
        <v>6.3</v>
      </c>
      <c r="B75" s="31" t="s">
        <v>61</v>
      </c>
      <c r="C75" s="143">
        <v>-1</v>
      </c>
      <c r="D75" s="51" t="s">
        <v>13</v>
      </c>
      <c r="E75" s="59">
        <v>13393.45</v>
      </c>
      <c r="F75" s="60">
        <f t="shared" si="3"/>
        <v>-13393.45</v>
      </c>
      <c r="G75" s="163"/>
      <c r="H75" s="7"/>
      <c r="I75" s="7"/>
      <c r="J75" s="7"/>
      <c r="K75" s="7"/>
      <c r="L75" s="7"/>
      <c r="M75" s="7"/>
    </row>
    <row r="76" spans="1:13" s="18" customFormat="1" x14ac:dyDescent="0.2">
      <c r="A76" s="72"/>
      <c r="B76" s="73"/>
      <c r="C76" s="37"/>
      <c r="D76" s="27"/>
      <c r="E76" s="84"/>
      <c r="F76" s="75"/>
      <c r="G76" s="163"/>
    </row>
    <row r="77" spans="1:13" s="8" customFormat="1" ht="12.75" customHeight="1" x14ac:dyDescent="0.2">
      <c r="A77" s="55">
        <v>10</v>
      </c>
      <c r="B77" s="142" t="s">
        <v>51</v>
      </c>
      <c r="C77" s="143"/>
      <c r="D77" s="144"/>
      <c r="E77" s="145"/>
      <c r="F77" s="52">
        <f t="shared" ref="F77:F84" si="4">ROUND(C77*E77,2)</f>
        <v>0</v>
      </c>
      <c r="G77" s="163"/>
      <c r="H77" s="7"/>
      <c r="I77" s="7"/>
      <c r="J77" s="7"/>
      <c r="K77" s="7"/>
      <c r="L77" s="7"/>
      <c r="M77" s="7"/>
    </row>
    <row r="78" spans="1:13" s="8" customFormat="1" ht="12.75" customHeight="1" x14ac:dyDescent="0.2">
      <c r="A78" s="56">
        <v>10.1</v>
      </c>
      <c r="B78" s="146" t="s">
        <v>52</v>
      </c>
      <c r="C78" s="145">
        <v>-2031.6</v>
      </c>
      <c r="D78" s="147" t="s">
        <v>12</v>
      </c>
      <c r="E78" s="145">
        <v>47.61</v>
      </c>
      <c r="F78" s="52">
        <f t="shared" si="4"/>
        <v>-96724.479999999996</v>
      </c>
      <c r="G78" s="230"/>
      <c r="H78" s="7"/>
      <c r="I78" s="7"/>
      <c r="J78" s="7"/>
      <c r="K78" s="7"/>
      <c r="L78" s="7"/>
      <c r="M78" s="7"/>
    </row>
    <row r="79" spans="1:13" s="8" customFormat="1" ht="12.75" customHeight="1" x14ac:dyDescent="0.2">
      <c r="A79" s="56">
        <v>10.199999999999999</v>
      </c>
      <c r="B79" s="146" t="s">
        <v>53</v>
      </c>
      <c r="C79" s="145">
        <v>-914.22</v>
      </c>
      <c r="D79" s="147" t="s">
        <v>11</v>
      </c>
      <c r="E79" s="145">
        <v>41</v>
      </c>
      <c r="F79" s="52">
        <f t="shared" si="4"/>
        <v>-37483.019999999997</v>
      </c>
      <c r="G79" s="163"/>
      <c r="H79" s="7"/>
      <c r="I79" s="7"/>
      <c r="J79" s="7"/>
      <c r="K79" s="7"/>
      <c r="L79" s="7"/>
      <c r="M79" s="7"/>
    </row>
    <row r="80" spans="1:13" s="8" customFormat="1" ht="12.75" customHeight="1" x14ac:dyDescent="0.2">
      <c r="A80" s="56">
        <v>10.3</v>
      </c>
      <c r="B80" s="146" t="s">
        <v>54</v>
      </c>
      <c r="C80" s="143">
        <v>-61.71</v>
      </c>
      <c r="D80" s="144" t="s">
        <v>10</v>
      </c>
      <c r="E80" s="143">
        <v>210</v>
      </c>
      <c r="F80" s="52">
        <f t="shared" si="4"/>
        <v>-12959.1</v>
      </c>
      <c r="G80" s="163"/>
      <c r="H80" s="7"/>
      <c r="I80" s="7"/>
      <c r="J80" s="7"/>
      <c r="K80" s="7"/>
      <c r="L80" s="7"/>
      <c r="M80" s="7"/>
    </row>
    <row r="81" spans="1:13" s="8" customFormat="1" ht="12.75" customHeight="1" x14ac:dyDescent="0.2">
      <c r="A81" s="56">
        <v>10.4</v>
      </c>
      <c r="B81" s="148" t="s">
        <v>55</v>
      </c>
      <c r="C81" s="145">
        <v>-219.41</v>
      </c>
      <c r="D81" s="147" t="s">
        <v>10</v>
      </c>
      <c r="E81" s="145">
        <v>833.68</v>
      </c>
      <c r="F81" s="52">
        <f t="shared" si="4"/>
        <v>-182917.73</v>
      </c>
      <c r="G81" s="163"/>
      <c r="H81" s="7"/>
      <c r="I81" s="7"/>
      <c r="J81" s="7"/>
      <c r="K81" s="7"/>
      <c r="L81" s="7"/>
      <c r="M81" s="7"/>
    </row>
    <row r="82" spans="1:13" s="8" customFormat="1" ht="12.75" customHeight="1" x14ac:dyDescent="0.2">
      <c r="A82" s="56">
        <v>10.5</v>
      </c>
      <c r="B82" s="148" t="s">
        <v>56</v>
      </c>
      <c r="C82" s="143">
        <v>-914.22</v>
      </c>
      <c r="D82" s="144" t="s">
        <v>11</v>
      </c>
      <c r="E82" s="145">
        <v>116.79</v>
      </c>
      <c r="F82" s="52">
        <f t="shared" si="4"/>
        <v>-106771.75</v>
      </c>
      <c r="G82" s="163"/>
      <c r="H82" s="7"/>
      <c r="I82" s="7"/>
      <c r="J82" s="7"/>
      <c r="K82" s="7"/>
      <c r="L82" s="7"/>
      <c r="M82" s="7"/>
    </row>
    <row r="83" spans="1:13" s="8" customFormat="1" ht="12.75" customHeight="1" x14ac:dyDescent="0.2">
      <c r="A83" s="56">
        <v>10.6</v>
      </c>
      <c r="B83" s="149" t="s">
        <v>57</v>
      </c>
      <c r="C83" s="143">
        <v>-1142.78</v>
      </c>
      <c r="D83" s="144" t="s">
        <v>11</v>
      </c>
      <c r="E83" s="143">
        <v>622.25</v>
      </c>
      <c r="F83" s="52">
        <f t="shared" si="4"/>
        <v>-711094.86</v>
      </c>
      <c r="G83" s="163"/>
      <c r="H83" s="7"/>
      <c r="I83" s="7"/>
      <c r="J83" s="7"/>
      <c r="K83" s="7"/>
      <c r="L83" s="7"/>
      <c r="M83" s="7"/>
    </row>
    <row r="84" spans="1:13" s="8" customFormat="1" ht="12.75" customHeight="1" x14ac:dyDescent="0.2">
      <c r="A84" s="56">
        <v>10.7</v>
      </c>
      <c r="B84" s="31" t="s">
        <v>60</v>
      </c>
      <c r="C84" s="143">
        <v>-2285.5500000000002</v>
      </c>
      <c r="D84" s="144" t="s">
        <v>58</v>
      </c>
      <c r="E84" s="145">
        <v>27.49</v>
      </c>
      <c r="F84" s="52">
        <f t="shared" si="4"/>
        <v>-62829.77</v>
      </c>
      <c r="G84" s="163"/>
      <c r="H84" s="7"/>
      <c r="I84" s="7"/>
      <c r="J84" s="7"/>
      <c r="K84" s="7"/>
      <c r="L84" s="7"/>
      <c r="M84" s="7"/>
    </row>
    <row r="85" spans="1:13" s="8" customFormat="1" ht="6.75" customHeight="1" x14ac:dyDescent="0.2">
      <c r="A85" s="54"/>
      <c r="B85" s="77"/>
      <c r="C85" s="26"/>
      <c r="D85" s="51"/>
      <c r="E85" s="26"/>
      <c r="F85" s="60"/>
      <c r="G85" s="163"/>
      <c r="H85" s="7"/>
      <c r="I85" s="7"/>
      <c r="J85" s="7"/>
      <c r="K85" s="7"/>
      <c r="L85" s="7"/>
      <c r="M85" s="7"/>
    </row>
    <row r="86" spans="1:13" s="10" customFormat="1" ht="12.75" customHeight="1" x14ac:dyDescent="0.2">
      <c r="A86" s="150"/>
      <c r="B86" s="70" t="s">
        <v>42</v>
      </c>
      <c r="C86" s="151"/>
      <c r="D86" s="69"/>
      <c r="E86" s="151"/>
      <c r="F86" s="152">
        <f>SUM(F75:F85)</f>
        <v>-1224174.1600000001</v>
      </c>
      <c r="G86" s="163"/>
      <c r="H86" s="9"/>
      <c r="I86" s="9"/>
      <c r="J86" s="9"/>
      <c r="K86" s="9"/>
      <c r="L86" s="9"/>
      <c r="M86" s="9"/>
    </row>
    <row r="87" spans="1:13" s="18" customFormat="1" ht="17.25" customHeight="1" x14ac:dyDescent="0.2">
      <c r="A87" s="72"/>
      <c r="B87" s="73"/>
      <c r="C87" s="37"/>
      <c r="D87" s="27"/>
      <c r="E87" s="84"/>
      <c r="F87" s="75"/>
      <c r="G87" s="163"/>
    </row>
    <row r="88" spans="1:13" s="10" customFormat="1" ht="12.75" customHeight="1" x14ac:dyDescent="0.2">
      <c r="A88" s="219"/>
      <c r="B88" s="220" t="s">
        <v>75</v>
      </c>
      <c r="C88" s="221"/>
      <c r="D88" s="222"/>
      <c r="E88" s="221"/>
      <c r="F88" s="223">
        <f>+F86</f>
        <v>-1224174.1600000001</v>
      </c>
      <c r="G88" s="163"/>
      <c r="H88" s="9"/>
      <c r="I88" s="9"/>
      <c r="J88" s="9"/>
      <c r="K88" s="9"/>
      <c r="L88" s="9"/>
      <c r="M88" s="9"/>
    </row>
    <row r="89" spans="1:13" s="18" customFormat="1" ht="12" customHeight="1" x14ac:dyDescent="0.2">
      <c r="A89" s="72"/>
      <c r="B89" s="73"/>
      <c r="C89" s="37"/>
      <c r="D89" s="27"/>
      <c r="E89" s="84"/>
      <c r="F89" s="75"/>
      <c r="G89" s="163"/>
    </row>
    <row r="90" spans="1:13" s="18" customFormat="1" ht="17.25" customHeight="1" x14ac:dyDescent="0.2">
      <c r="A90" s="72"/>
      <c r="B90" s="73" t="s">
        <v>79</v>
      </c>
      <c r="C90" s="37"/>
      <c r="D90" s="27"/>
      <c r="E90" s="84"/>
      <c r="F90" s="75"/>
      <c r="G90" s="163"/>
    </row>
    <row r="91" spans="1:13" s="18" customFormat="1" ht="7.5" customHeight="1" x14ac:dyDescent="0.2">
      <c r="A91" s="72"/>
      <c r="B91" s="73"/>
      <c r="C91" s="37"/>
      <c r="D91" s="27"/>
      <c r="E91" s="84"/>
      <c r="F91" s="75"/>
      <c r="G91" s="163"/>
    </row>
    <row r="92" spans="1:13" s="8" customFormat="1" ht="25.5" customHeight="1" x14ac:dyDescent="0.2">
      <c r="A92" s="50" t="s">
        <v>46</v>
      </c>
      <c r="B92" s="154" t="s">
        <v>64</v>
      </c>
      <c r="C92" s="33"/>
      <c r="D92" s="51"/>
      <c r="E92" s="35"/>
      <c r="F92" s="52"/>
      <c r="G92" s="163"/>
      <c r="H92" s="7"/>
      <c r="I92" s="7"/>
      <c r="J92" s="7"/>
      <c r="K92" s="7"/>
      <c r="L92" s="7"/>
      <c r="M92" s="7"/>
    </row>
    <row r="93" spans="1:13" s="8" customFormat="1" x14ac:dyDescent="0.2">
      <c r="A93" s="50"/>
      <c r="B93" s="154"/>
      <c r="C93" s="33"/>
      <c r="D93" s="51"/>
      <c r="E93" s="35"/>
      <c r="F93" s="52"/>
      <c r="G93" s="163"/>
      <c r="H93" s="7"/>
      <c r="I93" s="7"/>
      <c r="J93" s="7"/>
      <c r="K93" s="7"/>
      <c r="L93" s="7"/>
      <c r="M93" s="7"/>
    </row>
    <row r="94" spans="1:13" s="8" customFormat="1" x14ac:dyDescent="0.2">
      <c r="A94" s="62">
        <v>6</v>
      </c>
      <c r="B94" s="36" t="s">
        <v>33</v>
      </c>
      <c r="C94" s="29"/>
      <c r="D94" s="51"/>
      <c r="E94" s="59"/>
      <c r="F94" s="52">
        <f t="shared" ref="F94:F96" si="5">ROUND(C94*E94,2)</f>
        <v>0</v>
      </c>
      <c r="G94" s="163"/>
      <c r="H94" s="7"/>
      <c r="I94" s="7"/>
      <c r="J94" s="7"/>
      <c r="K94" s="7"/>
      <c r="L94" s="7"/>
      <c r="M94" s="7"/>
    </row>
    <row r="95" spans="1:13" s="8" customFormat="1" ht="51" x14ac:dyDescent="0.2">
      <c r="A95" s="57">
        <v>6.1</v>
      </c>
      <c r="B95" s="158" t="s">
        <v>44</v>
      </c>
      <c r="C95" s="63">
        <v>1</v>
      </c>
      <c r="D95" s="51" t="s">
        <v>13</v>
      </c>
      <c r="E95" s="59">
        <v>38138.559999999998</v>
      </c>
      <c r="F95" s="60">
        <f t="shared" si="5"/>
        <v>38138.559999999998</v>
      </c>
      <c r="G95" s="163"/>
      <c r="H95" s="7"/>
      <c r="I95" s="7"/>
      <c r="J95" s="7"/>
      <c r="K95" s="7"/>
      <c r="L95" s="7"/>
      <c r="M95" s="7"/>
    </row>
    <row r="96" spans="1:13" s="8" customFormat="1" x14ac:dyDescent="0.2">
      <c r="A96" s="57">
        <v>6.4</v>
      </c>
      <c r="B96" s="159" t="s">
        <v>50</v>
      </c>
      <c r="C96" s="63">
        <v>1</v>
      </c>
      <c r="D96" s="51" t="s">
        <v>13</v>
      </c>
      <c r="E96" s="59">
        <v>3885</v>
      </c>
      <c r="F96" s="60">
        <f t="shared" si="5"/>
        <v>3885</v>
      </c>
      <c r="G96" s="163"/>
      <c r="H96" s="7"/>
      <c r="I96" s="7"/>
      <c r="J96" s="7"/>
      <c r="K96" s="7"/>
      <c r="L96" s="7"/>
      <c r="M96" s="7"/>
    </row>
    <row r="97" spans="1:13" s="8" customFormat="1" ht="13.5" thickBot="1" x14ac:dyDescent="0.25">
      <c r="A97" s="57"/>
      <c r="B97" s="159"/>
      <c r="C97" s="63"/>
      <c r="D97" s="51"/>
      <c r="E97" s="59"/>
      <c r="F97" s="60"/>
      <c r="G97" s="163"/>
      <c r="H97" s="7"/>
      <c r="I97" s="7"/>
      <c r="J97" s="7"/>
      <c r="K97" s="7"/>
      <c r="L97" s="7"/>
      <c r="M97" s="7"/>
    </row>
    <row r="98" spans="1:13" s="17" customFormat="1" ht="14.25" thickTop="1" thickBot="1" x14ac:dyDescent="0.25">
      <c r="A98" s="78"/>
      <c r="B98" s="71" t="s">
        <v>68</v>
      </c>
      <c r="C98" s="79"/>
      <c r="D98" s="80"/>
      <c r="E98" s="81"/>
      <c r="F98" s="82">
        <f>SUM(F95:F96)</f>
        <v>42023.56</v>
      </c>
      <c r="G98" s="163"/>
      <c r="H98" s="16"/>
      <c r="I98" s="16"/>
      <c r="J98" s="16"/>
      <c r="K98" s="16"/>
      <c r="L98" s="16"/>
      <c r="M98" s="16"/>
    </row>
    <row r="99" spans="1:13" s="8" customFormat="1" ht="13.5" thickTop="1" x14ac:dyDescent="0.2">
      <c r="A99" s="76" t="s">
        <v>59</v>
      </c>
      <c r="B99" s="53" t="s">
        <v>15</v>
      </c>
      <c r="C99" s="35"/>
      <c r="D99" s="51"/>
      <c r="E99" s="35"/>
      <c r="F99" s="52"/>
      <c r="G99" s="163"/>
      <c r="H99" s="7"/>
      <c r="I99" s="7"/>
      <c r="J99" s="7"/>
      <c r="K99" s="7"/>
      <c r="L99" s="7"/>
      <c r="M99" s="7"/>
    </row>
    <row r="100" spans="1:13" s="8" customFormat="1" x14ac:dyDescent="0.2">
      <c r="A100" s="54"/>
      <c r="B100" s="32"/>
      <c r="C100" s="26"/>
      <c r="D100" s="51"/>
      <c r="E100" s="26"/>
      <c r="F100" s="60">
        <f t="shared" ref="F100:F101" si="6">ROUND(C100*E100,2)</f>
        <v>0</v>
      </c>
      <c r="G100" s="163"/>
      <c r="H100" s="7"/>
      <c r="I100" s="7"/>
      <c r="J100" s="7"/>
      <c r="K100" s="7"/>
      <c r="L100" s="7"/>
      <c r="M100" s="7"/>
    </row>
    <row r="101" spans="1:13" s="8" customFormat="1" ht="42" customHeight="1" x14ac:dyDescent="0.2">
      <c r="A101" s="54">
        <v>1</v>
      </c>
      <c r="B101" s="77" t="s">
        <v>31</v>
      </c>
      <c r="C101" s="26">
        <v>6</v>
      </c>
      <c r="D101" s="153" t="s">
        <v>63</v>
      </c>
      <c r="E101" s="26">
        <v>35500</v>
      </c>
      <c r="F101" s="60">
        <f t="shared" si="6"/>
        <v>213000</v>
      </c>
      <c r="G101" s="163"/>
      <c r="H101" s="7"/>
      <c r="I101" s="7"/>
      <c r="J101" s="7"/>
      <c r="K101" s="7"/>
      <c r="L101" s="7"/>
      <c r="M101" s="7"/>
    </row>
    <row r="102" spans="1:13" s="8" customFormat="1" ht="13.5" customHeight="1" thickBot="1" x14ac:dyDescent="0.25">
      <c r="A102" s="54"/>
      <c r="B102" s="77"/>
      <c r="C102" s="26"/>
      <c r="D102" s="51"/>
      <c r="E102" s="26"/>
      <c r="F102" s="60"/>
      <c r="G102" s="163"/>
      <c r="H102" s="7"/>
      <c r="I102" s="7"/>
      <c r="J102" s="7"/>
      <c r="K102" s="7"/>
      <c r="L102" s="7"/>
      <c r="M102" s="7"/>
    </row>
    <row r="103" spans="1:13" s="17" customFormat="1" ht="14.25" thickTop="1" thickBot="1" x14ac:dyDescent="0.25">
      <c r="A103" s="78"/>
      <c r="B103" s="71" t="s">
        <v>68</v>
      </c>
      <c r="C103" s="79"/>
      <c r="D103" s="80"/>
      <c r="E103" s="81"/>
      <c r="F103" s="82">
        <f>SUM(F100:F101)</f>
        <v>213000</v>
      </c>
      <c r="G103" s="163"/>
      <c r="H103" s="16"/>
      <c r="I103" s="16"/>
      <c r="J103" s="16"/>
      <c r="K103" s="16"/>
      <c r="L103" s="16"/>
      <c r="M103" s="16"/>
    </row>
    <row r="104" spans="1:13" s="8" customFormat="1" ht="13.5" thickTop="1" x14ac:dyDescent="0.2">
      <c r="A104" s="54"/>
      <c r="B104" s="32"/>
      <c r="C104" s="26"/>
      <c r="D104" s="51"/>
      <c r="E104" s="26"/>
      <c r="F104" s="60">
        <f t="shared" ref="F104" si="7">ROUND(C104*E104,2)</f>
        <v>0</v>
      </c>
      <c r="G104" s="163"/>
      <c r="H104" s="7"/>
      <c r="I104" s="7"/>
      <c r="J104" s="7"/>
      <c r="K104" s="7"/>
      <c r="L104" s="7"/>
      <c r="M104" s="7"/>
    </row>
    <row r="105" spans="1:13" s="10" customFormat="1" ht="12.75" customHeight="1" x14ac:dyDescent="0.2">
      <c r="A105" s="150"/>
      <c r="B105" s="70" t="s">
        <v>80</v>
      </c>
      <c r="C105" s="151"/>
      <c r="D105" s="69"/>
      <c r="E105" s="151"/>
      <c r="F105" s="82">
        <f>+F103+F98</f>
        <v>255023.56</v>
      </c>
      <c r="G105" s="163"/>
      <c r="H105" s="9"/>
      <c r="I105" s="9"/>
      <c r="J105" s="9"/>
      <c r="K105" s="9"/>
      <c r="L105" s="9"/>
      <c r="M105" s="9"/>
    </row>
    <row r="106" spans="1:13" s="8" customFormat="1" x14ac:dyDescent="0.2">
      <c r="A106" s="57"/>
      <c r="B106" s="159"/>
      <c r="C106" s="63"/>
      <c r="D106" s="51"/>
      <c r="E106" s="59"/>
      <c r="F106" s="60"/>
      <c r="G106" s="163"/>
      <c r="H106" s="7"/>
      <c r="I106" s="7"/>
      <c r="J106" s="7"/>
      <c r="K106" s="7"/>
      <c r="L106" s="7"/>
      <c r="M106" s="7"/>
    </row>
    <row r="107" spans="1:13" s="18" customFormat="1" ht="17.25" customHeight="1" x14ac:dyDescent="0.2">
      <c r="A107" s="72"/>
      <c r="B107" s="73" t="s">
        <v>76</v>
      </c>
      <c r="C107" s="37"/>
      <c r="D107" s="27"/>
      <c r="E107" s="84"/>
      <c r="F107" s="75"/>
      <c r="G107" s="163"/>
    </row>
    <row r="108" spans="1:13" s="8" customFormat="1" x14ac:dyDescent="0.2">
      <c r="A108" s="62">
        <v>6</v>
      </c>
      <c r="B108" s="36" t="s">
        <v>33</v>
      </c>
      <c r="C108" s="29"/>
      <c r="D108" s="51"/>
      <c r="E108" s="59"/>
      <c r="F108" s="52">
        <f t="shared" ref="F108:F110" si="8">ROUND(C108*E108,2)</f>
        <v>0</v>
      </c>
      <c r="G108" s="163"/>
      <c r="H108" s="7"/>
      <c r="I108" s="7"/>
      <c r="J108" s="7"/>
      <c r="K108" s="7"/>
      <c r="L108" s="7"/>
      <c r="M108" s="7"/>
    </row>
    <row r="109" spans="1:13" s="8" customFormat="1" x14ac:dyDescent="0.2">
      <c r="A109" s="57">
        <v>6.5</v>
      </c>
      <c r="B109" s="158" t="s">
        <v>115</v>
      </c>
      <c r="C109" s="63">
        <v>2</v>
      </c>
      <c r="D109" s="51" t="s">
        <v>13</v>
      </c>
      <c r="E109" s="59">
        <v>3463.06</v>
      </c>
      <c r="F109" s="60">
        <f t="shared" si="8"/>
        <v>6926.12</v>
      </c>
      <c r="G109" s="163"/>
      <c r="H109" s="7"/>
      <c r="I109" s="7"/>
      <c r="J109" s="7"/>
      <c r="K109" s="7"/>
      <c r="L109" s="7"/>
      <c r="M109" s="7"/>
    </row>
    <row r="110" spans="1:13" s="8" customFormat="1" ht="38.25" x14ac:dyDescent="0.2">
      <c r="A110" s="57">
        <v>6.6</v>
      </c>
      <c r="B110" s="31" t="s">
        <v>117</v>
      </c>
      <c r="C110" s="63">
        <v>2</v>
      </c>
      <c r="D110" s="51" t="s">
        <v>13</v>
      </c>
      <c r="E110" s="59">
        <v>52874.5</v>
      </c>
      <c r="F110" s="60">
        <f t="shared" si="8"/>
        <v>105749</v>
      </c>
      <c r="G110" s="230"/>
      <c r="H110" s="7"/>
      <c r="I110" s="7"/>
      <c r="J110" s="7"/>
      <c r="K110" s="7"/>
      <c r="L110" s="7"/>
      <c r="M110" s="7"/>
    </row>
    <row r="111" spans="1:13" s="8" customFormat="1" x14ac:dyDescent="0.2">
      <c r="A111" s="203">
        <v>11</v>
      </c>
      <c r="B111" s="154" t="s">
        <v>100</v>
      </c>
      <c r="C111" s="33"/>
      <c r="D111" s="51"/>
      <c r="E111" s="35"/>
      <c r="F111" s="52"/>
      <c r="G111" s="163"/>
      <c r="H111" s="7"/>
      <c r="I111" s="7"/>
      <c r="J111" s="7"/>
      <c r="K111" s="7"/>
      <c r="L111" s="7"/>
      <c r="M111" s="7"/>
    </row>
    <row r="112" spans="1:13" s="8" customFormat="1" x14ac:dyDescent="0.2">
      <c r="A112" s="203">
        <v>11.1</v>
      </c>
      <c r="B112" s="36" t="s">
        <v>9</v>
      </c>
      <c r="C112" s="29"/>
      <c r="D112" s="51"/>
      <c r="E112" s="59"/>
      <c r="F112" s="52">
        <f t="shared" ref="F112:F124" si="9">ROUND(C112*E112,2)</f>
        <v>0</v>
      </c>
      <c r="G112" s="163"/>
      <c r="H112" s="7"/>
      <c r="I112" s="7"/>
      <c r="J112" s="7"/>
      <c r="K112" s="7"/>
      <c r="L112" s="7"/>
      <c r="M112" s="7"/>
    </row>
    <row r="113" spans="1:13" s="8" customFormat="1" x14ac:dyDescent="0.2">
      <c r="A113" s="205" t="s">
        <v>101</v>
      </c>
      <c r="B113" s="31" t="s">
        <v>102</v>
      </c>
      <c r="C113" s="206">
        <v>18</v>
      </c>
      <c r="D113" s="51" t="s">
        <v>82</v>
      </c>
      <c r="E113" s="204">
        <v>2000</v>
      </c>
      <c r="F113" s="52">
        <f>ROUND(C113*E113,2)</f>
        <v>36000</v>
      </c>
      <c r="G113" s="163"/>
      <c r="H113" s="7"/>
      <c r="I113" s="7"/>
      <c r="J113" s="7"/>
      <c r="K113" s="7"/>
      <c r="L113" s="7"/>
      <c r="M113" s="7"/>
    </row>
    <row r="114" spans="1:13" s="8" customFormat="1" ht="25.5" x14ac:dyDescent="0.2">
      <c r="A114" s="205" t="s">
        <v>103</v>
      </c>
      <c r="B114" s="31" t="s">
        <v>108</v>
      </c>
      <c r="C114" s="63">
        <v>15.8</v>
      </c>
      <c r="D114" s="51" t="s">
        <v>10</v>
      </c>
      <c r="E114" s="204">
        <v>184.63</v>
      </c>
      <c r="F114" s="52">
        <f>ROUND(C114*E114,2)</f>
        <v>2917.15</v>
      </c>
      <c r="G114" s="230"/>
      <c r="H114" s="7"/>
      <c r="I114" s="7"/>
      <c r="J114" s="7"/>
      <c r="K114" s="7"/>
      <c r="L114" s="7"/>
      <c r="M114" s="7"/>
    </row>
    <row r="115" spans="1:13" s="8" customFormat="1" x14ac:dyDescent="0.2">
      <c r="A115" s="205"/>
      <c r="B115" s="31"/>
      <c r="C115" s="29"/>
      <c r="D115" s="51"/>
      <c r="E115" s="204"/>
      <c r="F115" s="52"/>
      <c r="G115" s="163"/>
      <c r="H115" s="7"/>
      <c r="I115" s="7"/>
      <c r="J115" s="7"/>
      <c r="K115" s="7"/>
      <c r="L115" s="7"/>
      <c r="M115" s="7"/>
    </row>
    <row r="116" spans="1:13" s="8" customFormat="1" ht="25.5" x14ac:dyDescent="0.2">
      <c r="A116" s="203">
        <v>11.2</v>
      </c>
      <c r="B116" s="36" t="s">
        <v>104</v>
      </c>
      <c r="C116" s="29"/>
      <c r="D116" s="51"/>
      <c r="E116" s="204"/>
      <c r="F116" s="52"/>
      <c r="G116" s="163"/>
      <c r="H116" s="7"/>
      <c r="I116" s="7"/>
      <c r="J116" s="7"/>
      <c r="K116" s="7"/>
      <c r="L116" s="7"/>
      <c r="M116" s="7"/>
    </row>
    <row r="117" spans="1:13" s="18" customFormat="1" ht="38.25" x14ac:dyDescent="0.2">
      <c r="A117" s="72" t="s">
        <v>105</v>
      </c>
      <c r="B117" s="181" t="s">
        <v>81</v>
      </c>
      <c r="C117" s="37">
        <v>1</v>
      </c>
      <c r="D117" s="66" t="s">
        <v>13</v>
      </c>
      <c r="E117" s="182">
        <v>105974.37</v>
      </c>
      <c r="F117" s="184">
        <f t="shared" si="9"/>
        <v>105974.37</v>
      </c>
      <c r="G117" s="230"/>
    </row>
    <row r="118" spans="1:13" s="18" customFormat="1" x14ac:dyDescent="0.2">
      <c r="A118" s="72" t="s">
        <v>106</v>
      </c>
      <c r="B118" s="181" t="s">
        <v>107</v>
      </c>
      <c r="C118" s="37">
        <v>1</v>
      </c>
      <c r="D118" s="66" t="s">
        <v>13</v>
      </c>
      <c r="E118" s="182">
        <v>15646.99</v>
      </c>
      <c r="F118" s="184">
        <f t="shared" si="9"/>
        <v>15646.99</v>
      </c>
      <c r="G118" s="163"/>
    </row>
    <row r="119" spans="1:13" s="18" customFormat="1" ht="25.5" x14ac:dyDescent="0.2">
      <c r="A119" s="72" t="s">
        <v>118</v>
      </c>
      <c r="B119" s="181" t="s">
        <v>119</v>
      </c>
      <c r="C119" s="37">
        <v>1</v>
      </c>
      <c r="D119" s="66" t="s">
        <v>13</v>
      </c>
      <c r="E119" s="182">
        <v>23651.48</v>
      </c>
      <c r="F119" s="184">
        <f t="shared" si="9"/>
        <v>23651.48</v>
      </c>
      <c r="G119" s="163"/>
    </row>
    <row r="120" spans="1:13" s="18" customFormat="1" x14ac:dyDescent="0.2">
      <c r="A120" s="72"/>
      <c r="B120" s="181"/>
      <c r="C120" s="37"/>
      <c r="D120" s="66"/>
      <c r="E120" s="182"/>
      <c r="F120" s="184">
        <f t="shared" si="9"/>
        <v>0</v>
      </c>
      <c r="G120" s="163"/>
    </row>
    <row r="121" spans="1:13" s="8" customFormat="1" ht="12.75" customHeight="1" x14ac:dyDescent="0.2">
      <c r="A121" s="55">
        <v>12</v>
      </c>
      <c r="B121" s="142" t="s">
        <v>51</v>
      </c>
      <c r="C121" s="143"/>
      <c r="D121" s="144"/>
      <c r="E121" s="145"/>
      <c r="F121" s="184">
        <f t="shared" si="9"/>
        <v>0</v>
      </c>
      <c r="G121" s="163"/>
      <c r="H121" s="7"/>
      <c r="I121" s="7"/>
      <c r="J121" s="7"/>
      <c r="K121" s="7"/>
      <c r="L121" s="7"/>
      <c r="M121" s="7"/>
    </row>
    <row r="122" spans="1:13" s="8" customFormat="1" ht="12.75" customHeight="1" x14ac:dyDescent="0.2">
      <c r="A122" s="72">
        <v>12.1</v>
      </c>
      <c r="B122" s="201" t="s">
        <v>114</v>
      </c>
      <c r="C122" s="143">
        <v>2031.6</v>
      </c>
      <c r="D122" s="144" t="s">
        <v>12</v>
      </c>
      <c r="E122" s="145">
        <v>130.97999999999999</v>
      </c>
      <c r="F122" s="184">
        <f t="shared" si="9"/>
        <v>266098.96999999997</v>
      </c>
      <c r="G122" s="230"/>
      <c r="H122" s="7"/>
      <c r="I122" s="7"/>
      <c r="J122" s="7"/>
      <c r="K122" s="7"/>
      <c r="L122" s="7"/>
      <c r="M122" s="7"/>
    </row>
    <row r="123" spans="1:13" s="8" customFormat="1" ht="12.75" customHeight="1" x14ac:dyDescent="0.2">
      <c r="A123" s="72">
        <v>12.2</v>
      </c>
      <c r="B123" s="201" t="s">
        <v>116</v>
      </c>
      <c r="C123" s="143">
        <v>914.22</v>
      </c>
      <c r="D123" s="144" t="s">
        <v>11</v>
      </c>
      <c r="E123" s="145">
        <v>63.76</v>
      </c>
      <c r="F123" s="184">
        <f t="shared" si="9"/>
        <v>58290.67</v>
      </c>
      <c r="G123" s="230"/>
      <c r="H123" s="7"/>
      <c r="I123" s="7"/>
      <c r="J123" s="7"/>
      <c r="K123" s="7"/>
      <c r="L123" s="7"/>
      <c r="M123" s="7"/>
    </row>
    <row r="124" spans="1:13" s="8" customFormat="1" ht="12.75" customHeight="1" x14ac:dyDescent="0.2">
      <c r="A124" s="72">
        <v>12.3</v>
      </c>
      <c r="B124" s="201" t="s">
        <v>54</v>
      </c>
      <c r="C124" s="143">
        <v>61.71</v>
      </c>
      <c r="D124" s="144" t="s">
        <v>10</v>
      </c>
      <c r="E124" s="145">
        <v>210</v>
      </c>
      <c r="F124" s="184">
        <f t="shared" si="9"/>
        <v>12959.1</v>
      </c>
      <c r="G124" s="163"/>
      <c r="H124" s="7"/>
      <c r="I124" s="7"/>
      <c r="J124" s="7"/>
      <c r="K124" s="7"/>
      <c r="L124" s="7"/>
      <c r="M124" s="7"/>
    </row>
    <row r="125" spans="1:13" s="8" customFormat="1" ht="12.75" customHeight="1" x14ac:dyDescent="0.2">
      <c r="A125" s="224">
        <v>12.4</v>
      </c>
      <c r="B125" s="225" t="s">
        <v>109</v>
      </c>
      <c r="C125" s="226">
        <v>322.8</v>
      </c>
      <c r="D125" s="227" t="s">
        <v>10</v>
      </c>
      <c r="E125" s="228">
        <v>172.26</v>
      </c>
      <c r="F125" s="229">
        <f t="shared" ref="F125:F131" si="10">ROUND(C125*E125,2)</f>
        <v>55605.53</v>
      </c>
      <c r="G125" s="230"/>
      <c r="H125" s="7"/>
      <c r="I125" s="7"/>
      <c r="J125" s="7"/>
      <c r="K125" s="7"/>
      <c r="L125" s="7"/>
      <c r="M125" s="7"/>
    </row>
    <row r="126" spans="1:13" s="8" customFormat="1" ht="12.75" customHeight="1" x14ac:dyDescent="0.2">
      <c r="A126" s="72">
        <v>12.5</v>
      </c>
      <c r="B126" s="201" t="s">
        <v>110</v>
      </c>
      <c r="C126" s="143">
        <v>403.59</v>
      </c>
      <c r="D126" s="144" t="s">
        <v>10</v>
      </c>
      <c r="E126" s="145">
        <v>210</v>
      </c>
      <c r="F126" s="52">
        <f t="shared" si="10"/>
        <v>84753.9</v>
      </c>
      <c r="G126" s="163"/>
      <c r="H126" s="7"/>
      <c r="I126" s="7"/>
      <c r="J126" s="7"/>
      <c r="K126" s="7"/>
      <c r="L126" s="7"/>
      <c r="M126" s="7"/>
    </row>
    <row r="127" spans="1:13" s="8" customFormat="1" ht="12.75" customHeight="1" x14ac:dyDescent="0.2">
      <c r="A127" s="72">
        <v>12.6</v>
      </c>
      <c r="B127" s="201" t="s">
        <v>111</v>
      </c>
      <c r="C127" s="185">
        <v>230.63</v>
      </c>
      <c r="D127" s="144" t="s">
        <v>10</v>
      </c>
      <c r="E127" s="145">
        <v>197.1</v>
      </c>
      <c r="F127" s="52">
        <f t="shared" si="10"/>
        <v>45457.17</v>
      </c>
      <c r="G127" s="230"/>
      <c r="H127" s="7"/>
      <c r="I127" s="7"/>
      <c r="J127" s="7"/>
      <c r="K127" s="7"/>
      <c r="L127" s="7"/>
      <c r="M127" s="7"/>
    </row>
    <row r="128" spans="1:13" s="8" customFormat="1" ht="25.5" x14ac:dyDescent="0.2">
      <c r="A128" s="72">
        <v>12.7</v>
      </c>
      <c r="B128" s="201" t="s">
        <v>112</v>
      </c>
      <c r="C128" s="185">
        <v>922.5</v>
      </c>
      <c r="D128" s="186" t="s">
        <v>10</v>
      </c>
      <c r="E128" s="185">
        <v>1018.27</v>
      </c>
      <c r="F128" s="184">
        <f t="shared" si="10"/>
        <v>939354.08</v>
      </c>
      <c r="G128" s="230"/>
      <c r="H128" s="7"/>
      <c r="I128" s="7"/>
      <c r="J128" s="7"/>
      <c r="K128" s="7"/>
      <c r="L128" s="7"/>
      <c r="M128" s="7"/>
    </row>
    <row r="129" spans="1:13" s="8" customFormat="1" ht="12.75" customHeight="1" x14ac:dyDescent="0.2">
      <c r="A129" s="72">
        <v>12.8</v>
      </c>
      <c r="B129" s="201" t="s">
        <v>56</v>
      </c>
      <c r="C129" s="145">
        <v>922.5</v>
      </c>
      <c r="D129" s="186" t="s">
        <v>11</v>
      </c>
      <c r="E129" s="145">
        <v>127.89</v>
      </c>
      <c r="F129" s="52">
        <f t="shared" si="10"/>
        <v>117978.53</v>
      </c>
      <c r="G129" s="230"/>
      <c r="H129" s="7"/>
      <c r="I129" s="7"/>
      <c r="J129" s="7"/>
      <c r="K129" s="7"/>
      <c r="L129" s="7"/>
      <c r="M129" s="7"/>
    </row>
    <row r="130" spans="1:13" s="8" customFormat="1" ht="25.5" x14ac:dyDescent="0.2">
      <c r="A130" s="72">
        <v>12.9</v>
      </c>
      <c r="B130" s="201" t="s">
        <v>113</v>
      </c>
      <c r="C130" s="143">
        <v>171</v>
      </c>
      <c r="D130" s="144" t="s">
        <v>11</v>
      </c>
      <c r="E130" s="185">
        <v>1271.0999999999999</v>
      </c>
      <c r="F130" s="184">
        <f t="shared" si="10"/>
        <v>217358.1</v>
      </c>
      <c r="G130" s="163"/>
      <c r="H130" s="7"/>
      <c r="I130" s="7"/>
      <c r="J130" s="7"/>
      <c r="K130" s="7"/>
      <c r="L130" s="7"/>
      <c r="M130" s="7"/>
    </row>
    <row r="131" spans="1:13" s="8" customFormat="1" ht="12.75" customHeight="1" x14ac:dyDescent="0.2">
      <c r="A131" s="207">
        <v>12.1</v>
      </c>
      <c r="B131" s="201" t="s">
        <v>60</v>
      </c>
      <c r="C131" s="143">
        <v>864.92</v>
      </c>
      <c r="D131" s="144" t="s">
        <v>58</v>
      </c>
      <c r="E131" s="145">
        <v>27.49</v>
      </c>
      <c r="F131" s="52">
        <f t="shared" si="10"/>
        <v>23776.65</v>
      </c>
      <c r="G131" s="230"/>
      <c r="H131" s="7"/>
      <c r="I131" s="7"/>
      <c r="J131" s="7"/>
      <c r="K131" s="7"/>
      <c r="L131" s="7"/>
      <c r="M131" s="7"/>
    </row>
    <row r="132" spans="1:13" s="8" customFormat="1" ht="12.75" customHeight="1" x14ac:dyDescent="0.2">
      <c r="A132" s="55"/>
      <c r="B132" s="142"/>
      <c r="C132" s="143"/>
      <c r="D132" s="144"/>
      <c r="E132" s="145"/>
      <c r="F132" s="52"/>
      <c r="G132" s="163"/>
      <c r="H132" s="7"/>
      <c r="I132" s="7"/>
      <c r="J132" s="7"/>
      <c r="K132" s="7"/>
      <c r="L132" s="7"/>
      <c r="M132" s="7"/>
    </row>
    <row r="133" spans="1:13" s="10" customFormat="1" ht="12.75" customHeight="1" x14ac:dyDescent="0.2">
      <c r="A133" s="150"/>
      <c r="B133" s="70" t="s">
        <v>84</v>
      </c>
      <c r="C133" s="151"/>
      <c r="D133" s="69"/>
      <c r="E133" s="151"/>
      <c r="F133" s="152">
        <f>SUM(F109:F132)</f>
        <v>2118497.81</v>
      </c>
      <c r="G133" s="163"/>
      <c r="H133" s="9"/>
      <c r="I133" s="9"/>
      <c r="J133" s="9"/>
      <c r="K133" s="9"/>
      <c r="L133" s="9"/>
      <c r="M133" s="9"/>
    </row>
    <row r="134" spans="1:13" s="8" customFormat="1" ht="12.75" customHeight="1" x14ac:dyDescent="0.2">
      <c r="A134" s="56"/>
      <c r="B134" s="31"/>
      <c r="C134" s="143"/>
      <c r="D134" s="144"/>
      <c r="E134" s="183"/>
      <c r="F134" s="52"/>
      <c r="G134" s="163"/>
      <c r="H134" s="7"/>
      <c r="I134" s="7"/>
      <c r="J134" s="7"/>
      <c r="K134" s="7"/>
      <c r="L134" s="7"/>
      <c r="M134" s="7"/>
    </row>
    <row r="135" spans="1:13" s="8" customFormat="1" ht="12.75" customHeight="1" x14ac:dyDescent="0.2">
      <c r="A135" s="56"/>
      <c r="B135" s="188" t="s">
        <v>83</v>
      </c>
      <c r="C135" s="143"/>
      <c r="D135" s="144"/>
      <c r="E135" s="183"/>
      <c r="F135" s="52"/>
      <c r="G135" s="163"/>
      <c r="H135" s="7"/>
      <c r="I135" s="7"/>
      <c r="J135" s="7"/>
      <c r="K135" s="7"/>
      <c r="L135" s="7"/>
      <c r="M135" s="7"/>
    </row>
    <row r="136" spans="1:13" s="8" customFormat="1" ht="12.75" customHeight="1" x14ac:dyDescent="0.2">
      <c r="A136" s="56"/>
      <c r="B136" s="188"/>
      <c r="C136" s="143"/>
      <c r="D136" s="144"/>
      <c r="E136" s="183"/>
      <c r="F136" s="52"/>
      <c r="G136" s="163"/>
      <c r="H136" s="7"/>
      <c r="I136" s="7"/>
      <c r="J136" s="7"/>
      <c r="K136" s="7"/>
      <c r="L136" s="7"/>
      <c r="M136" s="7"/>
    </row>
    <row r="137" spans="1:13" s="8" customFormat="1" ht="25.5" customHeight="1" x14ac:dyDescent="0.2">
      <c r="A137" s="50" t="s">
        <v>46</v>
      </c>
      <c r="B137" s="154" t="s">
        <v>64</v>
      </c>
      <c r="C137" s="33"/>
      <c r="D137" s="51"/>
      <c r="E137" s="35"/>
      <c r="F137" s="52"/>
      <c r="G137" s="163"/>
      <c r="H137" s="7"/>
      <c r="I137" s="7"/>
      <c r="J137" s="7"/>
      <c r="K137" s="7"/>
      <c r="L137" s="7"/>
      <c r="M137" s="7"/>
    </row>
    <row r="138" spans="1:13" s="8" customFormat="1" ht="12.75" customHeight="1" x14ac:dyDescent="0.2">
      <c r="A138" s="56"/>
      <c r="B138" s="148"/>
      <c r="C138" s="143"/>
      <c r="D138" s="144"/>
      <c r="E138" s="145"/>
      <c r="F138" s="187"/>
      <c r="G138" s="163"/>
      <c r="H138" s="7"/>
      <c r="I138" s="7"/>
      <c r="J138" s="7"/>
      <c r="K138" s="7"/>
      <c r="L138" s="7"/>
      <c r="M138" s="7"/>
    </row>
    <row r="139" spans="1:13" s="8" customFormat="1" ht="12.75" customHeight="1" x14ac:dyDescent="0.2">
      <c r="A139" s="208">
        <v>7</v>
      </c>
      <c r="B139" s="209" t="s">
        <v>32</v>
      </c>
      <c r="C139" s="210"/>
      <c r="D139" s="211"/>
      <c r="E139" s="212"/>
      <c r="F139" s="213">
        <f>ROUND(C139*E139,2)</f>
        <v>0</v>
      </c>
      <c r="G139" s="163"/>
      <c r="H139" s="7"/>
      <c r="I139" s="7"/>
      <c r="J139" s="7"/>
      <c r="K139" s="7"/>
      <c r="L139" s="7"/>
      <c r="M139" s="7"/>
    </row>
    <row r="140" spans="1:13" s="8" customFormat="1" ht="12.75" customHeight="1" x14ac:dyDescent="0.2">
      <c r="A140" s="214">
        <v>7.1</v>
      </c>
      <c r="B140" s="215" t="s">
        <v>39</v>
      </c>
      <c r="C140" s="216">
        <v>1015.8</v>
      </c>
      <c r="D140" s="217" t="s">
        <v>12</v>
      </c>
      <c r="E140" s="216">
        <v>23.71</v>
      </c>
      <c r="F140" s="213">
        <f>ROUND(C140*E140,2)</f>
        <v>24084.62</v>
      </c>
      <c r="G140" s="230"/>
      <c r="H140" s="7"/>
      <c r="I140" s="7"/>
      <c r="J140" s="7"/>
      <c r="K140" s="7"/>
      <c r="L140" s="7"/>
      <c r="M140" s="7"/>
    </row>
    <row r="141" spans="1:13" s="8" customFormat="1" ht="12.75" customHeight="1" x14ac:dyDescent="0.2">
      <c r="A141" s="56"/>
      <c r="B141" s="31"/>
      <c r="C141" s="35"/>
      <c r="D141" s="66"/>
      <c r="E141" s="35"/>
      <c r="F141" s="52"/>
      <c r="G141" s="163"/>
      <c r="H141" s="7"/>
      <c r="I141" s="7"/>
      <c r="J141" s="7"/>
      <c r="K141" s="7"/>
      <c r="L141" s="7"/>
      <c r="M141" s="7"/>
    </row>
    <row r="142" spans="1:13" s="10" customFormat="1" ht="12.75" customHeight="1" x14ac:dyDescent="0.2">
      <c r="A142" s="150"/>
      <c r="B142" s="70" t="s">
        <v>85</v>
      </c>
      <c r="C142" s="151"/>
      <c r="D142" s="69"/>
      <c r="E142" s="151"/>
      <c r="F142" s="152">
        <f>SUM(F140)</f>
        <v>24084.62</v>
      </c>
      <c r="G142" s="163"/>
      <c r="H142" s="9"/>
      <c r="I142" s="9"/>
      <c r="J142" s="9"/>
      <c r="K142" s="9"/>
      <c r="L142" s="9"/>
      <c r="M142" s="9"/>
    </row>
    <row r="143" spans="1:13" s="8" customFormat="1" ht="12.75" customHeight="1" x14ac:dyDescent="0.2">
      <c r="A143" s="56"/>
      <c r="B143" s="31"/>
      <c r="C143" s="143"/>
      <c r="D143" s="144"/>
      <c r="E143" s="183"/>
      <c r="F143" s="52"/>
      <c r="G143" s="163"/>
      <c r="H143" s="7"/>
      <c r="I143" s="7"/>
      <c r="J143" s="7"/>
      <c r="K143" s="7"/>
      <c r="L143" s="7"/>
      <c r="M143" s="7"/>
    </row>
    <row r="144" spans="1:13" s="10" customFormat="1" ht="12.75" customHeight="1" x14ac:dyDescent="0.2">
      <c r="A144" s="150"/>
      <c r="B144" s="70" t="s">
        <v>86</v>
      </c>
      <c r="C144" s="151"/>
      <c r="D144" s="69"/>
      <c r="E144" s="151"/>
      <c r="F144" s="152">
        <f>+F142+F133+F105+F88</f>
        <v>1173431.83</v>
      </c>
      <c r="G144" s="163"/>
      <c r="H144" s="9"/>
      <c r="I144" s="9"/>
      <c r="J144" s="9"/>
      <c r="K144" s="9"/>
      <c r="L144" s="9"/>
      <c r="M144" s="9"/>
    </row>
    <row r="145" spans="1:14" s="8" customFormat="1" ht="12.75" customHeight="1" x14ac:dyDescent="0.2">
      <c r="A145" s="56"/>
      <c r="B145" s="31"/>
      <c r="C145" s="143"/>
      <c r="D145" s="144"/>
      <c r="E145" s="183"/>
      <c r="F145" s="52"/>
      <c r="G145" s="163"/>
      <c r="H145" s="7"/>
      <c r="I145" s="7"/>
      <c r="J145" s="7"/>
      <c r="K145" s="7"/>
      <c r="L145" s="7"/>
      <c r="M145" s="7"/>
    </row>
    <row r="146" spans="1:14" s="14" customFormat="1" x14ac:dyDescent="0.2">
      <c r="A146" s="78"/>
      <c r="B146" s="71" t="s">
        <v>30</v>
      </c>
      <c r="C146" s="79"/>
      <c r="D146" s="80"/>
      <c r="E146" s="83"/>
      <c r="F146" s="82">
        <f>F67+F144</f>
        <v>9723831.0899999999</v>
      </c>
      <c r="G146" s="231"/>
    </row>
    <row r="147" spans="1:14" s="8" customFormat="1" x14ac:dyDescent="0.2">
      <c r="A147" s="85"/>
      <c r="B147" s="86" t="s">
        <v>16</v>
      </c>
      <c r="C147" s="86"/>
      <c r="D147" s="86"/>
      <c r="E147" s="87"/>
      <c r="F147" s="29"/>
      <c r="G147" s="7"/>
      <c r="H147" s="7"/>
      <c r="I147" s="7"/>
      <c r="J147" s="7"/>
      <c r="K147" s="7"/>
      <c r="L147" s="7"/>
      <c r="M147" s="7"/>
    </row>
    <row r="148" spans="1:14" s="8" customFormat="1" x14ac:dyDescent="0.2">
      <c r="A148" s="88"/>
      <c r="B148" s="89" t="s">
        <v>18</v>
      </c>
      <c r="C148" s="88">
        <v>0.1</v>
      </c>
      <c r="D148" s="90"/>
      <c r="E148" s="91"/>
      <c r="F148" s="187">
        <f t="shared" ref="F148:F153" si="11">ROUND(C148*$F$146,2)</f>
        <v>972383.11</v>
      </c>
      <c r="G148" s="7"/>
      <c r="H148" s="7"/>
      <c r="I148" s="7"/>
      <c r="J148" s="7"/>
      <c r="K148" s="7"/>
      <c r="L148" s="7"/>
      <c r="M148" s="7"/>
    </row>
    <row r="149" spans="1:14" s="8" customFormat="1" x14ac:dyDescent="0.2">
      <c r="A149" s="88"/>
      <c r="B149" s="89" t="s">
        <v>17</v>
      </c>
      <c r="C149" s="88">
        <v>0.03</v>
      </c>
      <c r="D149" s="90"/>
      <c r="E149" s="91"/>
      <c r="F149" s="187">
        <f t="shared" si="11"/>
        <v>291714.93</v>
      </c>
      <c r="G149" s="7"/>
      <c r="H149" s="7"/>
      <c r="I149" s="7"/>
      <c r="J149" s="7"/>
      <c r="K149" s="7"/>
      <c r="L149" s="7"/>
      <c r="M149" s="7"/>
    </row>
    <row r="150" spans="1:14" s="8" customFormat="1" x14ac:dyDescent="0.2">
      <c r="A150" s="88"/>
      <c r="B150" s="89" t="s">
        <v>29</v>
      </c>
      <c r="C150" s="88">
        <v>0.04</v>
      </c>
      <c r="D150" s="90"/>
      <c r="E150" s="91"/>
      <c r="F150" s="187">
        <f t="shared" si="11"/>
        <v>388953.24</v>
      </c>
      <c r="G150" s="7"/>
      <c r="H150" s="7"/>
      <c r="I150" s="7"/>
      <c r="J150" s="7"/>
      <c r="K150" s="7"/>
      <c r="L150" s="7"/>
      <c r="M150" s="7"/>
    </row>
    <row r="151" spans="1:14" s="8" customFormat="1" x14ac:dyDescent="0.2">
      <c r="A151" s="88"/>
      <c r="B151" s="89" t="s">
        <v>14</v>
      </c>
      <c r="C151" s="88">
        <v>0.03</v>
      </c>
      <c r="D151" s="90"/>
      <c r="E151" s="91"/>
      <c r="F151" s="187">
        <f t="shared" si="11"/>
        <v>291714.93</v>
      </c>
      <c r="G151" s="7"/>
      <c r="H151" s="7"/>
      <c r="I151" s="7"/>
      <c r="J151" s="7"/>
      <c r="K151" s="7"/>
      <c r="L151" s="7"/>
      <c r="M151" s="7"/>
    </row>
    <row r="152" spans="1:14" s="8" customFormat="1" x14ac:dyDescent="0.2">
      <c r="A152" s="88"/>
      <c r="B152" s="89" t="s">
        <v>28</v>
      </c>
      <c r="C152" s="88">
        <v>0.05</v>
      </c>
      <c r="D152" s="90"/>
      <c r="E152" s="91"/>
      <c r="F152" s="187">
        <f t="shared" si="11"/>
        <v>486191.55</v>
      </c>
      <c r="G152" s="7"/>
      <c r="H152" s="7"/>
      <c r="I152" s="7"/>
      <c r="J152" s="7"/>
      <c r="K152" s="7"/>
      <c r="L152" s="7"/>
      <c r="M152" s="7"/>
    </row>
    <row r="153" spans="1:14" s="8" customFormat="1" x14ac:dyDescent="0.2">
      <c r="A153" s="88"/>
      <c r="B153" s="89" t="s">
        <v>19</v>
      </c>
      <c r="C153" s="88">
        <v>0.01</v>
      </c>
      <c r="D153" s="90"/>
      <c r="E153" s="91"/>
      <c r="F153" s="187">
        <f t="shared" si="11"/>
        <v>97238.31</v>
      </c>
      <c r="G153" s="7"/>
      <c r="H153" s="7"/>
      <c r="I153" s="7"/>
      <c r="J153" s="7"/>
      <c r="K153" s="7"/>
      <c r="L153" s="7"/>
      <c r="M153" s="7"/>
    </row>
    <row r="154" spans="1:14" s="8" customFormat="1" x14ac:dyDescent="0.2">
      <c r="A154" s="88"/>
      <c r="B154" s="89" t="s">
        <v>27</v>
      </c>
      <c r="C154" s="88">
        <v>0.18</v>
      </c>
      <c r="D154" s="90"/>
      <c r="E154" s="90"/>
      <c r="F154" s="187">
        <f>ROUND(C154*$F$148,2)</f>
        <v>175028.96</v>
      </c>
      <c r="G154" s="7"/>
      <c r="H154" s="7"/>
      <c r="I154" s="7"/>
      <c r="J154" s="7"/>
      <c r="K154" s="7"/>
      <c r="L154" s="7"/>
      <c r="M154" s="7"/>
    </row>
    <row r="155" spans="1:14" s="8" customFormat="1" x14ac:dyDescent="0.2">
      <c r="A155" s="93"/>
      <c r="B155" s="97" t="s">
        <v>25</v>
      </c>
      <c r="C155" s="98">
        <v>1E-3</v>
      </c>
      <c r="D155" s="96"/>
      <c r="E155" s="90"/>
      <c r="F155" s="187">
        <f>ROUND(C155*$F$146,2)</f>
        <v>9723.83</v>
      </c>
      <c r="G155" s="7"/>
      <c r="H155" s="7"/>
      <c r="I155" s="7"/>
      <c r="J155" s="7"/>
      <c r="K155" s="7"/>
      <c r="L155" s="7"/>
      <c r="M155" s="7"/>
    </row>
    <row r="156" spans="1:14" s="8" customFormat="1" x14ac:dyDescent="0.2">
      <c r="A156" s="93"/>
      <c r="B156" s="94" t="s">
        <v>26</v>
      </c>
      <c r="C156" s="95">
        <v>0.1</v>
      </c>
      <c r="D156" s="96"/>
      <c r="E156" s="202">
        <v>8550399.2599999998</v>
      </c>
      <c r="F156" s="187">
        <v>855039.93</v>
      </c>
      <c r="G156" s="7"/>
      <c r="H156" s="7"/>
      <c r="I156" s="7"/>
      <c r="J156" s="7"/>
      <c r="K156" s="7"/>
      <c r="L156" s="7"/>
      <c r="M156" s="7"/>
    </row>
    <row r="157" spans="1:14" x14ac:dyDescent="0.2">
      <c r="B157" s="140" t="s">
        <v>43</v>
      </c>
      <c r="C157" s="141">
        <v>1.4999999999999999E-2</v>
      </c>
      <c r="F157" s="187">
        <f>ROUND(C157*$F$146,2)</f>
        <v>145857.47</v>
      </c>
      <c r="G157" s="21"/>
      <c r="H157" s="21"/>
      <c r="I157" s="21"/>
      <c r="J157" s="21"/>
      <c r="K157" s="21"/>
      <c r="L157" s="21"/>
      <c r="M157" s="21"/>
      <c r="N157" s="11"/>
    </row>
    <row r="158" spans="1:14" s="8" customFormat="1" ht="25.5" x14ac:dyDescent="0.2">
      <c r="A158" s="93"/>
      <c r="B158" s="138" t="s">
        <v>41</v>
      </c>
      <c r="C158" s="139">
        <v>0.03</v>
      </c>
      <c r="D158" s="167"/>
      <c r="E158" s="168"/>
      <c r="F158" s="58">
        <f>ROUND(C158*$F$146,2)</f>
        <v>291714.93</v>
      </c>
      <c r="G158" s="20"/>
      <c r="H158" s="245"/>
      <c r="I158" s="246"/>
      <c r="J158" s="246"/>
      <c r="K158" s="246"/>
      <c r="L158" s="20"/>
      <c r="M158" s="20"/>
      <c r="N158" s="22"/>
    </row>
    <row r="159" spans="1:14" s="11" customFormat="1" ht="12.75" customHeight="1" x14ac:dyDescent="0.25">
      <c r="A159" s="99"/>
      <c r="B159" s="92" t="s">
        <v>20</v>
      </c>
      <c r="C159" s="88">
        <v>0.05</v>
      </c>
      <c r="D159" s="38"/>
      <c r="E159" s="68"/>
      <c r="F159" s="187"/>
      <c r="G159" s="7"/>
      <c r="H159" s="192"/>
      <c r="I159" s="247"/>
      <c r="J159" s="247"/>
      <c r="K159" s="194"/>
      <c r="L159" s="7"/>
      <c r="M159" s="7"/>
      <c r="N159" s="8"/>
    </row>
    <row r="160" spans="1:14" s="22" customFormat="1" x14ac:dyDescent="0.2">
      <c r="A160" s="100"/>
      <c r="B160" s="101" t="s">
        <v>24</v>
      </c>
      <c r="C160" s="102"/>
      <c r="D160" s="103"/>
      <c r="E160" s="102"/>
      <c r="F160" s="127">
        <f>SUM(F148:F159)</f>
        <v>4005561.1900000004</v>
      </c>
      <c r="G160" s="20"/>
      <c r="H160" s="20"/>
      <c r="I160" s="20"/>
      <c r="J160" s="20"/>
      <c r="K160" s="20"/>
      <c r="L160" s="20"/>
      <c r="M160" s="20"/>
    </row>
    <row r="161" spans="1:14" s="8" customFormat="1" x14ac:dyDescent="0.2">
      <c r="A161" s="104"/>
      <c r="B161" s="104"/>
      <c r="C161" s="104"/>
      <c r="D161" s="104"/>
      <c r="E161" s="104"/>
      <c r="F161" s="105"/>
      <c r="G161" s="23"/>
      <c r="H161" s="24"/>
      <c r="I161" s="24"/>
      <c r="J161" s="24"/>
      <c r="K161" s="24"/>
      <c r="L161" s="24"/>
      <c r="M161" s="24"/>
      <c r="N161" s="24"/>
    </row>
    <row r="162" spans="1:14" s="8" customFormat="1" x14ac:dyDescent="0.2">
      <c r="A162" s="106"/>
      <c r="B162" s="107" t="s">
        <v>23</v>
      </c>
      <c r="C162" s="106"/>
      <c r="D162" s="106"/>
      <c r="E162" s="106"/>
      <c r="F162" s="126">
        <f>+F160+F146</f>
        <v>13729392.280000001</v>
      </c>
      <c r="G162" s="23"/>
      <c r="H162" s="24"/>
      <c r="I162" s="24"/>
      <c r="J162" s="24"/>
      <c r="K162" s="24"/>
      <c r="L162" s="24"/>
      <c r="M162" s="24"/>
      <c r="N162" s="24"/>
    </row>
    <row r="163" spans="1:14" s="22" customFormat="1" ht="15" x14ac:dyDescent="0.25">
      <c r="A163" s="106"/>
      <c r="B163" s="107" t="s">
        <v>23</v>
      </c>
      <c r="C163" s="106"/>
      <c r="D163" s="106"/>
      <c r="E163" s="106"/>
      <c r="F163" s="126">
        <f>+F146+F160</f>
        <v>13729392.280000001</v>
      </c>
      <c r="G163" s="191"/>
      <c r="H163" s="192"/>
      <c r="I163" s="193"/>
      <c r="J163" s="193"/>
      <c r="K163" s="194"/>
      <c r="L163" s="191"/>
      <c r="M163" s="191"/>
      <c r="N163" s="191"/>
    </row>
    <row r="164" spans="1:14" s="24" customFormat="1" x14ac:dyDescent="0.2">
      <c r="A164" s="108"/>
      <c r="B164" s="109"/>
      <c r="C164" s="110"/>
      <c r="D164" s="110"/>
      <c r="E164" s="110"/>
      <c r="F164" s="111"/>
      <c r="G164" s="191"/>
      <c r="H164" s="191"/>
      <c r="I164" s="195"/>
      <c r="J164" s="191"/>
      <c r="K164" s="191"/>
      <c r="L164" s="191"/>
      <c r="M164" s="191"/>
      <c r="N164" s="191"/>
    </row>
    <row r="165" spans="1:14" s="191" customFormat="1" x14ac:dyDescent="0.2">
      <c r="A165" s="189" t="s">
        <v>87</v>
      </c>
      <c r="B165" s="190"/>
      <c r="C165" s="190"/>
      <c r="D165" s="190"/>
      <c r="E165" s="190"/>
      <c r="F165" s="190"/>
      <c r="G165" s="196"/>
      <c r="H165" s="197"/>
      <c r="I165" s="198"/>
      <c r="J165" s="199"/>
      <c r="K165" s="23"/>
      <c r="L165" s="23"/>
      <c r="M165" s="24"/>
      <c r="N165" s="24"/>
    </row>
    <row r="166" spans="1:14" s="191" customFormat="1" ht="31.5" customHeight="1" x14ac:dyDescent="0.2">
      <c r="A166" s="239" t="s">
        <v>98</v>
      </c>
      <c r="B166" s="239"/>
      <c r="C166" s="239"/>
      <c r="D166" s="239"/>
      <c r="E166" s="239"/>
      <c r="F166" s="239"/>
      <c r="G166" s="196"/>
      <c r="H166" s="197"/>
      <c r="I166" s="198"/>
      <c r="J166" s="199"/>
      <c r="K166" s="23"/>
      <c r="L166" s="23"/>
      <c r="M166" s="24"/>
      <c r="N166" s="24"/>
    </row>
    <row r="167" spans="1:14" s="24" customFormat="1" x14ac:dyDescent="0.25">
      <c r="A167" s="108"/>
      <c r="B167" s="109"/>
      <c r="C167" s="110"/>
      <c r="D167" s="110"/>
      <c r="E167" s="110"/>
      <c r="F167" s="112"/>
      <c r="G167" s="196"/>
      <c r="H167" s="197"/>
      <c r="I167" s="198"/>
      <c r="J167" s="199"/>
      <c r="K167" s="23"/>
      <c r="L167" s="23"/>
    </row>
    <row r="168" spans="1:14" s="24" customFormat="1" x14ac:dyDescent="0.25">
      <c r="A168" s="108"/>
      <c r="B168" s="109"/>
      <c r="C168" s="110"/>
      <c r="D168" s="110"/>
      <c r="E168" s="110"/>
      <c r="F168" s="112"/>
      <c r="G168" s="112"/>
      <c r="H168" s="197"/>
      <c r="I168" s="198"/>
      <c r="J168" s="199"/>
      <c r="K168" s="23"/>
      <c r="L168" s="23"/>
    </row>
    <row r="169" spans="1:14" s="24" customFormat="1" x14ac:dyDescent="0.2">
      <c r="A169" s="108"/>
      <c r="B169" s="109"/>
      <c r="C169" s="110"/>
      <c r="D169" s="110"/>
      <c r="E169" s="110"/>
      <c r="F169" s="112"/>
      <c r="G169" s="173"/>
      <c r="H169" s="23"/>
      <c r="I169" s="198"/>
      <c r="J169" s="199"/>
      <c r="K169" s="23"/>
      <c r="L169" s="23"/>
    </row>
    <row r="170" spans="1:14" s="24" customFormat="1" x14ac:dyDescent="0.2">
      <c r="A170" s="108"/>
      <c r="B170" s="109"/>
      <c r="C170" s="110"/>
      <c r="D170" s="110"/>
      <c r="E170" s="110"/>
      <c r="F170" s="112"/>
      <c r="G170" s="173"/>
      <c r="H170" s="23"/>
      <c r="I170" s="198"/>
      <c r="J170" s="199"/>
      <c r="K170" s="23"/>
      <c r="L170" s="23"/>
    </row>
    <row r="171" spans="1:14" s="24" customFormat="1" x14ac:dyDescent="0.2">
      <c r="A171" s="113" t="s">
        <v>88</v>
      </c>
      <c r="B171" s="114"/>
      <c r="C171" s="240" t="s">
        <v>22</v>
      </c>
      <c r="D171" s="240"/>
      <c r="E171" s="240"/>
      <c r="F171" s="240"/>
      <c r="G171" s="173"/>
      <c r="H171" s="23"/>
      <c r="I171" s="198"/>
      <c r="J171" s="199"/>
      <c r="K171" s="23"/>
      <c r="L171" s="23"/>
    </row>
    <row r="172" spans="1:14" s="24" customFormat="1" x14ac:dyDescent="0.2">
      <c r="A172" s="113"/>
      <c r="B172" s="114"/>
      <c r="C172" s="173"/>
      <c r="D172" s="173"/>
      <c r="E172" s="173"/>
      <c r="F172" s="173"/>
      <c r="G172" s="175"/>
      <c r="H172" s="23"/>
      <c r="I172" s="198"/>
      <c r="J172" s="199"/>
      <c r="K172" s="23"/>
      <c r="L172" s="23"/>
    </row>
    <row r="173" spans="1:14" s="24" customFormat="1" x14ac:dyDescent="0.2">
      <c r="A173" s="113"/>
      <c r="B173" s="114"/>
      <c r="C173" s="173"/>
      <c r="D173" s="173"/>
      <c r="E173" s="173"/>
      <c r="F173" s="173"/>
      <c r="G173" s="116"/>
      <c r="H173" s="23"/>
      <c r="I173" s="198"/>
      <c r="J173" s="199"/>
      <c r="K173" s="23"/>
      <c r="L173" s="23"/>
    </row>
    <row r="174" spans="1:14" s="24" customFormat="1" x14ac:dyDescent="0.2">
      <c r="A174" s="115" t="s">
        <v>89</v>
      </c>
      <c r="B174" s="200"/>
      <c r="C174" s="241" t="s">
        <v>90</v>
      </c>
      <c r="D174" s="241"/>
      <c r="E174" s="241"/>
      <c r="F174" s="241"/>
      <c r="G174" s="116"/>
      <c r="H174" s="23"/>
      <c r="I174" s="198"/>
      <c r="J174" s="199"/>
      <c r="K174" s="23"/>
      <c r="L174" s="23"/>
    </row>
    <row r="175" spans="1:14" s="24" customFormat="1" x14ac:dyDescent="0.25">
      <c r="A175" s="116" t="s">
        <v>91</v>
      </c>
      <c r="B175" s="116"/>
      <c r="C175" s="116" t="s">
        <v>92</v>
      </c>
      <c r="D175" s="116"/>
      <c r="E175" s="116"/>
      <c r="F175" s="116"/>
      <c r="G175" s="116"/>
      <c r="H175" s="23"/>
      <c r="I175" s="198"/>
      <c r="J175" s="199"/>
      <c r="K175" s="23"/>
      <c r="L175" s="23"/>
    </row>
    <row r="176" spans="1:14" s="24" customFormat="1" ht="27.75" customHeight="1" x14ac:dyDescent="0.25">
      <c r="A176" s="242" t="s">
        <v>93</v>
      </c>
      <c r="B176" s="243"/>
      <c r="C176" s="244" t="s">
        <v>94</v>
      </c>
      <c r="D176" s="244"/>
      <c r="E176" s="244"/>
      <c r="F176" s="244"/>
      <c r="G176" s="116"/>
      <c r="H176" s="23"/>
      <c r="I176" s="198"/>
      <c r="J176" s="199"/>
      <c r="K176" s="23"/>
      <c r="L176" s="23"/>
    </row>
    <row r="177" spans="1:12" s="24" customFormat="1" x14ac:dyDescent="0.25">
      <c r="A177" s="117"/>
      <c r="B177" s="116"/>
      <c r="C177" s="116"/>
      <c r="D177" s="118"/>
      <c r="E177" s="116"/>
      <c r="F177" s="116"/>
      <c r="G177" s="120"/>
      <c r="H177" s="23"/>
      <c r="I177" s="198"/>
      <c r="J177" s="199"/>
      <c r="K177" s="23"/>
      <c r="L177" s="23"/>
    </row>
    <row r="178" spans="1:12" s="24" customFormat="1" x14ac:dyDescent="0.25">
      <c r="A178" s="117"/>
      <c r="B178" s="116"/>
      <c r="C178" s="116"/>
      <c r="D178" s="118"/>
      <c r="E178" s="116"/>
      <c r="F178" s="116"/>
      <c r="G178" s="176"/>
      <c r="H178" s="23"/>
      <c r="I178" s="198"/>
      <c r="J178" s="199"/>
      <c r="K178" s="23"/>
      <c r="L178" s="23"/>
    </row>
    <row r="179" spans="1:12" s="24" customFormat="1" x14ac:dyDescent="0.25">
      <c r="A179" s="119"/>
      <c r="B179" s="176"/>
      <c r="C179" s="120"/>
      <c r="D179" s="176"/>
      <c r="E179" s="120"/>
      <c r="F179" s="120"/>
      <c r="G179" s="122"/>
      <c r="H179" s="23"/>
      <c r="I179" s="198"/>
      <c r="J179" s="199"/>
      <c r="K179" s="23"/>
      <c r="L179" s="23"/>
    </row>
    <row r="180" spans="1:12" s="24" customFormat="1" ht="12.75" customHeight="1" x14ac:dyDescent="0.25">
      <c r="A180" s="234" t="s">
        <v>21</v>
      </c>
      <c r="B180" s="234"/>
      <c r="C180" s="234"/>
      <c r="D180" s="234"/>
      <c r="E180" s="234"/>
      <c r="F180" s="234"/>
      <c r="G180" s="122"/>
      <c r="H180" s="23"/>
      <c r="I180" s="198"/>
      <c r="J180" s="199"/>
      <c r="K180" s="23"/>
      <c r="L180" s="23"/>
    </row>
    <row r="181" spans="1:12" s="24" customFormat="1" x14ac:dyDescent="0.25">
      <c r="A181" s="119"/>
      <c r="B181" s="121"/>
      <c r="C181" s="122"/>
      <c r="D181" s="176"/>
      <c r="E181" s="122"/>
      <c r="F181" s="122"/>
      <c r="G181" s="177"/>
      <c r="H181" s="23"/>
      <c r="I181" s="198"/>
      <c r="J181" s="199"/>
      <c r="K181" s="23"/>
      <c r="L181" s="23"/>
    </row>
    <row r="182" spans="1:12" s="24" customFormat="1" x14ac:dyDescent="0.25">
      <c r="A182" s="119"/>
      <c r="B182" s="121"/>
      <c r="C182" s="122"/>
      <c r="D182" s="176"/>
      <c r="E182" s="122"/>
      <c r="F182" s="122"/>
      <c r="G182" s="177"/>
      <c r="H182" s="23"/>
      <c r="I182" s="198"/>
      <c r="J182" s="199"/>
      <c r="K182" s="23"/>
      <c r="L182" s="23"/>
    </row>
    <row r="183" spans="1:12" s="24" customFormat="1" ht="15" customHeight="1" x14ac:dyDescent="0.2">
      <c r="A183" s="235" t="s">
        <v>95</v>
      </c>
      <c r="B183" s="235"/>
      <c r="C183" s="235"/>
      <c r="D183" s="235"/>
      <c r="E183" s="235"/>
      <c r="F183" s="235"/>
      <c r="G183" s="125"/>
      <c r="H183" s="23"/>
      <c r="I183" s="198"/>
      <c r="J183" s="199"/>
      <c r="K183" s="23"/>
      <c r="L183" s="23"/>
    </row>
    <row r="184" spans="1:12" s="24" customFormat="1" ht="15" customHeight="1" x14ac:dyDescent="0.2">
      <c r="A184" s="236" t="s">
        <v>96</v>
      </c>
      <c r="B184" s="236"/>
      <c r="C184" s="236"/>
      <c r="D184" s="236"/>
      <c r="E184" s="236"/>
      <c r="F184" s="236"/>
      <c r="G184" s="125"/>
      <c r="H184" s="23"/>
      <c r="I184" s="198"/>
      <c r="J184" s="199"/>
      <c r="K184" s="23"/>
      <c r="L184" s="23"/>
    </row>
    <row r="185" spans="1:12" s="24" customFormat="1" x14ac:dyDescent="0.25">
      <c r="A185" s="237" t="s">
        <v>97</v>
      </c>
      <c r="B185" s="237"/>
      <c r="C185" s="237"/>
      <c r="D185" s="237"/>
      <c r="E185" s="237"/>
      <c r="F185" s="237"/>
      <c r="G185" s="23"/>
    </row>
    <row r="186" spans="1:12" s="24" customFormat="1" x14ac:dyDescent="0.2">
      <c r="A186" s="123"/>
      <c r="B186" s="123"/>
      <c r="C186" s="124"/>
      <c r="D186" s="124"/>
      <c r="E186" s="125"/>
      <c r="F186" s="125"/>
      <c r="G186" s="23"/>
    </row>
    <row r="187" spans="1:12" s="24" customFormat="1" x14ac:dyDescent="0.25">
      <c r="A187" s="108"/>
      <c r="B187" s="109"/>
      <c r="C187" s="110"/>
      <c r="D187" s="110"/>
      <c r="E187" s="110"/>
      <c r="F187" s="112"/>
      <c r="G187" s="23"/>
    </row>
  </sheetData>
  <mergeCells count="16">
    <mergeCell ref="A180:F180"/>
    <mergeCell ref="A183:F183"/>
    <mergeCell ref="A184:F184"/>
    <mergeCell ref="A185:F185"/>
    <mergeCell ref="A11:F11"/>
    <mergeCell ref="A166:F166"/>
    <mergeCell ref="C171:F171"/>
    <mergeCell ref="C174:F174"/>
    <mergeCell ref="A176:B176"/>
    <mergeCell ref="C176:F176"/>
    <mergeCell ref="B6:F6"/>
    <mergeCell ref="A1:F1"/>
    <mergeCell ref="A2:F2"/>
    <mergeCell ref="A3:F3"/>
    <mergeCell ref="A4:F4"/>
    <mergeCell ref="A5:F5"/>
  </mergeCells>
  <printOptions horizontalCentered="1"/>
  <pageMargins left="0.25" right="0.16" top="0.12" bottom="0.17" header="3.937007874015748E-2" footer="0"/>
  <pageSetup scale="96" orientation="portrait" r:id="rId1"/>
  <headerFooter alignWithMargins="0">
    <oddFooter>&amp;C&amp;6Página &amp;P de &amp;N&amp;R&amp;6&amp;D
&amp;T</oddFooter>
  </headerFooter>
  <rowBreaks count="4" manualBreakCount="4">
    <brk id="46" max="16383" man="1"/>
    <brk id="88" max="5" man="1"/>
    <brk id="125" max="5" man="1"/>
    <brk id="1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NO.1</vt:lpstr>
      <vt:lpstr>'ACT. NO.1'!Área_de_impresión</vt:lpstr>
      <vt:lpstr>'ACT. NO.1'!Títulos_a_imprimir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2022-08-23T18:44:50Z</cp:lastPrinted>
  <dcterms:created xsi:type="dcterms:W3CDTF">2018-05-23T14:28:08Z</dcterms:created>
  <dcterms:modified xsi:type="dcterms:W3CDTF">2022-10-18T16:12:51Z</dcterms:modified>
</cp:coreProperties>
</file>