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erva.jimenez\AppData\Local\Microsoft\Windows\INetCache\Content.Outlook\T59J0ALQ\"/>
    </mc:Choice>
  </mc:AlternateContent>
  <bookViews>
    <workbookView xWindow="0" yWindow="0" windowWidth="28800" windowHeight="12300"/>
  </bookViews>
  <sheets>
    <sheet name="Pres. Act. No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[1]CUB02!$W$1:$W$8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'Pres. Act. No.1'!$A$13:$F$61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[2]PVC!#REF!</definedName>
    <definedName name="a">[2]PVC!#REF!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0">#REF!</definedName>
    <definedName name="acero">#REF!</definedName>
    <definedName name="Acero_QQ">[4]INSU!$D$9</definedName>
    <definedName name="acero60" localSheetId="0">#REF!</definedName>
    <definedName name="acero60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[4]INSU!$D$17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'[5]CUB-10181-3(Rescision)'!#REF!</definedName>
    <definedName name="ANA">'[5]CUB-10181-3(Rescision)'!#REF!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>[1]CUB02!$S$13:$AN$415</definedName>
    <definedName name="_xlnm.Print_Area" localSheetId="0">'Pres. Act. No.1'!$A$1:$F$197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[6]M.O.!#REF!</definedName>
    <definedName name="as">[6]M.O.!#REF!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[8]ADDENDA!#REF!</definedName>
    <definedName name="b">[8]ADDENDA!#REF!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[9]INSU!$B$42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[10]M.O.!$C$9</definedName>
    <definedName name="BVNBVNBV" localSheetId="0">[11]M.O.!#REF!</definedName>
    <definedName name="BVNBVNBV">[11]M.O.!#REF!</definedName>
    <definedName name="C._ADICIONAL">#N/A</definedName>
    <definedName name="caballeteasbecto" localSheetId="0">[12]precios!#REF!</definedName>
    <definedName name="caballeteasbecto">[12]precios!#REF!</definedName>
    <definedName name="caballeteasbeto" localSheetId="0">[12]precios!#REF!</definedName>
    <definedName name="caballeteasbeto">[12]precios!#REF!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[10]M.O.!#REF!</definedName>
    <definedName name="CARANTEPECHO">[10]M.O.!#REF!</definedName>
    <definedName name="CARCOL30" localSheetId="0">[10]M.O.!#REF!</definedName>
    <definedName name="CARCOL30">[10]M.O.!#REF!</definedName>
    <definedName name="CARCOL50" localSheetId="0">[10]M.O.!#REF!</definedName>
    <definedName name="CARCOL50">[10]M.O.!#REF!</definedName>
    <definedName name="CARCOLAMARRE" localSheetId="0">[10]M.O.!#REF!</definedName>
    <definedName name="CARCOLAMARRE">[10]M.O.!#REF!</definedName>
    <definedName name="CARGA_SOCIAL" localSheetId="0">#REF!</definedName>
    <definedName name="CARGA_SOCIAL">#REF!</definedName>
    <definedName name="CARLOSAPLA" localSheetId="0">[10]M.O.!#REF!</definedName>
    <definedName name="CARLOSAPLA">[10]M.O.!#REF!</definedName>
    <definedName name="CARLOSAVARIASAGUAS" localSheetId="0">[10]M.O.!#REF!</definedName>
    <definedName name="CARLOSAVARIASAGUAS">[10]M.O.!#REF!</definedName>
    <definedName name="CARMURO" localSheetId="0">[10]M.O.!#REF!</definedName>
    <definedName name="CARMURO">[10]M.O.!#REF!</definedName>
    <definedName name="CARP1" localSheetId="0">[7]INS!#REF!</definedName>
    <definedName name="CARP1">[7]INS!#REF!</definedName>
    <definedName name="CARP2" localSheetId="0">[7]INS!#REF!</definedName>
    <definedName name="CARP2">[7]INS!#REF!</definedName>
    <definedName name="CARPDINTEL" localSheetId="0">[10]M.O.!#REF!</definedName>
    <definedName name="CARPDINTEL">[10]M.O.!#REF!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[10]M.O.!#REF!</definedName>
    <definedName name="CARPVIGA2040">[10]M.O.!#REF!</definedName>
    <definedName name="CARPVIGA3050" localSheetId="0">[10]M.O.!#REF!</definedName>
    <definedName name="CARPVIGA3050">[10]M.O.!#REF!</definedName>
    <definedName name="CARPVIGA3060" localSheetId="0">[10]M.O.!#REF!</definedName>
    <definedName name="CARPVIGA3060">[10]M.O.!#REF!</definedName>
    <definedName name="CARPVIGA4080" localSheetId="0">[10]M.O.!#REF!</definedName>
    <definedName name="CARPVIGA4080">[10]M.O.!#REF!</definedName>
    <definedName name="CARRAMPA" localSheetId="0">[10]M.O.!#REF!</definedName>
    <definedName name="CARRAMPA">[10]M.O.!#REF!</definedName>
    <definedName name="CARRETILLA" localSheetId="0">#REF!</definedName>
    <definedName name="CARRETILLA">#REF!</definedName>
    <definedName name="CASBESTO" localSheetId="0">[10]M.O.!#REF!</definedName>
    <definedName name="CASBESTO">[10]M.O.!#REF!</definedName>
    <definedName name="CBLOCK10" localSheetId="0">[7]INS!#REF!</definedName>
    <definedName name="CBLOCK10">[7]INS!#REF!</definedName>
    <definedName name="cell">'[13]LISTADO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[9]INSU!$B$104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[4]INSU!$D$130</definedName>
    <definedName name="CLAVO_CORRIENTE">[4]INSU!$D$131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[14]INS!$D$767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[8]ADDENDA!#REF!</definedName>
    <definedName name="cuadro">[8]ADDENDA!#REF!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[10]M.O.!#REF!</definedName>
    <definedName name="CZINC">[10]M.O.!#REF!</definedName>
    <definedName name="derop" localSheetId="0">[6]M.O.!#REF!</definedName>
    <definedName name="derop">[6]M.O.!#REF!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[4]MO!$B$256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[15]INS!#REF!</definedName>
    <definedName name="donatelo">[15]INS!#REF!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>[4]MO!$B$247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[8]ADDENDA!#REF!</definedName>
    <definedName name="expl">[8]ADDENDA!#REF!</definedName>
    <definedName name="Extracción_IM">[1]CUB02!$S$13:$AN$415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[7]INS!$D$561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'[14]HORM.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primir_área_IM" localSheetId="0">#REF!</definedName>
    <definedName name="Imprimir_área_IM">#REF!</definedName>
    <definedName name="ingeniera">[6]M.O.!$C$10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'[5]CUB-10181-3(Rescision)'!#REF!</definedName>
    <definedName name="J">'[5]CUB-10181-3(Rescision)'!#REF!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[9]INSU!$B$41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>[4]INSU!$D$132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[7]INS!#REF!</definedName>
    <definedName name="MAESTROCARP">[7]INS!#REF!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>[4]MO!$B$612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[7]INS!#REF!</definedName>
    <definedName name="MOPISOCERAMICA">[7]INS!#REF!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[16]Insumos!#REF!</definedName>
    <definedName name="NADA">[16]Insumos!#REF!</definedName>
    <definedName name="NINGUNA" localSheetId="0">[16]Insumos!#REF!</definedName>
    <definedName name="NINGUNA">[16]Insumos!#REF!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[14]SALARIOS!$C$10</definedName>
    <definedName name="OXIGENO_CIL" localSheetId="0">#REF!</definedName>
    <definedName name="OXIGENO_CIL">#REF!</definedName>
    <definedName name="p" localSheetId="0">[17]peso!#REF!</definedName>
    <definedName name="p">[17]peso!#REF!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>[4]MO!$B$11</definedName>
    <definedName name="Peon_Colchas">[9]MO!$B$11</definedName>
    <definedName name="PEONCARP" localSheetId="0">[7]INS!#REF!</definedName>
    <definedName name="PEONCARP">[7]INS!#REF!</definedName>
    <definedName name="PERFIL_CUADRADO_34">[9]INSU!$B$91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[14]INS!$D$770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[9]INSU!$B$103</definedName>
    <definedName name="PLANTA_ELECTRICA" localSheetId="0">#REF!</definedName>
    <definedName name="PLANTA_ELECTRICA">#REF!</definedName>
    <definedName name="PLASTICO">[9]INSU!$B$90</definedName>
    <definedName name="PLIGADORA2">[7]INS!$D$563</definedName>
    <definedName name="PLOMERO" localSheetId="0">[7]INS!#REF!</definedName>
    <definedName name="PLOMERO">[7]INS!#REF!</definedName>
    <definedName name="PLOMERO_SOLDADOR" localSheetId="0">#REF!</definedName>
    <definedName name="PLOMERO_SOLDADOR">#REF!</definedName>
    <definedName name="PLOMEROAYUDANTE" localSheetId="0">[7]INS!#REF!</definedName>
    <definedName name="PLOMEROAYUDANTE">[7]INS!#REF!</definedName>
    <definedName name="PLOMEROOFICIAL" localSheetId="0">[7]INS!#REF!</definedName>
    <definedName name="PLOMEROOFICIAL">[7]INS!#REF!</definedName>
    <definedName name="PLYWOOD_34_2CARAS">[4]INSU!$D$133</definedName>
    <definedName name="pmadera2162" localSheetId="0">[12]precios!#REF!</definedName>
    <definedName name="pmadera2162">[12]precios!#REF!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[7]INS!$D$568</definedName>
    <definedName name="Q">[1]CUB02!$W$1:$W$8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[19]COF!$G$733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'Pres. Act. No.1'!$1:$13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1" l="1"/>
  <c r="G155" i="1"/>
  <c r="G154" i="1"/>
  <c r="G153" i="1"/>
  <c r="F152" i="1"/>
  <c r="F151" i="1"/>
  <c r="G148" i="1"/>
  <c r="F148" i="1"/>
  <c r="G147" i="1"/>
  <c r="F147" i="1"/>
  <c r="G146" i="1"/>
  <c r="F146" i="1"/>
  <c r="G145" i="1"/>
  <c r="F145" i="1"/>
  <c r="G144" i="1"/>
  <c r="F144" i="1"/>
  <c r="G143" i="1"/>
  <c r="G142" i="1"/>
  <c r="F142" i="1"/>
  <c r="G141" i="1"/>
  <c r="F141" i="1"/>
  <c r="G140" i="1"/>
  <c r="F140" i="1"/>
  <c r="G139" i="1"/>
  <c r="F139" i="1"/>
  <c r="G138" i="1"/>
  <c r="G137" i="1"/>
  <c r="G136" i="1"/>
  <c r="F136" i="1"/>
  <c r="G135" i="1"/>
  <c r="G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F153" i="1" s="1"/>
  <c r="G125" i="1"/>
  <c r="G124" i="1"/>
  <c r="G123" i="1"/>
  <c r="G122" i="1"/>
  <c r="G121" i="1"/>
  <c r="G120" i="1"/>
  <c r="G119" i="1"/>
  <c r="G118" i="1"/>
  <c r="G117" i="1"/>
  <c r="F117" i="1"/>
  <c r="F119" i="1" s="1"/>
  <c r="G116" i="1"/>
  <c r="G115" i="1"/>
  <c r="G114" i="1"/>
  <c r="G113" i="1"/>
  <c r="G112" i="1"/>
  <c r="G111" i="1"/>
  <c r="G110" i="1"/>
  <c r="G109" i="1"/>
  <c r="G108" i="1"/>
  <c r="G107" i="1"/>
  <c r="G106" i="1"/>
  <c r="F106" i="1"/>
  <c r="G105" i="1"/>
  <c r="G104" i="1"/>
  <c r="F104" i="1"/>
  <c r="G103" i="1"/>
  <c r="G102" i="1"/>
  <c r="F102" i="1"/>
  <c r="G101" i="1"/>
  <c r="G100" i="1"/>
  <c r="G99" i="1"/>
  <c r="F99" i="1"/>
  <c r="G98" i="1"/>
  <c r="F98" i="1"/>
  <c r="G97" i="1"/>
  <c r="G96" i="1"/>
  <c r="G95" i="1"/>
  <c r="F95" i="1"/>
  <c r="F108" i="1" s="1"/>
  <c r="G94" i="1"/>
  <c r="G93" i="1"/>
  <c r="G92" i="1"/>
  <c r="G91" i="1"/>
  <c r="G90" i="1"/>
  <c r="G89" i="1"/>
  <c r="G88" i="1"/>
  <c r="G87" i="1"/>
  <c r="F86" i="1"/>
  <c r="F85" i="1"/>
  <c r="F84" i="1"/>
  <c r="G81" i="1"/>
  <c r="F81" i="1"/>
  <c r="G80" i="1"/>
  <c r="F80" i="1"/>
  <c r="G79" i="1"/>
  <c r="F79" i="1"/>
  <c r="G78" i="1"/>
  <c r="G77" i="1"/>
  <c r="F77" i="1"/>
  <c r="G76" i="1"/>
  <c r="G75" i="1"/>
  <c r="G74" i="1"/>
  <c r="G73" i="1"/>
  <c r="G72" i="1"/>
  <c r="F72" i="1"/>
  <c r="G71" i="1"/>
  <c r="G70" i="1"/>
  <c r="F70" i="1"/>
  <c r="F87" i="1" s="1"/>
  <c r="G69" i="1"/>
  <c r="G68" i="1"/>
  <c r="G67" i="1"/>
  <c r="G66" i="1"/>
  <c r="G65" i="1"/>
  <c r="G64" i="1"/>
  <c r="G63" i="1"/>
  <c r="G62" i="1"/>
  <c r="G61" i="1"/>
  <c r="G60" i="1"/>
  <c r="G59" i="1"/>
  <c r="F59" i="1"/>
  <c r="G58" i="1"/>
  <c r="F58" i="1"/>
  <c r="G57" i="1"/>
  <c r="F57" i="1"/>
  <c r="G56" i="1"/>
  <c r="G55" i="1"/>
  <c r="G54" i="1"/>
  <c r="G53" i="1"/>
  <c r="F53" i="1"/>
  <c r="F61" i="1" s="1"/>
  <c r="G52" i="1"/>
  <c r="F52" i="1"/>
  <c r="G51" i="1"/>
  <c r="F51" i="1"/>
  <c r="G50" i="1"/>
  <c r="G49" i="1"/>
  <c r="F49" i="1"/>
  <c r="G48" i="1"/>
  <c r="F48" i="1"/>
  <c r="G47" i="1"/>
  <c r="F47" i="1"/>
  <c r="G46" i="1"/>
  <c r="G45" i="1"/>
  <c r="G44" i="1"/>
  <c r="F44" i="1"/>
  <c r="G43" i="1"/>
  <c r="G42" i="1"/>
  <c r="F42" i="1"/>
  <c r="G41" i="1"/>
  <c r="G40" i="1"/>
  <c r="F40" i="1"/>
  <c r="G39" i="1"/>
  <c r="F39" i="1"/>
  <c r="G38" i="1"/>
  <c r="G37" i="1"/>
  <c r="F37" i="1"/>
  <c r="G36" i="1"/>
  <c r="G35" i="1"/>
  <c r="F35" i="1"/>
  <c r="G34" i="1"/>
  <c r="G33" i="1"/>
  <c r="G32" i="1"/>
  <c r="F32" i="1"/>
  <c r="G31" i="1"/>
  <c r="G30" i="1"/>
  <c r="G29" i="1"/>
  <c r="F29" i="1"/>
  <c r="G28" i="1"/>
  <c r="F28" i="1"/>
  <c r="G27" i="1"/>
  <c r="F27" i="1"/>
  <c r="G26" i="1"/>
  <c r="G25" i="1"/>
  <c r="G24" i="1"/>
  <c r="F24" i="1"/>
  <c r="G23" i="1"/>
  <c r="G22" i="1"/>
  <c r="G21" i="1"/>
  <c r="G20" i="1"/>
  <c r="F20" i="1"/>
  <c r="G19" i="1"/>
  <c r="G158" i="1" s="1"/>
  <c r="G18" i="1"/>
  <c r="G157" i="1" s="1"/>
  <c r="F18" i="1"/>
  <c r="F155" i="1" l="1"/>
  <c r="F157" i="1" s="1"/>
  <c r="F165" i="1" l="1"/>
  <c r="F160" i="1"/>
  <c r="F164" i="1"/>
  <c r="F169" i="1"/>
  <c r="F163" i="1"/>
  <c r="F158" i="1"/>
  <c r="F167" i="1"/>
  <c r="F162" i="1"/>
  <c r="F161" i="1"/>
  <c r="F172" i="1" l="1"/>
  <c r="F174" i="1" s="1"/>
  <c r="F176" i="1" s="1"/>
  <c r="F166" i="1"/>
</calcChain>
</file>

<file path=xl/sharedStrings.xml><?xml version="1.0" encoding="utf-8"?>
<sst xmlns="http://schemas.openxmlformats.org/spreadsheetml/2006/main" count="215" uniqueCount="125">
  <si>
    <t>INSTITUTO NACIONAL DE AGUAS POTABLES Y ALCANTARILLADOS</t>
  </si>
  <si>
    <t>INAPA</t>
  </si>
  <si>
    <t>DIRECCIÓN DE INGENIERÍA</t>
  </si>
  <si>
    <t>DEPARTAMENTO DE COSTOS Y PRESUPUESTOS</t>
  </si>
  <si>
    <t xml:space="preserve">Presupuesto No.:  135 D/F 20-10-2020. </t>
  </si>
  <si>
    <t>Obra: MEJORAMIENTO ACUEDUCTO  PEDERNALES (REHABILITACIÓN OBRA DE TOMA Y LÍNEA DE ADUCCIÓN)</t>
  </si>
  <si>
    <t>Ubicación: PROVINCIA PEDERNALES</t>
  </si>
  <si>
    <t>ZONA: VIII</t>
  </si>
  <si>
    <t>Contratista; METRO ELÉCTRICA S.R.L.</t>
  </si>
  <si>
    <t>Contrato:</t>
  </si>
  <si>
    <t>039-2021</t>
  </si>
  <si>
    <t>ACTUALIZADO No.1 D/F AGOSTO 2021</t>
  </si>
  <si>
    <t>PART.</t>
  </si>
  <si>
    <t>D E S C R I P C I Ó N</t>
  </si>
  <si>
    <t>CANTIDAD</t>
  </si>
  <si>
    <t>U</t>
  </si>
  <si>
    <t>P.U. (RD$)</t>
  </si>
  <si>
    <t>VALOR (RD$)</t>
  </si>
  <si>
    <t>A</t>
  </si>
  <si>
    <t>REHABILITACIÓN OBRA DE TOMA Y LÍNEA DE ADUCCIÓN</t>
  </si>
  <si>
    <t>OBRA DE TOMA</t>
  </si>
  <si>
    <t xml:space="preserve">LIMPIEZA OBRA DE TOMA Y DESARENADOR </t>
  </si>
  <si>
    <t>CORRECCIÓN DE AVERÍA EN TRAMO CARRETERO DEL CRUCE DE AGUAS NEGRAS HACIA LA PANTA DE TRATAMIENTO</t>
  </si>
  <si>
    <t>LÍNEA DE ADUCCIÓN DESDE LA OBRA DE TOMA HASTA LA PLANTA DE TRATAMIENTO</t>
  </si>
  <si>
    <t>REPLANTEO</t>
  </si>
  <si>
    <t>M</t>
  </si>
  <si>
    <t>MOVIMIENTO DE TIERRA</t>
  </si>
  <si>
    <t>3.2.1</t>
  </si>
  <si>
    <t>EXCAVACIÓN  MATERIAL GRANULAR C/EQUIPO EN PRESENCIA DE AGUA</t>
  </si>
  <si>
    <t>M3</t>
  </si>
  <si>
    <t>3.2.2</t>
  </si>
  <si>
    <t xml:space="preserve">RELLENO MATERIAL DE ZANJA </t>
  </si>
  <si>
    <t>BOTE DE MATERIAL EN SITIO</t>
  </si>
  <si>
    <t>SUMINISTRO DE TUBERÍA</t>
  </si>
  <si>
    <t>3.3.1</t>
  </si>
  <si>
    <t>Ø16" ACERO SCH-40, SIN COSTURA  C/PROTECCIÓN ANTICORROSIVA</t>
  </si>
  <si>
    <t>COLOCACIÓN DE TUBERÍA</t>
  </si>
  <si>
    <t>3.4.1</t>
  </si>
  <si>
    <t>ANCLAJE DE HORMIGÓN ARMADO CADA 20.00 M (VER DETALLE)</t>
  </si>
  <si>
    <t>LIMPIEZA DE MATERIAL DEL CANAL (A MANO)</t>
  </si>
  <si>
    <t>DIAS</t>
  </si>
  <si>
    <t>REPOSICIÓN DE TAPAS DE REGISTROS CANAL (EN HORMIGÓN CON MALLA ELECTROSOLDADA, VER DETALLE)</t>
  </si>
  <si>
    <t>REPOSICIÓN TAPA METÁLICA DEL DESARENADOR (VER DETALLE)</t>
  </si>
  <si>
    <t>USO DE BOMBA DE ACHIQUE Ø4"</t>
  </si>
  <si>
    <t>DIA</t>
  </si>
  <si>
    <t>MURO DE GAVIONES</t>
  </si>
  <si>
    <t>EXCAVACIÓN MATERIAL GRANULAR EN PRESENCIA DE AGUA C/EQUIPO</t>
  </si>
  <si>
    <t>RELLENO CON MATERIAL DEL SITIO</t>
  </si>
  <si>
    <t>MUROS DE GAVIONES PARA PROTEGER TUBERÍA Ø16" ACERO (VER DETALLE)</t>
  </si>
  <si>
    <t>ACARREO INTERNO DE MATERIALES Y TUBERÍAS</t>
  </si>
  <si>
    <t>RODAJE INTERNO DE EQUIPO PESADO (EXCAVADORA C/ESTERA) 3 KM APROX.</t>
  </si>
  <si>
    <t>SUBTOTAL A</t>
  </si>
  <si>
    <t>B</t>
  </si>
  <si>
    <t>VARIOS</t>
  </si>
  <si>
    <t xml:space="preserve">CAMPAMENTO </t>
  </si>
  <si>
    <t>MES</t>
  </si>
  <si>
    <t>VALLA ANUNCIANDO OBRA 16X 10' IMPRESION FULL COLOR, CONTENIENDO LOGO DE INAPA, NOMBRE PROYECTO Y  CONTRATISTA. ESTRUCTURA EN TUBOS GALVANIZADOS 1 1/2 x 1 1/2 Y SOPORTES EN TUBO CUAD. 4 x 4</t>
  </si>
  <si>
    <t>SUB-TOTAL FASE B</t>
  </si>
  <si>
    <t>SUB TOTAL GENERAL</t>
  </si>
  <si>
    <t>ACTUALIZADO No.1  D/F AGOSTO 2021</t>
  </si>
  <si>
    <t>ELIMINACIÓN DE PARTIDAS (E.P.)</t>
  </si>
  <si>
    <t>SUBTOTAL ELMININACIÓN DE PARTIDAS</t>
  </si>
  <si>
    <t>AUMENTO DE CANTIDAD (A.C.)</t>
  </si>
  <si>
    <t xml:space="preserve">USO DE BOMBA DE ACHIQUE Ø4" </t>
  </si>
  <si>
    <t>SUBTOTAL AUMENTO DE CANTIDAD</t>
  </si>
  <si>
    <t>AUMENTO DE PRECIOS (A.P.)</t>
  </si>
  <si>
    <t xml:space="preserve">COLOCACIÓN DE TUBERÍA </t>
  </si>
  <si>
    <t>SUBTOTAL AUMENTO DE PRECIOS</t>
  </si>
  <si>
    <t>NUEVAS PARTIDAS (N.P.)</t>
  </si>
  <si>
    <t xml:space="preserve">LIMPIEZA DEL DESARENADOR Y OBRA DE TOMA </t>
  </si>
  <si>
    <t>REPARACIÓN DE GRIETAS EN EL CANAL OBRA DE TOMA</t>
  </si>
  <si>
    <t>P.A.</t>
  </si>
  <si>
    <t>CONSTRUCCIÓN ESCALERAS METÁLICAS PARA LOS REGISTROS DE DESAGÜE Y ENTRADA AL DESARENADOR H=5.00 M</t>
  </si>
  <si>
    <t xml:space="preserve">COLOCACIÓN DE MALLA CICLÓNICA EN VERJA PERIMETRAL PARA EL DESARENADOR ( INC. TUBOS H.G., PALOMETAS Y ALAMBRES DE PÚAS) </t>
  </si>
  <si>
    <t>MANTENIMIENTO A TAPAS METÁLICAS (1.30x1.40) M EXISTENTE EN EL DESARENADOR ( INC. LIMPIEZA, RAPILLADO Y PINTURA ANTICORROSIVA)</t>
  </si>
  <si>
    <t>SUMINISTRO Y COLOCACIÓN DE TAPA METALICA (1.30x1.40)M</t>
  </si>
  <si>
    <t>PUERTA  MALLA CICLÓNICA,  L=3.00 M</t>
  </si>
  <si>
    <t>CONSTRUCCIÓN CANALETA ENCACHADA PARA PROTEGER VERJA MALLA CICLÓNICA EN EL DESARENADOR, DE 35 M Y SECCIÓN DE 0.80 x 0.40 x0.50 M</t>
  </si>
  <si>
    <t>REPOSICIÓN DE TAPAS DE REGISTROS CANAL (EN HORMIGÓN CON VARILLAS 3/8" @ 0.20 A.D. CON MATERIAL TOMADO DEL RÍO v=0.23 M3 )</t>
  </si>
  <si>
    <t>RESCATE DE TUBERÍAS (DESINLATACIÓN)</t>
  </si>
  <si>
    <t xml:space="preserve">EXTRACIÓN DE TUBERÍAS DE Ø16" ACERO ( INC. CORTE CADA 12.00 M Y DEMOLICIÓN  DE ANCLAJE DE H.A.)  </t>
  </si>
  <si>
    <t xml:space="preserve">RESCATE DE TUBERÍAS DE Ø16" ACERO ( INC. CORTE CADA 12.00 M Y DEMOLICIÓN  DE ANCLAJE DE H.A.)  </t>
  </si>
  <si>
    <t xml:space="preserve">EXCAVACIÓN MATERIAL GRANULAR EN CONDICIÓN NORMAL NORMALC/EQUIPO </t>
  </si>
  <si>
    <t>M³</t>
  </si>
  <si>
    <t xml:space="preserve">RELLENO  MATERIAL GRANULAR C/EQUIPO </t>
  </si>
  <si>
    <t>ANCLAJE DE HORMIGÓN ARMADO CADA 10.00 M TIPO I (VER DETALLE)</t>
  </si>
  <si>
    <t>ANCLAJE DE HORMIGÓN ARMADO TIPO II (VER DETALLE)</t>
  </si>
  <si>
    <t>RELLENO  MATERIAL GRANULAR DEL SITIO EN EL TRAMO DE TUBERÍA SOCAVADO POR EL RÍO ENTRE LOS APOYOS 133 Y 134 (DONDE SE COLOCÓ LA V;ALVULA DE DESAGÜE )</t>
  </si>
  <si>
    <t>SUMINISTRO Y COLOCACIÓN DE VÁLVULA DE DESAGÜE Ø4" ( INC: 8.00 M DE TUBERÍA DE ACERO SCH-80)</t>
  </si>
  <si>
    <t xml:space="preserve">SUMINISTRO Y COLOCACIÓN DE VÁLVULA DE AIRE DE 2" H.F. </t>
  </si>
  <si>
    <t>REHABILTACIÓN DE CÁRCAMO DE BOMBEO Y DEL CANAL EN LA PLANTA DE TRATAMIENTO POR LOS DAÑOS OCASIONADOS POR LA TORMENTA GRACE</t>
  </si>
  <si>
    <t>USO DE EQUIPO ( RETROPALA CAT 416 )</t>
  </si>
  <si>
    <t>Hr</t>
  </si>
  <si>
    <t>USO DE EQUIPO ( EXCAVADORA CAT 320 )</t>
  </si>
  <si>
    <t>SUBTOTAL NUEVAS PARTIDAS</t>
  </si>
  <si>
    <t>SUBTOTAL ACTUALIZADO  No. 1</t>
  </si>
  <si>
    <t>SUB TOTAL GENERAL PRESUPUETO BASE + PRESUPUESTO ACTUALIZADO No.1</t>
  </si>
  <si>
    <t>GASTOS INDIRECTOS</t>
  </si>
  <si>
    <t>HONORARIOS PROFESIONALES</t>
  </si>
  <si>
    <t>GASTOS DE TRANSPORTE</t>
  </si>
  <si>
    <t>SEGUROS,PÓLIZA Y FIANZA</t>
  </si>
  <si>
    <t>SUPERVISIÓN DE LA OBRA</t>
  </si>
  <si>
    <t>GASTOS  ADMINISTRATIVOS</t>
  </si>
  <si>
    <t>LEY 6-86</t>
  </si>
  <si>
    <t>ITBIS DE HONORARIOS PROFESIONALES (LEY 07-2007)</t>
  </si>
  <si>
    <t xml:space="preserve">CODIA </t>
  </si>
  <si>
    <t>IMPREVISTOS</t>
  </si>
  <si>
    <t>MEDIDA DE COMPENSACIÓN AMBIENTAL</t>
  </si>
  <si>
    <t>MANTENIMIENTO Y OPERACIÓN SISTEMA DE INAPA</t>
  </si>
  <si>
    <t>TRASNPORTE DE EQUIPO PESADO (1 U) IDA Y VUELTA</t>
  </si>
  <si>
    <t>TOTAL GASTOS INDIRECTOS</t>
  </si>
  <si>
    <t xml:space="preserve">TOTAL GENERAL  RD$ </t>
  </si>
  <si>
    <t xml:space="preserve">TOTAL ACTUALIZADO No.1  RD$ </t>
  </si>
  <si>
    <t xml:space="preserve">                  PREPARADO POR:                          </t>
  </si>
  <si>
    <t>REVISADO POR:</t>
  </si>
  <si>
    <t xml:space="preserve">               ING. FRANCIS HEREDIA</t>
  </si>
  <si>
    <t xml:space="preserve">                      ING. ELVIRA JIMENEZ</t>
  </si>
  <si>
    <t xml:space="preserve">    ANALISTA DE PRESUPUESTO DE OBRA</t>
  </si>
  <si>
    <t xml:space="preserve">        ANALISTA DE PRESUPUESTO DE OBRAS</t>
  </si>
  <si>
    <t xml:space="preserve">                   SOMETIDO POR:</t>
  </si>
  <si>
    <t>VISTO BUENO:</t>
  </si>
  <si>
    <t xml:space="preserve">       ING. SONIA ESTHER RODRIGUEZ R.</t>
  </si>
  <si>
    <t>ING. JOSE MANUEL AYBAR OVALLE</t>
  </si>
  <si>
    <t xml:space="preserve">  ENC.DEPTO.  DE COSTOS Y PRESUPUESTOS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</si>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</sst>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#,##0.0"/>
    <numFmt numFmtId="167" formatCode="_-* #,##0\ _€_-;\-* #,##0\ _€_-;_-* &quot;-&quot;??\ _€_-;_-@_-"/>
    <numFmt numFmtId="168" formatCode="#,##0.00;[Red]#,##0.00"/>
    <numFmt numFmtId="169" formatCode="#,##0.00_ ;\-#,##0.00\ "/>
    <numFmt numFmtId="170" formatCode="#"/>
    <numFmt numFmtId="171" formatCode="&quot;$&quot;#,##0.00;\-&quot;$&quot;#,##0.00"/>
    <numFmt numFmtId="172" formatCode="0.0%"/>
    <numFmt numFmtId="173" formatCode="#,##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8">
    <xf numFmtId="0" fontId="0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39" fontId="6" fillId="0" borderId="0"/>
    <xf numFmtId="39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39" fontId="6" fillId="0" borderId="0"/>
    <xf numFmtId="9" fontId="5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3" applyFont="1" applyAlignment="1">
      <alignment vertical="center"/>
    </xf>
    <xf numFmtId="165" fontId="2" fillId="2" borderId="0" xfId="2" applyNumberFormat="1" applyFont="1" applyFill="1" applyBorder="1" applyAlignment="1">
      <alignment horizontal="center" vertical="center" wrapText="1"/>
    </xf>
    <xf numFmtId="165" fontId="5" fillId="2" borderId="0" xfId="2" applyNumberFormat="1" applyFont="1" applyFill="1" applyBorder="1" applyAlignment="1">
      <alignment horizontal="left" vertical="top"/>
    </xf>
    <xf numFmtId="164" fontId="5" fillId="2" borderId="0" xfId="2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 wrapText="1"/>
    </xf>
    <xf numFmtId="0" fontId="5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 wrapText="1"/>
    </xf>
    <xf numFmtId="0" fontId="5" fillId="2" borderId="0" xfId="3" applyFont="1" applyFill="1" applyBorder="1" applyAlignment="1">
      <alignment horizontal="right" vertical="center" wrapText="1"/>
    </xf>
    <xf numFmtId="0" fontId="5" fillId="2" borderId="0" xfId="3" quotePrefix="1" applyFont="1" applyFill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5" fillId="3" borderId="0" xfId="3" applyFont="1" applyFill="1" applyBorder="1" applyAlignment="1">
      <alignment horizontal="left" vertical="center" wrapText="1"/>
    </xf>
    <xf numFmtId="0" fontId="5" fillId="3" borderId="0" xfId="3" applyFont="1" applyFill="1" applyBorder="1" applyAlignment="1">
      <alignment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vertical="center"/>
    </xf>
    <xf numFmtId="164" fontId="5" fillId="2" borderId="2" xfId="2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vertical="center"/>
    </xf>
    <xf numFmtId="165" fontId="2" fillId="2" borderId="2" xfId="2" applyNumberFormat="1" applyFont="1" applyFill="1" applyBorder="1" applyAlignment="1">
      <alignment horizontal="center" vertical="top" wrapText="1"/>
    </xf>
    <xf numFmtId="49" fontId="2" fillId="2" borderId="2" xfId="4" applyNumberFormat="1" applyFont="1" applyFill="1" applyBorder="1" applyAlignment="1">
      <alignment horizontal="left" vertical="center" wrapText="1"/>
    </xf>
    <xf numFmtId="2" fontId="2" fillId="2" borderId="2" xfId="2" applyNumberFormat="1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vertical="center" wrapText="1"/>
    </xf>
    <xf numFmtId="39" fontId="2" fillId="2" borderId="2" xfId="5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right" vertical="center" wrapText="1"/>
    </xf>
    <xf numFmtId="2" fontId="5" fillId="2" borderId="2" xfId="2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 applyProtection="1">
      <alignment vertical="center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9" fontId="2" fillId="2" borderId="2" xfId="5" applyFont="1" applyFill="1" applyBorder="1" applyAlignment="1">
      <alignment horizontal="left" vertical="center"/>
    </xf>
    <xf numFmtId="166" fontId="5" fillId="2" borderId="2" xfId="2" applyNumberFormat="1" applyFont="1" applyFill="1" applyBorder="1" applyAlignment="1">
      <alignment horizontal="right" vertical="center"/>
    </xf>
    <xf numFmtId="39" fontId="5" fillId="2" borderId="2" xfId="5" applyFont="1" applyFill="1" applyBorder="1" applyAlignment="1">
      <alignment horizontal="left" vertical="top"/>
    </xf>
    <xf numFmtId="4" fontId="5" fillId="2" borderId="2" xfId="2" applyNumberFormat="1" applyFont="1" applyFill="1" applyBorder="1" applyAlignment="1">
      <alignment horizontal="right" vertical="top"/>
    </xf>
    <xf numFmtId="164" fontId="5" fillId="2" borderId="2" xfId="2" applyFont="1" applyFill="1" applyBorder="1" applyAlignment="1" applyProtection="1">
      <alignment horizontal="right" vertical="center" wrapText="1"/>
      <protection locked="0"/>
    </xf>
    <xf numFmtId="43" fontId="3" fillId="0" borderId="0" xfId="3" applyNumberFormat="1" applyFont="1" applyAlignment="1">
      <alignment vertical="center"/>
    </xf>
    <xf numFmtId="4" fontId="5" fillId="2" borderId="2" xfId="2" applyNumberFormat="1" applyFont="1" applyFill="1" applyBorder="1" applyAlignment="1">
      <alignment vertical="center"/>
    </xf>
    <xf numFmtId="3" fontId="5" fillId="2" borderId="2" xfId="2" applyNumberFormat="1" applyFont="1" applyFill="1" applyBorder="1" applyAlignment="1">
      <alignment horizontal="right" vertical="top"/>
    </xf>
    <xf numFmtId="39" fontId="5" fillId="2" borderId="2" xfId="5" applyFont="1" applyFill="1" applyBorder="1" applyAlignment="1">
      <alignment horizontal="left" vertical="top" wrapText="1"/>
    </xf>
    <xf numFmtId="4" fontId="5" fillId="2" borderId="2" xfId="2" applyNumberFormat="1" applyFont="1" applyFill="1" applyBorder="1" applyAlignment="1">
      <alignment horizontal="right" vertical="center"/>
    </xf>
    <xf numFmtId="165" fontId="5" fillId="2" borderId="2" xfId="2" applyNumberFormat="1" applyFont="1" applyFill="1" applyBorder="1" applyAlignment="1">
      <alignment horizontal="right" vertical="center"/>
    </xf>
    <xf numFmtId="167" fontId="2" fillId="2" borderId="2" xfId="2" applyNumberFormat="1" applyFont="1" applyFill="1" applyBorder="1" applyAlignment="1">
      <alignment horizontal="right" vertical="top" wrapText="1"/>
    </xf>
    <xf numFmtId="0" fontId="2" fillId="2" borderId="2" xfId="6" applyFont="1" applyFill="1" applyBorder="1" applyAlignment="1">
      <alignment vertical="center" wrapText="1"/>
    </xf>
    <xf numFmtId="2" fontId="5" fillId="2" borderId="2" xfId="2" applyNumberFormat="1" applyFont="1" applyFill="1" applyBorder="1" applyAlignment="1">
      <alignment horizontal="center" vertical="center" wrapText="1"/>
    </xf>
    <xf numFmtId="4" fontId="5" fillId="2" borderId="2" xfId="2" applyNumberFormat="1" applyFont="1" applyFill="1" applyBorder="1" applyAlignment="1">
      <alignment horizontal="right" vertical="center" wrapText="1"/>
    </xf>
    <xf numFmtId="0" fontId="3" fillId="2" borderId="0" xfId="3" applyFont="1" applyFill="1" applyAlignment="1">
      <alignment vertical="center"/>
    </xf>
    <xf numFmtId="165" fontId="5" fillId="2" borderId="2" xfId="2" applyNumberFormat="1" applyFont="1" applyFill="1" applyBorder="1" applyAlignment="1">
      <alignment horizontal="right" vertical="top" wrapText="1"/>
    </xf>
    <xf numFmtId="0" fontId="5" fillId="2" borderId="2" xfId="6" applyFont="1" applyFill="1" applyBorder="1" applyAlignment="1">
      <alignment vertical="center" wrapText="1"/>
    </xf>
    <xf numFmtId="165" fontId="5" fillId="2" borderId="2" xfId="2" applyNumberFormat="1" applyFont="1" applyFill="1" applyBorder="1" applyAlignment="1">
      <alignment horizontal="right" vertical="center" wrapText="1"/>
    </xf>
    <xf numFmtId="165" fontId="2" fillId="2" borderId="2" xfId="2" applyNumberFormat="1" applyFont="1" applyFill="1" applyBorder="1" applyAlignment="1">
      <alignment horizontal="right" vertical="top" wrapText="1"/>
    </xf>
    <xf numFmtId="167" fontId="2" fillId="2" borderId="2" xfId="2" applyNumberFormat="1" applyFont="1" applyFill="1" applyBorder="1" applyAlignment="1">
      <alignment horizontal="right" vertical="center" wrapText="1"/>
    </xf>
    <xf numFmtId="0" fontId="2" fillId="2" borderId="2" xfId="7" applyFont="1" applyFill="1" applyBorder="1" applyAlignment="1">
      <alignment vertical="center"/>
    </xf>
    <xf numFmtId="165" fontId="2" fillId="2" borderId="2" xfId="2" applyNumberFormat="1" applyFont="1" applyFill="1" applyBorder="1" applyAlignment="1">
      <alignment horizontal="right" vertical="center" wrapText="1"/>
    </xf>
    <xf numFmtId="0" fontId="2" fillId="2" borderId="2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4" fontId="5" fillId="2" borderId="2" xfId="2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3" applyNumberFormat="1" applyFont="1" applyFill="1" applyBorder="1" applyAlignment="1">
      <alignment vertical="center" wrapText="1"/>
    </xf>
    <xf numFmtId="0" fontId="5" fillId="2" borderId="2" xfId="3" applyNumberFormat="1" applyFont="1" applyFill="1" applyBorder="1" applyAlignment="1">
      <alignment vertical="top" wrapText="1"/>
    </xf>
    <xf numFmtId="0" fontId="5" fillId="0" borderId="0" xfId="3" applyFont="1" applyAlignment="1">
      <alignment vertical="center"/>
    </xf>
    <xf numFmtId="0" fontId="5" fillId="2" borderId="2" xfId="3" applyNumberFormat="1" applyFont="1" applyFill="1" applyBorder="1" applyAlignment="1">
      <alignment vertical="center" wrapText="1"/>
    </xf>
    <xf numFmtId="164" fontId="5" fillId="2" borderId="3" xfId="2" applyFont="1" applyFill="1" applyBorder="1" applyAlignment="1" applyProtection="1">
      <alignment horizontal="right" vertical="center" wrapText="1"/>
      <protection locked="0"/>
    </xf>
    <xf numFmtId="167" fontId="5" fillId="2" borderId="2" xfId="2" applyNumberFormat="1" applyFont="1" applyFill="1" applyBorder="1" applyAlignment="1">
      <alignment horizontal="right" vertical="top" wrapText="1"/>
    </xf>
    <xf numFmtId="0" fontId="7" fillId="0" borderId="0" xfId="3" applyFont="1" applyAlignment="1">
      <alignment vertical="center"/>
    </xf>
    <xf numFmtId="165" fontId="5" fillId="3" borderId="2" xfId="2" applyNumberFormat="1" applyFont="1" applyFill="1" applyBorder="1" applyAlignment="1">
      <alignment horizontal="right" vertical="top" wrapText="1"/>
    </xf>
    <xf numFmtId="0" fontId="2" fillId="3" borderId="2" xfId="3" applyNumberFormat="1" applyFont="1" applyFill="1" applyBorder="1" applyAlignment="1">
      <alignment horizontal="center" vertical="center" wrapText="1"/>
    </xf>
    <xf numFmtId="164" fontId="5" fillId="3" borderId="2" xfId="2" applyFont="1" applyFill="1" applyBorder="1" applyAlignment="1">
      <alignment horizontal="right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4" fontId="5" fillId="3" borderId="2" xfId="2" applyNumberFormat="1" applyFont="1" applyFill="1" applyBorder="1" applyAlignment="1">
      <alignment horizontal="right" vertical="center" wrapText="1"/>
    </xf>
    <xf numFmtId="4" fontId="2" fillId="4" borderId="3" xfId="8" applyNumberFormat="1" applyFont="1" applyFill="1" applyBorder="1" applyAlignment="1">
      <alignment horizontal="right" vertical="top" wrapText="1"/>
    </xf>
    <xf numFmtId="1" fontId="8" fillId="2" borderId="2" xfId="9" applyNumberFormat="1" applyFont="1" applyFill="1" applyBorder="1" applyAlignment="1">
      <alignment horizontal="right" vertical="top" wrapText="1"/>
    </xf>
    <xf numFmtId="168" fontId="5" fillId="2" borderId="2" xfId="0" applyNumberFormat="1" applyFont="1" applyFill="1" applyBorder="1" applyAlignment="1">
      <alignment vertical="top" wrapText="1"/>
    </xf>
    <xf numFmtId="2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2" fontId="9" fillId="2" borderId="2" xfId="9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69" fontId="8" fillId="2" borderId="2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/>
    </xf>
    <xf numFmtId="2" fontId="5" fillId="2" borderId="2" xfId="0" applyNumberFormat="1" applyFont="1" applyFill="1" applyBorder="1" applyAlignment="1">
      <alignment vertical="top"/>
    </xf>
    <xf numFmtId="4" fontId="2" fillId="2" borderId="3" xfId="8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3" fontId="5" fillId="2" borderId="2" xfId="10" applyNumberFormat="1" applyFont="1" applyFill="1" applyBorder="1" applyAlignment="1">
      <alignment horizontal="right" vertical="top"/>
    </xf>
    <xf numFmtId="0" fontId="5" fillId="2" borderId="2" xfId="11" applyFont="1" applyFill="1" applyBorder="1" applyAlignment="1">
      <alignment vertical="top" wrapText="1"/>
    </xf>
    <xf numFmtId="4" fontId="5" fillId="2" borderId="2" xfId="10" applyNumberFormat="1" applyFont="1" applyFill="1" applyBorder="1" applyAlignment="1">
      <alignment vertical="top"/>
    </xf>
    <xf numFmtId="4" fontId="5" fillId="2" borderId="2" xfId="10" applyNumberFormat="1" applyFont="1" applyFill="1" applyBorder="1" applyAlignment="1">
      <alignment horizontal="center" vertical="top"/>
    </xf>
    <xf numFmtId="164" fontId="5" fillId="2" borderId="2" xfId="12" applyFont="1" applyFill="1" applyBorder="1" applyAlignment="1">
      <alignment horizontal="right" vertical="top" wrapText="1"/>
    </xf>
    <xf numFmtId="4" fontId="5" fillId="2" borderId="2" xfId="13" applyNumberFormat="1" applyFont="1" applyFill="1" applyBorder="1" applyAlignment="1">
      <alignment vertical="top"/>
    </xf>
    <xf numFmtId="0" fontId="5" fillId="2" borderId="2" xfId="3" applyFont="1" applyFill="1" applyBorder="1" applyAlignment="1">
      <alignment horizontal="justify" vertical="top" wrapText="1"/>
    </xf>
    <xf numFmtId="4" fontId="5" fillId="2" borderId="2" xfId="10" applyNumberFormat="1" applyFont="1" applyFill="1" applyBorder="1" applyAlignment="1">
      <alignment vertical="center"/>
    </xf>
    <xf numFmtId="4" fontId="5" fillId="2" borderId="2" xfId="10" applyNumberFormat="1" applyFont="1" applyFill="1" applyBorder="1" applyAlignment="1">
      <alignment horizontal="center" vertical="center"/>
    </xf>
    <xf numFmtId="164" fontId="5" fillId="2" borderId="2" xfId="12" applyFont="1" applyFill="1" applyBorder="1" applyAlignment="1">
      <alignment horizontal="right" vertical="center" wrapText="1"/>
    </xf>
    <xf numFmtId="4" fontId="5" fillId="2" borderId="2" xfId="13" applyNumberFormat="1" applyFont="1" applyFill="1" applyBorder="1" applyAlignment="1">
      <alignment vertical="center"/>
    </xf>
    <xf numFmtId="0" fontId="2" fillId="3" borderId="2" xfId="13" applyNumberFormat="1" applyFont="1" applyFill="1" applyBorder="1" applyAlignment="1">
      <alignment horizontal="right" vertical="top"/>
    </xf>
    <xf numFmtId="0" fontId="2" fillId="3" borderId="2" xfId="13" applyFont="1" applyFill="1" applyBorder="1" applyAlignment="1">
      <alignment horizontal="center" vertical="top" wrapText="1"/>
    </xf>
    <xf numFmtId="4" fontId="5" fillId="3" borderId="2" xfId="13" applyNumberFormat="1" applyFont="1" applyFill="1" applyBorder="1" applyAlignment="1">
      <alignment vertical="top"/>
    </xf>
    <xf numFmtId="4" fontId="5" fillId="3" borderId="2" xfId="13" applyNumberFormat="1" applyFont="1" applyFill="1" applyBorder="1" applyAlignment="1">
      <alignment horizontal="center" vertical="top"/>
    </xf>
    <xf numFmtId="164" fontId="5" fillId="3" borderId="2" xfId="12" applyFont="1" applyFill="1" applyBorder="1" applyAlignment="1">
      <alignment vertical="top"/>
    </xf>
    <xf numFmtId="170" fontId="2" fillId="2" borderId="2" xfId="0" applyNumberFormat="1" applyFont="1" applyFill="1" applyBorder="1" applyAlignment="1">
      <alignment horizontal="right" vertical="top" wrapText="1"/>
    </xf>
    <xf numFmtId="0" fontId="2" fillId="2" borderId="2" xfId="3" applyNumberFormat="1" applyFont="1" applyFill="1" applyBorder="1" applyAlignment="1">
      <alignment horizontal="center" vertical="center" wrapText="1"/>
    </xf>
    <xf numFmtId="170" fontId="2" fillId="2" borderId="3" xfId="0" applyNumberFormat="1" applyFont="1" applyFill="1" applyBorder="1" applyAlignment="1">
      <alignment horizontal="center" vertical="top"/>
    </xf>
    <xf numFmtId="4" fontId="2" fillId="2" borderId="2" xfId="14" applyNumberFormat="1" applyFont="1" applyFill="1" applyBorder="1" applyAlignment="1">
      <alignment horizontal="right" vertical="top" wrapText="1"/>
    </xf>
    <xf numFmtId="169" fontId="2" fillId="2" borderId="3" xfId="15" applyNumberFormat="1" applyFont="1" applyFill="1" applyBorder="1" applyAlignment="1">
      <alignment horizontal="right" vertical="top" wrapText="1"/>
    </xf>
    <xf numFmtId="165" fontId="5" fillId="3" borderId="2" xfId="2" applyNumberFormat="1" applyFont="1" applyFill="1" applyBorder="1" applyAlignment="1">
      <alignment horizontal="right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2" xfId="8" applyNumberFormat="1" applyFont="1" applyFill="1" applyBorder="1" applyAlignment="1">
      <alignment horizontal="right" vertical="top" wrapText="1"/>
    </xf>
    <xf numFmtId="4" fontId="3" fillId="0" borderId="0" xfId="3" applyNumberFormat="1" applyFont="1" applyAlignment="1">
      <alignment vertical="center"/>
    </xf>
    <xf numFmtId="165" fontId="5" fillId="2" borderId="4" xfId="2" applyNumberFormat="1" applyFont="1" applyFill="1" applyBorder="1" applyAlignment="1">
      <alignment horizontal="right" vertical="center" wrapText="1"/>
    </xf>
    <xf numFmtId="0" fontId="2" fillId="2" borderId="4" xfId="3" applyFont="1" applyFill="1" applyBorder="1" applyAlignment="1">
      <alignment horizontal="center" vertical="center"/>
    </xf>
    <xf numFmtId="164" fontId="5" fillId="2" borderId="4" xfId="2" applyFont="1" applyFill="1" applyBorder="1" applyAlignment="1">
      <alignment horizontal="right" vertical="center" wrapText="1"/>
    </xf>
    <xf numFmtId="2" fontId="5" fillId="2" borderId="4" xfId="2" applyNumberFormat="1" applyFont="1" applyFill="1" applyBorder="1" applyAlignment="1">
      <alignment horizontal="center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2" fillId="2" borderId="4" xfId="8" applyNumberFormat="1" applyFont="1" applyFill="1" applyBorder="1" applyAlignment="1">
      <alignment horizontal="right" vertical="top" wrapText="1"/>
    </xf>
    <xf numFmtId="165" fontId="5" fillId="5" borderId="2" xfId="2" applyNumberFormat="1" applyFont="1" applyFill="1" applyBorder="1" applyAlignment="1">
      <alignment horizontal="right" vertical="center" wrapText="1"/>
    </xf>
    <xf numFmtId="0" fontId="2" fillId="5" borderId="2" xfId="3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horizontal="right" vertical="center" wrapText="1"/>
    </xf>
    <xf numFmtId="2" fontId="5" fillId="5" borderId="2" xfId="2" applyNumberFormat="1" applyFont="1" applyFill="1" applyBorder="1" applyAlignment="1">
      <alignment horizontal="center" vertical="center" wrapText="1"/>
    </xf>
    <xf numFmtId="4" fontId="5" fillId="5" borderId="2" xfId="2" applyNumberFormat="1" applyFont="1" applyFill="1" applyBorder="1" applyAlignment="1">
      <alignment horizontal="right" vertical="center" wrapText="1"/>
    </xf>
    <xf numFmtId="4" fontId="2" fillId="5" borderId="3" xfId="8" applyNumberFormat="1" applyFont="1" applyFill="1" applyBorder="1" applyAlignment="1">
      <alignment horizontal="right" vertical="top" wrapText="1"/>
    </xf>
    <xf numFmtId="0" fontId="2" fillId="2" borderId="2" xfId="3" applyFont="1" applyFill="1" applyBorder="1" applyAlignment="1">
      <alignment horizontal="center" vertical="center"/>
    </xf>
    <xf numFmtId="165" fontId="5" fillId="6" borderId="2" xfId="2" applyNumberFormat="1" applyFont="1" applyFill="1" applyBorder="1" applyAlignment="1">
      <alignment horizontal="right" vertical="center" wrapText="1"/>
    </xf>
    <xf numFmtId="0" fontId="2" fillId="6" borderId="2" xfId="3" applyFont="1" applyFill="1" applyBorder="1" applyAlignment="1">
      <alignment horizontal="center" vertical="center"/>
    </xf>
    <xf numFmtId="164" fontId="5" fillId="6" borderId="2" xfId="2" applyFont="1" applyFill="1" applyBorder="1" applyAlignment="1">
      <alignment horizontal="right" vertical="center" wrapText="1"/>
    </xf>
    <xf numFmtId="2" fontId="5" fillId="6" borderId="2" xfId="2" applyNumberFormat="1" applyFont="1" applyFill="1" applyBorder="1" applyAlignment="1">
      <alignment horizontal="center" vertical="center" wrapText="1"/>
    </xf>
    <xf numFmtId="4" fontId="5" fillId="6" borderId="2" xfId="2" applyNumberFormat="1" applyFont="1" applyFill="1" applyBorder="1" applyAlignment="1">
      <alignment horizontal="right" vertical="center" wrapText="1"/>
    </xf>
    <xf numFmtId="4" fontId="2" fillId="6" borderId="3" xfId="8" applyNumberFormat="1" applyFont="1" applyFill="1" applyBorder="1" applyAlignment="1">
      <alignment horizontal="right" vertical="top" wrapText="1"/>
    </xf>
    <xf numFmtId="4" fontId="5" fillId="2" borderId="2" xfId="2" applyNumberFormat="1" applyFont="1" applyFill="1" applyBorder="1" applyAlignment="1">
      <alignment vertical="center" wrapText="1"/>
    </xf>
    <xf numFmtId="40" fontId="5" fillId="2" borderId="2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2" xfId="3" applyNumberFormat="1" applyFont="1" applyFill="1" applyBorder="1" applyAlignment="1">
      <alignment vertical="top"/>
    </xf>
    <xf numFmtId="165" fontId="5" fillId="0" borderId="2" xfId="2" applyNumberFormat="1" applyFont="1" applyFill="1" applyBorder="1" applyAlignment="1">
      <alignment horizontal="right" vertical="top" wrapText="1"/>
    </xf>
    <xf numFmtId="0" fontId="5" fillId="0" borderId="2" xfId="3" applyNumberFormat="1" applyFont="1" applyFill="1" applyBorder="1" applyAlignment="1">
      <alignment vertical="center" wrapText="1"/>
    </xf>
    <xf numFmtId="40" fontId="5" fillId="2" borderId="3" xfId="2" applyNumberFormat="1" applyFont="1" applyFill="1" applyBorder="1" applyAlignment="1" applyProtection="1">
      <alignment horizontal="right" vertical="center" wrapText="1"/>
      <protection locked="0"/>
    </xf>
    <xf numFmtId="40" fontId="2" fillId="3" borderId="3" xfId="8" applyNumberFormat="1" applyFont="1" applyFill="1" applyBorder="1" applyAlignment="1">
      <alignment horizontal="right" vertical="top" wrapText="1"/>
    </xf>
    <xf numFmtId="165" fontId="5" fillId="0" borderId="2" xfId="2" applyNumberFormat="1" applyFont="1" applyFill="1" applyBorder="1" applyAlignment="1">
      <alignment horizontal="right" vertical="center" wrapText="1"/>
    </xf>
    <xf numFmtId="4" fontId="2" fillId="2" borderId="2" xfId="8" applyNumberFormat="1" applyFont="1" applyFill="1" applyBorder="1" applyAlignment="1">
      <alignment horizontal="right" vertical="top" wrapText="1"/>
    </xf>
    <xf numFmtId="165" fontId="5" fillId="3" borderId="4" xfId="2" applyNumberFormat="1" applyFont="1" applyFill="1" applyBorder="1" applyAlignment="1">
      <alignment horizontal="right" vertical="center" wrapText="1"/>
    </xf>
    <xf numFmtId="0" fontId="2" fillId="3" borderId="4" xfId="3" applyFont="1" applyFill="1" applyBorder="1" applyAlignment="1">
      <alignment horizontal="center" vertical="center"/>
    </xf>
    <xf numFmtId="164" fontId="5" fillId="3" borderId="4" xfId="2" applyFont="1" applyFill="1" applyBorder="1" applyAlignment="1">
      <alignment horizontal="right" vertical="center" wrapText="1"/>
    </xf>
    <xf numFmtId="2" fontId="5" fillId="3" borderId="4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right" vertical="center" wrapText="1"/>
    </xf>
    <xf numFmtId="40" fontId="2" fillId="3" borderId="4" xfId="8" applyNumberFormat="1" applyFont="1" applyFill="1" applyBorder="1" applyAlignment="1">
      <alignment horizontal="right" vertical="top" wrapText="1"/>
    </xf>
    <xf numFmtId="39" fontId="5" fillId="0" borderId="2" xfId="5" applyFont="1" applyFill="1" applyBorder="1" applyAlignment="1">
      <alignment horizontal="left" vertical="top"/>
    </xf>
    <xf numFmtId="164" fontId="5" fillId="0" borderId="2" xfId="2" applyFont="1" applyFill="1" applyBorder="1" applyAlignment="1">
      <alignment horizontal="right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vertical="top" wrapText="1"/>
    </xf>
    <xf numFmtId="0" fontId="5" fillId="2" borderId="2" xfId="3" applyFont="1" applyFill="1" applyBorder="1" applyAlignment="1">
      <alignment vertical="top"/>
    </xf>
    <xf numFmtId="4" fontId="5" fillId="2" borderId="3" xfId="8" applyNumberFormat="1" applyFont="1" applyFill="1" applyBorder="1" applyAlignment="1">
      <alignment horizontal="right" vertical="top" wrapText="1"/>
    </xf>
    <xf numFmtId="4" fontId="5" fillId="2" borderId="3" xfId="8" applyNumberFormat="1" applyFont="1" applyFill="1" applyBorder="1" applyAlignment="1">
      <alignment horizontal="right" vertical="center" wrapText="1"/>
    </xf>
    <xf numFmtId="167" fontId="5" fillId="2" borderId="2" xfId="2" applyNumberFormat="1" applyFont="1" applyFill="1" applyBorder="1" applyAlignment="1">
      <alignment horizontal="right" vertical="center" wrapText="1"/>
    </xf>
    <xf numFmtId="4" fontId="5" fillId="2" borderId="2" xfId="8" applyNumberFormat="1" applyFont="1" applyFill="1" applyBorder="1" applyAlignment="1">
      <alignment horizontal="right" vertical="top" wrapText="1"/>
    </xf>
    <xf numFmtId="0" fontId="2" fillId="2" borderId="2" xfId="3" applyFont="1" applyFill="1" applyBorder="1" applyAlignment="1">
      <alignment vertical="top" wrapText="1"/>
    </xf>
    <xf numFmtId="4" fontId="2" fillId="3" borderId="3" xfId="8" applyNumberFormat="1" applyFont="1" applyFill="1" applyBorder="1" applyAlignment="1">
      <alignment horizontal="right" vertical="top" wrapText="1"/>
    </xf>
    <xf numFmtId="0" fontId="2" fillId="2" borderId="2" xfId="3" applyFont="1" applyFill="1" applyBorder="1" applyAlignment="1">
      <alignment vertical="top"/>
    </xf>
    <xf numFmtId="165" fontId="5" fillId="3" borderId="4" xfId="2" applyNumberFormat="1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right" vertical="center" wrapText="1"/>
    </xf>
    <xf numFmtId="164" fontId="5" fillId="3" borderId="4" xfId="2" applyFont="1" applyFill="1" applyBorder="1" applyAlignment="1">
      <alignment horizontal="center" vertical="center"/>
    </xf>
    <xf numFmtId="164" fontId="11" fillId="3" borderId="4" xfId="2" applyFont="1" applyFill="1" applyBorder="1" applyAlignment="1">
      <alignment horizontal="center" vertical="center"/>
    </xf>
    <xf numFmtId="164" fontId="11" fillId="3" borderId="4" xfId="2" applyFont="1" applyFill="1" applyBorder="1" applyAlignment="1">
      <alignment vertical="center"/>
    </xf>
    <xf numFmtId="4" fontId="2" fillId="4" borderId="4" xfId="8" applyNumberFormat="1" applyFont="1" applyFill="1" applyBorder="1" applyAlignment="1">
      <alignment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right" vertical="center" wrapText="1"/>
    </xf>
    <xf numFmtId="164" fontId="5" fillId="3" borderId="2" xfId="2" applyFont="1" applyFill="1" applyBorder="1" applyAlignment="1">
      <alignment horizontal="center" vertical="center"/>
    </xf>
    <xf numFmtId="164" fontId="11" fillId="3" borderId="2" xfId="2" applyFont="1" applyFill="1" applyBorder="1" applyAlignment="1">
      <alignment horizontal="center" vertical="center"/>
    </xf>
    <xf numFmtId="164" fontId="11" fillId="3" borderId="2" xfId="2" applyFont="1" applyFill="1" applyBorder="1" applyAlignment="1">
      <alignment vertical="center"/>
    </xf>
    <xf numFmtId="4" fontId="2" fillId="4" borderId="3" xfId="8" applyNumberFormat="1" applyFont="1" applyFill="1" applyBorder="1" applyAlignment="1">
      <alignment vertical="center" wrapText="1"/>
    </xf>
    <xf numFmtId="165" fontId="5" fillId="2" borderId="2" xfId="2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164" fontId="5" fillId="2" borderId="2" xfId="2" applyFont="1" applyFill="1" applyBorder="1" applyAlignment="1">
      <alignment horizontal="center" vertical="top"/>
    </xf>
    <xf numFmtId="164" fontId="11" fillId="2" borderId="2" xfId="2" applyFont="1" applyFill="1" applyBorder="1" applyAlignment="1">
      <alignment horizontal="center" vertical="top"/>
    </xf>
    <xf numFmtId="164" fontId="11" fillId="2" borderId="2" xfId="2" applyFont="1" applyFill="1" applyBorder="1" applyAlignment="1">
      <alignment vertical="top"/>
    </xf>
    <xf numFmtId="164" fontId="5" fillId="2" borderId="2" xfId="2" applyFont="1" applyFill="1" applyBorder="1" applyAlignment="1">
      <alignment vertical="top"/>
    </xf>
    <xf numFmtId="0" fontId="5" fillId="2" borderId="2" xfId="0" applyFont="1" applyFill="1" applyBorder="1" applyAlignment="1">
      <alignment horizontal="right" vertical="top"/>
    </xf>
    <xf numFmtId="172" fontId="5" fillId="2" borderId="2" xfId="1" applyNumberFormat="1" applyFont="1" applyFill="1" applyBorder="1" applyAlignment="1">
      <alignment horizontal="right" vertical="top" wrapText="1"/>
    </xf>
    <xf numFmtId="4" fontId="5" fillId="2" borderId="2" xfId="2" applyNumberFormat="1" applyFont="1" applyFill="1" applyBorder="1" applyAlignment="1">
      <alignment vertical="top"/>
    </xf>
    <xf numFmtId="0" fontId="5" fillId="2" borderId="2" xfId="13" applyFont="1" applyFill="1" applyBorder="1" applyAlignment="1">
      <alignment horizontal="right" vertical="top" wrapText="1"/>
    </xf>
    <xf numFmtId="0" fontId="5" fillId="2" borderId="2" xfId="3" applyFont="1" applyFill="1" applyBorder="1" applyAlignment="1">
      <alignment horizontal="right" vertical="top"/>
    </xf>
    <xf numFmtId="4" fontId="5" fillId="2" borderId="2" xfId="1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165" fontId="5" fillId="3" borderId="4" xfId="2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right" vertical="top" wrapText="1"/>
    </xf>
    <xf numFmtId="164" fontId="5" fillId="3" borderId="4" xfId="2" applyFont="1" applyFill="1" applyBorder="1" applyAlignment="1">
      <alignment horizontal="center" vertical="top"/>
    </xf>
    <xf numFmtId="164" fontId="11" fillId="3" borderId="4" xfId="2" applyFont="1" applyFill="1" applyBorder="1" applyAlignment="1">
      <alignment horizontal="center" vertical="top"/>
    </xf>
    <xf numFmtId="164" fontId="11" fillId="3" borderId="4" xfId="2" applyFont="1" applyFill="1" applyBorder="1" applyAlignment="1">
      <alignment vertical="top"/>
    </xf>
    <xf numFmtId="4" fontId="2" fillId="4" borderId="4" xfId="8" applyNumberFormat="1" applyFont="1" applyFill="1" applyBorder="1" applyAlignment="1">
      <alignment horizontal="right" vertical="top" wrapText="1"/>
    </xf>
    <xf numFmtId="165" fontId="5" fillId="2" borderId="4" xfId="2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right" vertical="top" wrapText="1"/>
    </xf>
    <xf numFmtId="164" fontId="5" fillId="2" borderId="4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vertical="top"/>
    </xf>
    <xf numFmtId="165" fontId="5" fillId="2" borderId="0" xfId="2" applyNumberFormat="1" applyFont="1" applyFill="1" applyBorder="1" applyAlignment="1">
      <alignment horizontal="center" vertical="top"/>
    </xf>
    <xf numFmtId="0" fontId="5" fillId="2" borderId="0" xfId="3" applyFont="1" applyFill="1" applyBorder="1" applyAlignment="1">
      <alignment vertical="top"/>
    </xf>
    <xf numFmtId="164" fontId="5" fillId="2" borderId="0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vertical="top"/>
    </xf>
    <xf numFmtId="4" fontId="5" fillId="2" borderId="0" xfId="2" applyNumberFormat="1" applyFont="1" applyFill="1" applyBorder="1" applyAlignment="1">
      <alignment vertical="top"/>
    </xf>
    <xf numFmtId="173" fontId="3" fillId="0" borderId="0" xfId="3" applyNumberFormat="1" applyFont="1" applyAlignment="1">
      <alignment horizontal="center" vertical="center"/>
    </xf>
    <xf numFmtId="165" fontId="5" fillId="2" borderId="0" xfId="2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164" fontId="11" fillId="2" borderId="0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vertical="center"/>
    </xf>
    <xf numFmtId="4" fontId="5" fillId="2" borderId="0" xfId="2" applyNumberFormat="1" applyFont="1" applyFill="1" applyBorder="1" applyAlignment="1">
      <alignment vertical="center"/>
    </xf>
    <xf numFmtId="2" fontId="5" fillId="2" borderId="0" xfId="16" applyNumberFormat="1" applyFont="1" applyFill="1" applyBorder="1" applyAlignment="1">
      <alignment vertical="top"/>
    </xf>
    <xf numFmtId="39" fontId="2" fillId="2" borderId="0" xfId="0" applyNumberFormat="1" applyFont="1" applyFill="1" applyBorder="1" applyAlignment="1">
      <alignment vertical="top"/>
    </xf>
    <xf numFmtId="0" fontId="5" fillId="2" borderId="0" xfId="16" applyNumberFormat="1" applyFont="1" applyFill="1" applyBorder="1" applyAlignment="1">
      <alignment vertical="top"/>
    </xf>
    <xf numFmtId="0" fontId="5" fillId="2" borderId="0" xfId="16" applyNumberFormat="1" applyFont="1" applyFill="1" applyBorder="1" applyAlignment="1">
      <alignment horizontal="left" vertical="top"/>
    </xf>
    <xf numFmtId="0" fontId="2" fillId="2" borderId="0" xfId="6" applyFont="1" applyFill="1" applyAlignment="1">
      <alignment vertical="top"/>
    </xf>
    <xf numFmtId="0" fontId="5" fillId="2" borderId="0" xfId="6" applyFont="1" applyFill="1" applyAlignment="1">
      <alignment vertical="top"/>
    </xf>
    <xf numFmtId="0" fontId="5" fillId="0" borderId="0" xfId="11" applyFont="1" applyFill="1" applyAlignment="1">
      <alignment vertical="center"/>
    </xf>
    <xf numFmtId="0" fontId="5" fillId="2" borderId="0" xfId="16" applyNumberFormat="1" applyFont="1" applyFill="1" applyBorder="1" applyAlignment="1">
      <alignment horizontal="center" vertical="top"/>
    </xf>
    <xf numFmtId="39" fontId="5" fillId="2" borderId="0" xfId="16" applyFont="1" applyFill="1" applyBorder="1" applyAlignment="1">
      <alignment vertical="top" wrapText="1"/>
    </xf>
    <xf numFmtId="39" fontId="5" fillId="2" borderId="0" xfId="16" applyNumberFormat="1" applyFont="1" applyFill="1" applyBorder="1" applyAlignment="1">
      <alignment horizontal="center" vertical="top"/>
    </xf>
    <xf numFmtId="43" fontId="5" fillId="2" borderId="0" xfId="16" applyNumberFormat="1" applyFont="1" applyFill="1" applyBorder="1" applyAlignment="1">
      <alignment horizontal="center" vertical="top"/>
    </xf>
    <xf numFmtId="4" fontId="5" fillId="2" borderId="0" xfId="0" applyNumberFormat="1" applyFont="1" applyFill="1" applyBorder="1" applyAlignment="1">
      <alignment horizontal="right"/>
    </xf>
    <xf numFmtId="4" fontId="2" fillId="7" borderId="5" xfId="14" applyNumberFormat="1" applyFont="1" applyFill="1" applyBorder="1" applyAlignment="1">
      <alignment horizontal="center" vertical="top"/>
    </xf>
    <xf numFmtId="4" fontId="2" fillId="7" borderId="6" xfId="14" applyNumberFormat="1" applyFont="1" applyFill="1" applyBorder="1" applyAlignment="1">
      <alignment horizontal="center" vertical="top"/>
    </xf>
    <xf numFmtId="168" fontId="2" fillId="8" borderId="6" xfId="14" applyNumberFormat="1" applyFont="1" applyFill="1" applyBorder="1" applyAlignment="1">
      <alignment vertical="top"/>
    </xf>
    <xf numFmtId="10" fontId="2" fillId="8" borderId="7" xfId="17" applyNumberFormat="1" applyFont="1" applyFill="1" applyBorder="1" applyAlignment="1">
      <alignment horizontal="right" vertical="top"/>
    </xf>
    <xf numFmtId="4" fontId="2" fillId="7" borderId="8" xfId="14" applyNumberFormat="1" applyFont="1" applyFill="1" applyBorder="1" applyAlignment="1">
      <alignment horizontal="center" vertical="top"/>
    </xf>
    <xf numFmtId="4" fontId="2" fillId="0" borderId="9" xfId="14" applyNumberFormat="1" applyFont="1" applyFill="1" applyBorder="1" applyAlignment="1">
      <alignment vertical="top"/>
    </xf>
    <xf numFmtId="4" fontId="12" fillId="0" borderId="9" xfId="14" applyNumberFormat="1" applyFont="1" applyFill="1" applyBorder="1" applyAlignment="1">
      <alignment horizontal="center" vertical="top"/>
    </xf>
    <xf numFmtId="10" fontId="5" fillId="8" borderId="10" xfId="17" applyNumberFormat="1" applyFont="1" applyFill="1" applyBorder="1" applyAlignment="1">
      <alignment horizontal="right" vertical="top"/>
    </xf>
    <xf numFmtId="2" fontId="5" fillId="2" borderId="0" xfId="7" applyNumberFormat="1" applyFont="1" applyFill="1" applyBorder="1" applyAlignment="1">
      <alignment horizontal="left" vertical="top"/>
    </xf>
    <xf numFmtId="0" fontId="5" fillId="2" borderId="0" xfId="7" applyNumberFormat="1" applyFont="1" applyFill="1" applyBorder="1" applyAlignment="1">
      <alignment horizontal="left" vertical="top"/>
    </xf>
    <xf numFmtId="0" fontId="5" fillId="2" borderId="0" xfId="7" applyNumberFormat="1" applyFont="1" applyFill="1" applyBorder="1" applyAlignment="1">
      <alignment vertical="top"/>
    </xf>
    <xf numFmtId="43" fontId="5" fillId="2" borderId="0" xfId="7" applyNumberFormat="1" applyFont="1" applyFill="1" applyBorder="1" applyAlignment="1">
      <alignment horizontal="left" vertical="top"/>
    </xf>
    <xf numFmtId="4" fontId="2" fillId="7" borderId="11" xfId="14" applyNumberFormat="1" applyFont="1" applyFill="1" applyBorder="1" applyAlignment="1">
      <alignment horizontal="center" vertical="top"/>
    </xf>
    <xf numFmtId="4" fontId="2" fillId="0" borderId="12" xfId="14" applyNumberFormat="1" applyFont="1" applyFill="1" applyBorder="1" applyAlignment="1">
      <alignment vertical="top"/>
    </xf>
    <xf numFmtId="4" fontId="12" fillId="0" borderId="12" xfId="14" applyNumberFormat="1" applyFont="1" applyFill="1" applyBorder="1" applyAlignment="1">
      <alignment horizontal="center" vertical="top"/>
    </xf>
    <xf numFmtId="10" fontId="5" fillId="8" borderId="13" xfId="17" applyNumberFormat="1" applyFont="1" applyFill="1" applyBorder="1" applyAlignment="1">
      <alignment horizontal="right" vertical="top"/>
    </xf>
    <xf numFmtId="4" fontId="13" fillId="0" borderId="0" xfId="14" applyNumberFormat="1" applyFont="1" applyFill="1" applyBorder="1" applyAlignment="1">
      <alignment horizontal="center" vertical="top"/>
    </xf>
    <xf numFmtId="0" fontId="5" fillId="8" borderId="0" xfId="14" applyFill="1" applyBorder="1" applyAlignment="1">
      <alignment vertical="top"/>
    </xf>
    <xf numFmtId="4" fontId="5" fillId="8" borderId="0" xfId="14" applyNumberFormat="1" applyFill="1" applyBorder="1" applyAlignment="1">
      <alignment vertical="top"/>
    </xf>
    <xf numFmtId="2" fontId="5" fillId="2" borderId="0" xfId="7" applyNumberFormat="1" applyFont="1" applyFill="1" applyBorder="1" applyAlignment="1">
      <alignment horizontal="right" vertical="top" wrapText="1"/>
    </xf>
    <xf numFmtId="0" fontId="5" fillId="2" borderId="0" xfId="7" applyFont="1" applyFill="1" applyBorder="1" applyAlignment="1">
      <alignment horizontal="center" vertical="top" wrapText="1"/>
    </xf>
    <xf numFmtId="4" fontId="5" fillId="2" borderId="0" xfId="7" applyNumberFormat="1" applyFont="1" applyFill="1" applyBorder="1" applyAlignment="1">
      <alignment horizontal="left" vertical="top" wrapText="1"/>
    </xf>
    <xf numFmtId="0" fontId="5" fillId="2" borderId="0" xfId="7" applyFont="1" applyFill="1" applyBorder="1" applyAlignment="1">
      <alignment horizontal="left" vertical="top" wrapText="1"/>
    </xf>
    <xf numFmtId="43" fontId="5" fillId="2" borderId="0" xfId="7" applyNumberFormat="1" applyFont="1" applyFill="1" applyBorder="1" applyAlignment="1">
      <alignment horizontal="left" vertical="top" wrapText="1"/>
    </xf>
    <xf numFmtId="2" fontId="5" fillId="2" borderId="0" xfId="0" applyNumberFormat="1" applyFont="1" applyFill="1" applyBorder="1"/>
    <xf numFmtId="2" fontId="5" fillId="2" borderId="0" xfId="7" quotePrefix="1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164" fontId="5" fillId="2" borderId="0" xfId="2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/>
    </xf>
    <xf numFmtId="0" fontId="5" fillId="2" borderId="0" xfId="16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center" vertical="top" wrapText="1"/>
    </xf>
    <xf numFmtId="0" fontId="5" fillId="2" borderId="0" xfId="7" applyFont="1" applyFill="1" applyBorder="1" applyAlignment="1">
      <alignment horizontal="center" vertical="top"/>
    </xf>
    <xf numFmtId="165" fontId="2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2" fillId="2" borderId="0" xfId="2" applyNumberFormat="1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0" xfId="3" applyFont="1" applyFill="1" applyBorder="1" applyAlignment="1">
      <alignment horizontal="right" vertical="center" wrapText="1"/>
    </xf>
  </cellXfs>
  <cellStyles count="18">
    <cellStyle name="Comma 4" xfId="2"/>
    <cellStyle name="Millares 2" xfId="12"/>
    <cellStyle name="Millares 2_XXXCopia de Pres. elab. no. 24-12  Terrm. ampliacion Ac. Monte Plata" xfId="15"/>
    <cellStyle name="Millares 5 3" xfId="9"/>
    <cellStyle name="Millares_rec.No.57-03 481-01 alc.sanitario del seibo red colectora y pta. trat. #2" xfId="8"/>
    <cellStyle name="Normal" xfId="0" builtinId="0"/>
    <cellStyle name="Normal 10 2" xfId="11"/>
    <cellStyle name="Normal 13 2" xfId="6"/>
    <cellStyle name="Normal 2 2 2" xfId="14"/>
    <cellStyle name="Normal 2 3" xfId="7"/>
    <cellStyle name="Normal 3 3" xfId="5"/>
    <cellStyle name="Normal 5" xfId="3"/>
    <cellStyle name="Normal_158-09 TERMINACION AC. LA GINA" xfId="16"/>
    <cellStyle name="Normal_CARCAMO SAN PEDRO" xfId="10"/>
    <cellStyle name="Normal_Presupuesto Terminaciones Edificio Mantenimiento Nave I " xfId="13"/>
    <cellStyle name="Normal_rec 2 al 98-05 terminacion ac. la cueva de cevicos 2da. etapa ac. mult. guanabano- cruce de maguaca parte b y guanabano como ext. al ac. la cueva de cevico 1" xfId="4"/>
    <cellStyle name="Porcentaje" xfId="1" builtinId="5"/>
    <cellStyle name="Porcentaje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114299</xdr:rowOff>
    </xdr:from>
    <xdr:to>
      <xdr:col>1</xdr:col>
      <xdr:colOff>581025</xdr:colOff>
      <xdr:row>3</xdr:row>
      <xdr:rowOff>146052</xdr:rowOff>
    </xdr:to>
    <xdr:pic>
      <xdr:nvPicPr>
        <xdr:cNvPr id="2" name="Imagen 23" descr="Descripción: Logo_INAP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299"/>
          <a:ext cx="552450" cy="55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181</xdr:row>
      <xdr:rowOff>133350</xdr:rowOff>
    </xdr:from>
    <xdr:to>
      <xdr:col>1</xdr:col>
      <xdr:colOff>3086100</xdr:colOff>
      <xdr:row>181</xdr:row>
      <xdr:rowOff>133350</xdr:rowOff>
    </xdr:to>
    <xdr:cxnSp macro="">
      <xdr:nvCxnSpPr>
        <xdr:cNvPr id="3" name="Conector recto 2"/>
        <xdr:cNvCxnSpPr/>
      </xdr:nvCxnSpPr>
      <xdr:spPr>
        <a:xfrm>
          <a:off x="47625" y="33937575"/>
          <a:ext cx="3533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193</xdr:row>
      <xdr:rowOff>142875</xdr:rowOff>
    </xdr:from>
    <xdr:to>
      <xdr:col>1</xdr:col>
      <xdr:colOff>3076575</xdr:colOff>
      <xdr:row>193</xdr:row>
      <xdr:rowOff>142875</xdr:rowOff>
    </xdr:to>
    <xdr:cxnSp macro="">
      <xdr:nvCxnSpPr>
        <xdr:cNvPr id="4" name="Conector recto 3"/>
        <xdr:cNvCxnSpPr/>
      </xdr:nvCxnSpPr>
      <xdr:spPr>
        <a:xfrm>
          <a:off x="38100" y="35899725"/>
          <a:ext cx="3533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193</xdr:row>
      <xdr:rowOff>142875</xdr:rowOff>
    </xdr:from>
    <xdr:to>
      <xdr:col>5</xdr:col>
      <xdr:colOff>955950</xdr:colOff>
      <xdr:row>193</xdr:row>
      <xdr:rowOff>142875</xdr:rowOff>
    </xdr:to>
    <xdr:cxnSp macro="">
      <xdr:nvCxnSpPr>
        <xdr:cNvPr id="5" name="Conector recto 4"/>
        <xdr:cNvCxnSpPr/>
      </xdr:nvCxnSpPr>
      <xdr:spPr>
        <a:xfrm>
          <a:off x="4486275" y="3589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193</xdr:row>
      <xdr:rowOff>142875</xdr:rowOff>
    </xdr:from>
    <xdr:to>
      <xdr:col>5</xdr:col>
      <xdr:colOff>919950</xdr:colOff>
      <xdr:row>193</xdr:row>
      <xdr:rowOff>142875</xdr:rowOff>
    </xdr:to>
    <xdr:cxnSp macro="">
      <xdr:nvCxnSpPr>
        <xdr:cNvPr id="6" name="Conector recto 5"/>
        <xdr:cNvCxnSpPr/>
      </xdr:nvCxnSpPr>
      <xdr:spPr>
        <a:xfrm>
          <a:off x="4486275" y="35899725"/>
          <a:ext cx="284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181</xdr:row>
      <xdr:rowOff>123825</xdr:rowOff>
    </xdr:from>
    <xdr:to>
      <xdr:col>5</xdr:col>
      <xdr:colOff>959175</xdr:colOff>
      <xdr:row>181</xdr:row>
      <xdr:rowOff>123825</xdr:rowOff>
    </xdr:to>
    <xdr:cxnSp macro="">
      <xdr:nvCxnSpPr>
        <xdr:cNvPr id="7" name="Conector recto 6"/>
        <xdr:cNvCxnSpPr/>
      </xdr:nvCxnSpPr>
      <xdr:spPr>
        <a:xfrm>
          <a:off x="4381500" y="33928050"/>
          <a:ext cx="298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Backup%20Temporal%20PC%20Elvita\Carpeta%20de%20trabajo%20Francis\2010\MARIA%20TRINIDAD%20SANCHEZ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6"/>
  <sheetViews>
    <sheetView tabSelected="1" view="pageBreakPreview" topLeftCell="A154" zoomScaleNormal="100" zoomScaleSheetLayoutView="100" workbookViewId="0">
      <selection activeCell="A203" sqref="A203"/>
    </sheetView>
  </sheetViews>
  <sheetFormatPr baseColWidth="10" defaultColWidth="9.140625" defaultRowHeight="12.75" x14ac:dyDescent="0.2"/>
  <cols>
    <col min="1" max="1" width="7.42578125" style="196" customWidth="1"/>
    <col min="2" max="2" width="58.28515625" style="197" customWidth="1"/>
    <col min="3" max="3" width="12.140625" style="4" customWidth="1"/>
    <col min="4" max="4" width="5.7109375" style="198" customWidth="1"/>
    <col min="5" max="5" width="12.5703125" style="199" customWidth="1"/>
    <col min="6" max="6" width="14.7109375" style="240" customWidth="1"/>
    <col min="7" max="7" width="14.140625" style="1" customWidth="1"/>
    <col min="8" max="8" width="13.140625" style="1" customWidth="1"/>
    <col min="9" max="9" width="17.5703125" style="1" customWidth="1"/>
    <col min="10" max="10" width="17.140625" style="1" customWidth="1"/>
    <col min="11" max="11" width="13.140625" style="1" customWidth="1"/>
    <col min="12" max="12" width="13" style="1" customWidth="1"/>
    <col min="13" max="13" width="12.42578125" style="1" customWidth="1"/>
    <col min="14" max="16384" width="9.140625" style="1"/>
  </cols>
  <sheetData>
    <row r="1" spans="1:6" x14ac:dyDescent="0.2">
      <c r="A1" s="246" t="s">
        <v>0</v>
      </c>
      <c r="B1" s="246"/>
      <c r="C1" s="246"/>
      <c r="D1" s="246"/>
      <c r="E1" s="246"/>
      <c r="F1" s="246"/>
    </row>
    <row r="2" spans="1:6" ht="15.75" x14ac:dyDescent="0.2">
      <c r="A2" s="247" t="s">
        <v>1</v>
      </c>
      <c r="B2" s="247"/>
      <c r="C2" s="247"/>
      <c r="D2" s="247"/>
      <c r="E2" s="247"/>
      <c r="F2" s="247"/>
    </row>
    <row r="3" spans="1:6" x14ac:dyDescent="0.2">
      <c r="A3" s="248" t="s">
        <v>2</v>
      </c>
      <c r="B3" s="248"/>
      <c r="C3" s="248"/>
      <c r="D3" s="248"/>
      <c r="E3" s="248"/>
      <c r="F3" s="248"/>
    </row>
    <row r="4" spans="1:6" x14ac:dyDescent="0.2">
      <c r="A4" s="248" t="s">
        <v>3</v>
      </c>
      <c r="B4" s="248"/>
      <c r="C4" s="248"/>
      <c r="D4" s="248"/>
      <c r="E4" s="248"/>
      <c r="F4" s="248"/>
    </row>
    <row r="5" spans="1:6" ht="5.0999999999999996" customHeight="1" x14ac:dyDescent="0.2">
      <c r="A5" s="2"/>
      <c r="B5" s="2"/>
      <c r="C5" s="2"/>
      <c r="D5" s="2"/>
      <c r="E5" s="2"/>
      <c r="F5" s="2"/>
    </row>
    <row r="6" spans="1:6" x14ac:dyDescent="0.2">
      <c r="A6" s="3" t="s">
        <v>4</v>
      </c>
      <c r="B6" s="2"/>
      <c r="C6" s="2"/>
      <c r="D6" s="2"/>
      <c r="E6" s="2"/>
      <c r="F6" s="2"/>
    </row>
    <row r="7" spans="1:6" x14ac:dyDescent="0.2">
      <c r="A7" s="249" t="s">
        <v>5</v>
      </c>
      <c r="B7" s="249"/>
      <c r="C7" s="249"/>
      <c r="D7" s="249"/>
      <c r="E7" s="249"/>
      <c r="F7" s="249"/>
    </row>
    <row r="8" spans="1:6" x14ac:dyDescent="0.2">
      <c r="A8" s="250" t="s">
        <v>6</v>
      </c>
      <c r="B8" s="250"/>
      <c r="D8" s="251" t="s">
        <v>7</v>
      </c>
      <c r="E8" s="251"/>
      <c r="F8" s="5"/>
    </row>
    <row r="9" spans="1:6" x14ac:dyDescent="0.2">
      <c r="A9" s="6" t="s">
        <v>8</v>
      </c>
      <c r="B9" s="7"/>
      <c r="D9" s="8"/>
      <c r="E9" s="8" t="s">
        <v>9</v>
      </c>
      <c r="F9" s="9" t="s">
        <v>10</v>
      </c>
    </row>
    <row r="10" spans="1:6" ht="5.0999999999999996" customHeight="1" x14ac:dyDescent="0.2">
      <c r="A10" s="7"/>
      <c r="B10" s="7"/>
      <c r="D10" s="10"/>
      <c r="E10" s="10"/>
      <c r="F10" s="5"/>
    </row>
    <row r="11" spans="1:6" x14ac:dyDescent="0.2">
      <c r="A11" s="11"/>
      <c r="B11" s="241" t="s">
        <v>11</v>
      </c>
      <c r="C11" s="241"/>
      <c r="D11" s="241"/>
      <c r="E11" s="241"/>
      <c r="F11" s="12"/>
    </row>
    <row r="12" spans="1:6" ht="5.0999999999999996" customHeight="1" x14ac:dyDescent="0.2">
      <c r="A12" s="242"/>
      <c r="B12" s="242"/>
      <c r="C12" s="242"/>
      <c r="D12" s="242"/>
      <c r="E12" s="242"/>
      <c r="F12" s="242"/>
    </row>
    <row r="13" spans="1:6" x14ac:dyDescent="0.2">
      <c r="A13" s="13" t="s">
        <v>12</v>
      </c>
      <c r="B13" s="14" t="s">
        <v>13</v>
      </c>
      <c r="C13" s="15" t="s">
        <v>14</v>
      </c>
      <c r="D13" s="15" t="s">
        <v>15</v>
      </c>
      <c r="E13" s="15" t="s">
        <v>16</v>
      </c>
      <c r="F13" s="15" t="s">
        <v>17</v>
      </c>
    </row>
    <row r="14" spans="1:6" ht="5.0999999999999996" customHeight="1" x14ac:dyDescent="0.2">
      <c r="A14" s="16"/>
      <c r="B14" s="17"/>
      <c r="C14" s="18"/>
      <c r="D14" s="18"/>
      <c r="E14" s="19"/>
      <c r="F14" s="19"/>
    </row>
    <row r="15" spans="1:6" x14ac:dyDescent="0.2">
      <c r="A15" s="20" t="s">
        <v>18</v>
      </c>
      <c r="B15" s="21" t="s">
        <v>19</v>
      </c>
      <c r="C15" s="19"/>
      <c r="D15" s="22"/>
      <c r="E15" s="23"/>
      <c r="F15" s="23"/>
    </row>
    <row r="16" spans="1:6" ht="5.0999999999999996" customHeight="1" x14ac:dyDescent="0.2">
      <c r="A16" s="16"/>
      <c r="B16" s="24"/>
      <c r="C16" s="25"/>
      <c r="D16" s="26"/>
      <c r="E16" s="19"/>
      <c r="F16" s="27"/>
    </row>
    <row r="17" spans="1:7" x14ac:dyDescent="0.2">
      <c r="A17" s="28">
        <v>1</v>
      </c>
      <c r="B17" s="29" t="s">
        <v>20</v>
      </c>
      <c r="C17" s="25"/>
      <c r="D17" s="26"/>
      <c r="E17" s="19"/>
      <c r="F17" s="27"/>
    </row>
    <row r="18" spans="1:7" x14ac:dyDescent="0.2">
      <c r="A18" s="30">
        <v>1.1000000000000001</v>
      </c>
      <c r="B18" s="31" t="s">
        <v>21</v>
      </c>
      <c r="C18" s="25">
        <v>1</v>
      </c>
      <c r="D18" s="26" t="s">
        <v>15</v>
      </c>
      <c r="E18" s="32">
        <v>25000</v>
      </c>
      <c r="F18" s="33">
        <f t="shared" ref="F18" si="0">ROUND(C18*E18,2)</f>
        <v>25000</v>
      </c>
      <c r="G18" s="34">
        <f>E18*C18</f>
        <v>25000</v>
      </c>
    </row>
    <row r="19" spans="1:7" ht="12.75" customHeight="1" x14ac:dyDescent="0.2">
      <c r="A19" s="30"/>
      <c r="B19" s="24"/>
      <c r="C19" s="25"/>
      <c r="D19" s="26"/>
      <c r="E19" s="35"/>
      <c r="F19" s="27"/>
      <c r="G19" s="34">
        <f t="shared" ref="G19:G87" si="1">E19*C19</f>
        <v>0</v>
      </c>
    </row>
    <row r="20" spans="1:7" ht="27.75" customHeight="1" x14ac:dyDescent="0.2">
      <c r="A20" s="36">
        <v>2</v>
      </c>
      <c r="B20" s="37" t="s">
        <v>22</v>
      </c>
      <c r="C20" s="25">
        <v>1</v>
      </c>
      <c r="D20" s="26" t="s">
        <v>15</v>
      </c>
      <c r="E20" s="38">
        <v>20000</v>
      </c>
      <c r="F20" s="33">
        <f t="shared" ref="F20" si="2">ROUND(C20*E20,2)</f>
        <v>20000</v>
      </c>
      <c r="G20" s="34">
        <f t="shared" si="1"/>
        <v>20000</v>
      </c>
    </row>
    <row r="21" spans="1:7" ht="12.75" customHeight="1" x14ac:dyDescent="0.2">
      <c r="A21" s="39"/>
      <c r="B21" s="24"/>
      <c r="C21" s="19"/>
      <c r="D21" s="26"/>
      <c r="E21" s="35"/>
      <c r="F21" s="27"/>
      <c r="G21" s="34">
        <f t="shared" si="1"/>
        <v>0</v>
      </c>
    </row>
    <row r="22" spans="1:7" s="44" customFormat="1" ht="25.5" x14ac:dyDescent="0.2">
      <c r="A22" s="40">
        <v>3</v>
      </c>
      <c r="B22" s="41" t="s">
        <v>23</v>
      </c>
      <c r="C22" s="25"/>
      <c r="D22" s="42"/>
      <c r="E22" s="43"/>
      <c r="F22" s="33"/>
      <c r="G22" s="34">
        <f t="shared" si="1"/>
        <v>0</v>
      </c>
    </row>
    <row r="23" spans="1:7" s="44" customFormat="1" ht="12.75" customHeight="1" x14ac:dyDescent="0.2">
      <c r="A23" s="45"/>
      <c r="B23" s="46"/>
      <c r="C23" s="25"/>
      <c r="D23" s="42"/>
      <c r="E23" s="43"/>
      <c r="F23" s="33"/>
      <c r="G23" s="34">
        <f t="shared" si="1"/>
        <v>0</v>
      </c>
    </row>
    <row r="24" spans="1:7" s="44" customFormat="1" x14ac:dyDescent="0.2">
      <c r="A24" s="47">
        <v>3.1</v>
      </c>
      <c r="B24" s="46" t="s">
        <v>24</v>
      </c>
      <c r="C24" s="25">
        <v>260</v>
      </c>
      <c r="D24" s="42" t="s">
        <v>25</v>
      </c>
      <c r="E24" s="43">
        <v>14.63</v>
      </c>
      <c r="F24" s="33">
        <f t="shared" ref="F24:F29" si="3">ROUND(C24*E24,2)</f>
        <v>3803.8</v>
      </c>
      <c r="G24" s="34">
        <f t="shared" si="1"/>
        <v>3803.8</v>
      </c>
    </row>
    <row r="25" spans="1:7" s="44" customFormat="1" ht="12.75" customHeight="1" x14ac:dyDescent="0.2">
      <c r="A25" s="45"/>
      <c r="B25" s="46"/>
      <c r="C25" s="25"/>
      <c r="D25" s="42"/>
      <c r="E25" s="43"/>
      <c r="F25" s="33"/>
      <c r="G25" s="34">
        <f t="shared" si="1"/>
        <v>0</v>
      </c>
    </row>
    <row r="26" spans="1:7" s="44" customFormat="1" x14ac:dyDescent="0.2">
      <c r="A26" s="48">
        <v>3.2</v>
      </c>
      <c r="B26" s="41" t="s">
        <v>26</v>
      </c>
      <c r="C26" s="25"/>
      <c r="D26" s="42"/>
      <c r="E26" s="43"/>
      <c r="F26" s="33"/>
      <c r="G26" s="34">
        <f t="shared" si="1"/>
        <v>0</v>
      </c>
    </row>
    <row r="27" spans="1:7" s="44" customFormat="1" ht="25.5" x14ac:dyDescent="0.2">
      <c r="A27" s="45" t="s">
        <v>27</v>
      </c>
      <c r="B27" s="46" t="s">
        <v>28</v>
      </c>
      <c r="C27" s="25">
        <v>366.6</v>
      </c>
      <c r="D27" s="42" t="s">
        <v>29</v>
      </c>
      <c r="E27" s="43">
        <v>137.87</v>
      </c>
      <c r="F27" s="33">
        <f t="shared" si="3"/>
        <v>50543.14</v>
      </c>
      <c r="G27" s="34">
        <f t="shared" si="1"/>
        <v>50543.142000000007</v>
      </c>
    </row>
    <row r="28" spans="1:7" s="44" customFormat="1" x14ac:dyDescent="0.2">
      <c r="A28" s="47" t="s">
        <v>30</v>
      </c>
      <c r="B28" s="46" t="s">
        <v>31</v>
      </c>
      <c r="C28" s="25">
        <v>316.24</v>
      </c>
      <c r="D28" s="42" t="s">
        <v>29</v>
      </c>
      <c r="E28" s="43">
        <v>70.16</v>
      </c>
      <c r="F28" s="33">
        <f t="shared" si="3"/>
        <v>22187.4</v>
      </c>
      <c r="G28" s="34">
        <f t="shared" si="1"/>
        <v>22187.398399999998</v>
      </c>
    </row>
    <row r="29" spans="1:7" s="44" customFormat="1" x14ac:dyDescent="0.2">
      <c r="A29" s="47" t="s">
        <v>27</v>
      </c>
      <c r="B29" s="46" t="s">
        <v>32</v>
      </c>
      <c r="C29" s="25">
        <v>60.43</v>
      </c>
      <c r="D29" s="42" t="s">
        <v>29</v>
      </c>
      <c r="E29" s="43">
        <v>90</v>
      </c>
      <c r="F29" s="33">
        <f t="shared" si="3"/>
        <v>5438.7</v>
      </c>
      <c r="G29" s="34">
        <f t="shared" si="1"/>
        <v>5438.7</v>
      </c>
    </row>
    <row r="30" spans="1:7" s="44" customFormat="1" x14ac:dyDescent="0.2">
      <c r="A30" s="49"/>
      <c r="B30" s="50"/>
      <c r="C30" s="25"/>
      <c r="D30" s="42"/>
      <c r="E30" s="43"/>
      <c r="F30" s="33"/>
      <c r="G30" s="34">
        <f t="shared" si="1"/>
        <v>0</v>
      </c>
    </row>
    <row r="31" spans="1:7" s="44" customFormat="1" x14ac:dyDescent="0.2">
      <c r="A31" s="51">
        <v>3.3</v>
      </c>
      <c r="B31" s="52" t="s">
        <v>33</v>
      </c>
      <c r="C31" s="25"/>
      <c r="D31" s="42"/>
      <c r="E31" s="43"/>
      <c r="F31" s="33"/>
      <c r="G31" s="34">
        <f t="shared" si="1"/>
        <v>0</v>
      </c>
    </row>
    <row r="32" spans="1:7" s="44" customFormat="1" ht="25.5" x14ac:dyDescent="0.2">
      <c r="A32" s="45" t="s">
        <v>34</v>
      </c>
      <c r="B32" s="53" t="s">
        <v>35</v>
      </c>
      <c r="C32" s="25">
        <v>260</v>
      </c>
      <c r="D32" s="42" t="s">
        <v>25</v>
      </c>
      <c r="E32" s="43">
        <v>11906.22</v>
      </c>
      <c r="F32" s="54">
        <f>ROUND(C32*E32,2)</f>
        <v>3095617.2</v>
      </c>
      <c r="G32" s="34">
        <f t="shared" si="1"/>
        <v>3095617.1999999997</v>
      </c>
    </row>
    <row r="33" spans="1:8" s="44" customFormat="1" ht="5.0999999999999996" customHeight="1" x14ac:dyDescent="0.2">
      <c r="A33" s="47"/>
      <c r="B33" s="53"/>
      <c r="C33" s="25"/>
      <c r="D33" s="42"/>
      <c r="E33" s="43"/>
      <c r="G33" s="34">
        <f t="shared" si="1"/>
        <v>0</v>
      </c>
    </row>
    <row r="34" spans="1:8" s="44" customFormat="1" x14ac:dyDescent="0.2">
      <c r="A34" s="51">
        <v>3.4</v>
      </c>
      <c r="B34" s="52" t="s">
        <v>36</v>
      </c>
      <c r="C34" s="25"/>
      <c r="D34" s="42"/>
      <c r="E34" s="43"/>
      <c r="F34" s="33"/>
      <c r="G34" s="34">
        <f t="shared" si="1"/>
        <v>0</v>
      </c>
    </row>
    <row r="35" spans="1:8" ht="25.5" x14ac:dyDescent="0.2">
      <c r="A35" s="45" t="s">
        <v>37</v>
      </c>
      <c r="B35" s="53" t="s">
        <v>35</v>
      </c>
      <c r="C35" s="25">
        <v>260</v>
      </c>
      <c r="D35" s="42" t="s">
        <v>25</v>
      </c>
      <c r="E35" s="43">
        <v>779.16</v>
      </c>
      <c r="F35" s="33">
        <f>ROUND(C35*E35,2)</f>
        <v>202581.6</v>
      </c>
      <c r="G35" s="34">
        <f t="shared" si="1"/>
        <v>202581.6</v>
      </c>
    </row>
    <row r="36" spans="1:8" x14ac:dyDescent="0.2">
      <c r="A36" s="49"/>
      <c r="B36" s="55"/>
      <c r="C36" s="25"/>
      <c r="D36" s="42"/>
      <c r="E36" s="43"/>
      <c r="F36" s="33"/>
      <c r="G36" s="34">
        <f t="shared" si="1"/>
        <v>0</v>
      </c>
    </row>
    <row r="37" spans="1:8" s="57" customFormat="1" ht="13.5" customHeight="1" x14ac:dyDescent="0.2">
      <c r="A37" s="45">
        <v>3.5</v>
      </c>
      <c r="B37" s="56" t="s">
        <v>38</v>
      </c>
      <c r="C37" s="25">
        <v>14</v>
      </c>
      <c r="D37" s="42" t="s">
        <v>15</v>
      </c>
      <c r="E37" s="43">
        <v>8264.64</v>
      </c>
      <c r="F37" s="33">
        <f>ROUND(C37*E37,2)</f>
        <v>115704.96000000001</v>
      </c>
      <c r="G37" s="34">
        <f t="shared" si="1"/>
        <v>115704.95999999999</v>
      </c>
    </row>
    <row r="38" spans="1:8" ht="12.75" customHeight="1" x14ac:dyDescent="0.2">
      <c r="A38" s="45"/>
      <c r="B38" s="58"/>
      <c r="C38" s="25"/>
      <c r="D38" s="42"/>
      <c r="E38" s="43"/>
      <c r="F38" s="33"/>
      <c r="G38" s="34">
        <f t="shared" si="1"/>
        <v>0</v>
      </c>
    </row>
    <row r="39" spans="1:8" x14ac:dyDescent="0.2">
      <c r="A39" s="45">
        <v>3.6</v>
      </c>
      <c r="B39" s="58" t="s">
        <v>39</v>
      </c>
      <c r="C39" s="25">
        <v>7</v>
      </c>
      <c r="D39" s="42" t="s">
        <v>40</v>
      </c>
      <c r="E39" s="43">
        <v>20363.099999999999</v>
      </c>
      <c r="F39" s="33">
        <f t="shared" ref="F39:F52" si="4">ROUND(C39*E39,2)</f>
        <v>142541.70000000001</v>
      </c>
      <c r="G39" s="34">
        <f t="shared" si="1"/>
        <v>142541.69999999998</v>
      </c>
    </row>
    <row r="40" spans="1:8" ht="25.5" x14ac:dyDescent="0.2">
      <c r="A40" s="45">
        <v>3.7</v>
      </c>
      <c r="B40" s="58" t="s">
        <v>41</v>
      </c>
      <c r="C40" s="25">
        <v>67</v>
      </c>
      <c r="D40" s="42" t="s">
        <v>15</v>
      </c>
      <c r="E40" s="43">
        <v>1364.15</v>
      </c>
      <c r="F40" s="33">
        <f t="shared" si="4"/>
        <v>91398.05</v>
      </c>
      <c r="G40" s="34">
        <f t="shared" si="1"/>
        <v>91398.05</v>
      </c>
    </row>
    <row r="41" spans="1:8" ht="12.75" customHeight="1" x14ac:dyDescent="0.2">
      <c r="A41" s="45"/>
      <c r="B41" s="58"/>
      <c r="C41" s="25"/>
      <c r="D41" s="42"/>
      <c r="E41" s="43"/>
      <c r="F41" s="33"/>
      <c r="G41" s="34">
        <f t="shared" si="1"/>
        <v>0</v>
      </c>
    </row>
    <row r="42" spans="1:8" ht="25.5" x14ac:dyDescent="0.2">
      <c r="A42" s="45">
        <v>3.8</v>
      </c>
      <c r="B42" s="58" t="s">
        <v>42</v>
      </c>
      <c r="C42" s="25">
        <v>2</v>
      </c>
      <c r="D42" s="42" t="s">
        <v>15</v>
      </c>
      <c r="E42" s="43">
        <v>2500</v>
      </c>
      <c r="F42" s="33">
        <f t="shared" si="4"/>
        <v>5000</v>
      </c>
      <c r="G42" s="34">
        <f t="shared" si="1"/>
        <v>5000</v>
      </c>
    </row>
    <row r="43" spans="1:8" x14ac:dyDescent="0.2">
      <c r="A43" s="45"/>
      <c r="B43" s="58"/>
      <c r="C43" s="25"/>
      <c r="D43" s="42"/>
      <c r="E43" s="43"/>
      <c r="F43" s="59"/>
      <c r="G43" s="34">
        <f t="shared" si="1"/>
        <v>0</v>
      </c>
    </row>
    <row r="44" spans="1:8" x14ac:dyDescent="0.2">
      <c r="A44" s="60">
        <v>4</v>
      </c>
      <c r="B44" s="58" t="s">
        <v>43</v>
      </c>
      <c r="C44" s="25">
        <v>15</v>
      </c>
      <c r="D44" s="42" t="s">
        <v>44</v>
      </c>
      <c r="E44" s="43">
        <v>4764</v>
      </c>
      <c r="F44" s="33">
        <f t="shared" si="4"/>
        <v>71460</v>
      </c>
      <c r="G44" s="34">
        <f t="shared" si="1"/>
        <v>71460</v>
      </c>
    </row>
    <row r="45" spans="1:8" ht="5.0999999999999996" customHeight="1" x14ac:dyDescent="0.2">
      <c r="A45" s="60"/>
      <c r="B45" s="58"/>
      <c r="C45" s="25"/>
      <c r="D45" s="42"/>
      <c r="E45" s="43"/>
      <c r="F45" s="59"/>
      <c r="G45" s="34">
        <f t="shared" si="1"/>
        <v>0</v>
      </c>
    </row>
    <row r="46" spans="1:8" ht="12.75" customHeight="1" x14ac:dyDescent="0.2">
      <c r="A46" s="40">
        <v>5</v>
      </c>
      <c r="B46" s="55" t="s">
        <v>45</v>
      </c>
      <c r="C46" s="25"/>
      <c r="D46" s="42"/>
      <c r="E46" s="43"/>
      <c r="F46" s="59"/>
      <c r="G46" s="34">
        <f t="shared" si="1"/>
        <v>0</v>
      </c>
    </row>
    <row r="47" spans="1:8" ht="25.5" customHeight="1" x14ac:dyDescent="0.2">
      <c r="A47" s="45">
        <v>5.0999999999999996</v>
      </c>
      <c r="B47" s="58" t="s">
        <v>46</v>
      </c>
      <c r="C47" s="25">
        <v>180</v>
      </c>
      <c r="D47" s="42" t="s">
        <v>29</v>
      </c>
      <c r="E47" s="43">
        <v>137.87</v>
      </c>
      <c r="F47" s="33">
        <f t="shared" si="4"/>
        <v>24816.6</v>
      </c>
      <c r="G47" s="34">
        <f t="shared" si="1"/>
        <v>24816.600000000002</v>
      </c>
    </row>
    <row r="48" spans="1:8" ht="12.75" customHeight="1" x14ac:dyDescent="0.2">
      <c r="A48" s="45">
        <v>5.2</v>
      </c>
      <c r="B48" s="58" t="s">
        <v>47</v>
      </c>
      <c r="C48" s="25">
        <v>171</v>
      </c>
      <c r="D48" s="42" t="s">
        <v>29</v>
      </c>
      <c r="E48" s="43">
        <v>70.16</v>
      </c>
      <c r="F48" s="33">
        <f t="shared" si="4"/>
        <v>11997.36</v>
      </c>
      <c r="G48" s="34">
        <f t="shared" si="1"/>
        <v>11997.359999999999</v>
      </c>
      <c r="H48" s="61"/>
    </row>
    <row r="49" spans="1:9" ht="25.5" customHeight="1" x14ac:dyDescent="0.2">
      <c r="A49" s="45">
        <v>5.3</v>
      </c>
      <c r="B49" s="58" t="s">
        <v>48</v>
      </c>
      <c r="C49" s="25">
        <v>435</v>
      </c>
      <c r="D49" s="42" t="s">
        <v>29</v>
      </c>
      <c r="E49" s="43">
        <v>2816.49</v>
      </c>
      <c r="F49" s="33">
        <f t="shared" si="4"/>
        <v>1225173.1499999999</v>
      </c>
      <c r="G49" s="34">
        <f t="shared" si="1"/>
        <v>1225173.1499999999</v>
      </c>
    </row>
    <row r="50" spans="1:9" x14ac:dyDescent="0.2">
      <c r="A50" s="60"/>
      <c r="B50" s="58"/>
      <c r="C50" s="25"/>
      <c r="D50" s="42"/>
      <c r="E50" s="43"/>
      <c r="F50" s="59"/>
      <c r="G50" s="34">
        <f t="shared" si="1"/>
        <v>0</v>
      </c>
    </row>
    <row r="51" spans="1:9" x14ac:dyDescent="0.2">
      <c r="A51" s="60">
        <v>6</v>
      </c>
      <c r="B51" s="58" t="s">
        <v>49</v>
      </c>
      <c r="C51" s="25">
        <v>1</v>
      </c>
      <c r="D51" s="42" t="s">
        <v>15</v>
      </c>
      <c r="E51" s="43">
        <v>350000</v>
      </c>
      <c r="F51" s="33">
        <f t="shared" si="4"/>
        <v>350000</v>
      </c>
      <c r="G51" s="34">
        <f t="shared" si="1"/>
        <v>350000</v>
      </c>
    </row>
    <row r="52" spans="1:9" ht="25.5" customHeight="1" x14ac:dyDescent="0.2">
      <c r="A52" s="60">
        <v>7</v>
      </c>
      <c r="B52" s="58" t="s">
        <v>50</v>
      </c>
      <c r="C52" s="25">
        <v>1</v>
      </c>
      <c r="D52" s="42" t="s">
        <v>15</v>
      </c>
      <c r="E52" s="43">
        <v>10500</v>
      </c>
      <c r="F52" s="33">
        <f t="shared" si="4"/>
        <v>10500</v>
      </c>
      <c r="G52" s="34">
        <f t="shared" si="1"/>
        <v>10500</v>
      </c>
    </row>
    <row r="53" spans="1:9" x14ac:dyDescent="0.2">
      <c r="A53" s="62"/>
      <c r="B53" s="63" t="s">
        <v>51</v>
      </c>
      <c r="C53" s="64"/>
      <c r="D53" s="65"/>
      <c r="E53" s="66"/>
      <c r="F53" s="67">
        <f>+SUBTOTAL(9,F17:F52)</f>
        <v>5473763.6600000001</v>
      </c>
      <c r="G53" s="34">
        <f t="shared" si="1"/>
        <v>0</v>
      </c>
    </row>
    <row r="54" spans="1:9" x14ac:dyDescent="0.2">
      <c r="A54" s="68"/>
      <c r="B54" s="69"/>
      <c r="C54" s="70"/>
      <c r="D54" s="71"/>
      <c r="E54" s="72"/>
      <c r="F54" s="73"/>
      <c r="G54" s="34">
        <f t="shared" si="1"/>
        <v>0</v>
      </c>
    </row>
    <row r="55" spans="1:9" x14ac:dyDescent="0.2">
      <c r="A55" s="74" t="s">
        <v>52</v>
      </c>
      <c r="B55" s="75" t="s">
        <v>53</v>
      </c>
      <c r="C55" s="76"/>
      <c r="D55" s="77"/>
      <c r="E55" s="78"/>
      <c r="F55" s="79"/>
      <c r="G55" s="34">
        <f t="shared" si="1"/>
        <v>0</v>
      </c>
    </row>
    <row r="56" spans="1:9" x14ac:dyDescent="0.2">
      <c r="A56" s="68"/>
      <c r="B56" s="69"/>
      <c r="C56" s="70"/>
      <c r="D56" s="80"/>
      <c r="E56" s="72"/>
      <c r="F56" s="81"/>
      <c r="G56" s="34">
        <f t="shared" si="1"/>
        <v>0</v>
      </c>
    </row>
    <row r="57" spans="1:9" x14ac:dyDescent="0.2">
      <c r="A57" s="82">
        <v>1</v>
      </c>
      <c r="B57" s="83" t="s">
        <v>54</v>
      </c>
      <c r="C57" s="84">
        <v>4</v>
      </c>
      <c r="D57" s="85" t="s">
        <v>55</v>
      </c>
      <c r="E57" s="86">
        <v>20000</v>
      </c>
      <c r="F57" s="87">
        <f>+ROUND(C57*E57,2)</f>
        <v>80000</v>
      </c>
      <c r="G57" s="34">
        <f t="shared" si="1"/>
        <v>80000</v>
      </c>
    </row>
    <row r="58" spans="1:9" ht="51" x14ac:dyDescent="0.2">
      <c r="A58" s="82">
        <v>2</v>
      </c>
      <c r="B58" s="88" t="s">
        <v>56</v>
      </c>
      <c r="C58" s="89">
        <v>1</v>
      </c>
      <c r="D58" s="90" t="s">
        <v>15</v>
      </c>
      <c r="E58" s="91">
        <v>43500</v>
      </c>
      <c r="F58" s="92">
        <f>+ROUND(C58*E58,2)</f>
        <v>43500</v>
      </c>
      <c r="G58" s="34">
        <f t="shared" si="1"/>
        <v>43500</v>
      </c>
    </row>
    <row r="59" spans="1:9" x14ac:dyDescent="0.2">
      <c r="A59" s="93"/>
      <c r="B59" s="94" t="s">
        <v>57</v>
      </c>
      <c r="C59" s="95"/>
      <c r="D59" s="96"/>
      <c r="E59" s="97"/>
      <c r="F59" s="67">
        <f>+SUBTOTAL(9,F57:F58)</f>
        <v>123500</v>
      </c>
      <c r="G59" s="34">
        <f t="shared" si="1"/>
        <v>0</v>
      </c>
    </row>
    <row r="60" spans="1:9" x14ac:dyDescent="0.2">
      <c r="A60" s="98"/>
      <c r="B60" s="99"/>
      <c r="C60" s="73"/>
      <c r="D60" s="100"/>
      <c r="E60" s="101"/>
      <c r="F60" s="102"/>
      <c r="G60" s="34">
        <f t="shared" si="1"/>
        <v>0</v>
      </c>
    </row>
    <row r="61" spans="1:9" x14ac:dyDescent="0.2">
      <c r="A61" s="103"/>
      <c r="B61" s="104" t="s">
        <v>58</v>
      </c>
      <c r="C61" s="64"/>
      <c r="D61" s="65"/>
      <c r="E61" s="66"/>
      <c r="F61" s="105">
        <f>ROUND(SUM(F53,F59),2)</f>
        <v>5597263.6600000001</v>
      </c>
      <c r="G61" s="34">
        <f t="shared" si="1"/>
        <v>0</v>
      </c>
      <c r="I61" s="106"/>
    </row>
    <row r="62" spans="1:9" x14ac:dyDescent="0.2">
      <c r="A62" s="107"/>
      <c r="B62" s="108"/>
      <c r="C62" s="109"/>
      <c r="D62" s="110"/>
      <c r="E62" s="111"/>
      <c r="F62" s="112"/>
      <c r="G62" s="34">
        <f t="shared" si="1"/>
        <v>0</v>
      </c>
    </row>
    <row r="63" spans="1:9" x14ac:dyDescent="0.2">
      <c r="A63" s="113"/>
      <c r="B63" s="114" t="s">
        <v>59</v>
      </c>
      <c r="C63" s="115"/>
      <c r="D63" s="116"/>
      <c r="E63" s="117"/>
      <c r="F63" s="118"/>
      <c r="G63" s="34">
        <f t="shared" si="1"/>
        <v>0</v>
      </c>
    </row>
    <row r="64" spans="1:9" ht="5.0999999999999996" customHeight="1" x14ac:dyDescent="0.2">
      <c r="A64" s="47"/>
      <c r="B64" s="119"/>
      <c r="C64" s="25"/>
      <c r="D64" s="42"/>
      <c r="E64" s="43"/>
      <c r="F64" s="79"/>
      <c r="G64" s="34">
        <f t="shared" si="1"/>
        <v>0</v>
      </c>
    </row>
    <row r="65" spans="1:7" x14ac:dyDescent="0.2">
      <c r="A65" s="120"/>
      <c r="B65" s="121" t="s">
        <v>60</v>
      </c>
      <c r="C65" s="122"/>
      <c r="D65" s="123"/>
      <c r="E65" s="124"/>
      <c r="F65" s="125"/>
      <c r="G65" s="34">
        <f t="shared" si="1"/>
        <v>0</v>
      </c>
    </row>
    <row r="66" spans="1:7" ht="9.75" customHeight="1" x14ac:dyDescent="0.2">
      <c r="A66" s="47"/>
      <c r="B66" s="119"/>
      <c r="C66" s="25"/>
      <c r="D66" s="42"/>
      <c r="E66" s="43"/>
      <c r="F66" s="79"/>
      <c r="G66" s="34">
        <f t="shared" si="1"/>
        <v>0</v>
      </c>
    </row>
    <row r="67" spans="1:7" x14ac:dyDescent="0.2">
      <c r="A67" s="20" t="s">
        <v>18</v>
      </c>
      <c r="B67" s="21" t="s">
        <v>19</v>
      </c>
      <c r="C67" s="25"/>
      <c r="D67" s="42"/>
      <c r="E67" s="43"/>
      <c r="F67" s="79"/>
      <c r="G67" s="34">
        <f t="shared" si="1"/>
        <v>0</v>
      </c>
    </row>
    <row r="68" spans="1:7" ht="9" customHeight="1" x14ac:dyDescent="0.2">
      <c r="A68" s="47"/>
      <c r="B68" s="119"/>
      <c r="C68" s="25"/>
      <c r="D68" s="42"/>
      <c r="E68" s="43"/>
      <c r="F68" s="79"/>
      <c r="G68" s="34">
        <f t="shared" si="1"/>
        <v>0</v>
      </c>
    </row>
    <row r="69" spans="1:7" x14ac:dyDescent="0.2">
      <c r="A69" s="28">
        <v>1</v>
      </c>
      <c r="B69" s="29" t="s">
        <v>20</v>
      </c>
      <c r="C69" s="25"/>
      <c r="D69" s="26"/>
      <c r="E69" s="19"/>
      <c r="F69" s="27"/>
      <c r="G69" s="34">
        <f t="shared" si="1"/>
        <v>0</v>
      </c>
    </row>
    <row r="70" spans="1:7" x14ac:dyDescent="0.2">
      <c r="A70" s="30">
        <v>1.1000000000000001</v>
      </c>
      <c r="B70" s="31" t="s">
        <v>21</v>
      </c>
      <c r="C70" s="126">
        <v>-1</v>
      </c>
      <c r="D70" s="26" t="s">
        <v>15</v>
      </c>
      <c r="E70" s="32">
        <v>25000</v>
      </c>
      <c r="F70" s="127">
        <f t="shared" ref="F70" si="5">ROUND(C70*E70,2)</f>
        <v>-25000</v>
      </c>
      <c r="G70" s="34">
        <f t="shared" si="1"/>
        <v>-25000</v>
      </c>
    </row>
    <row r="71" spans="1:7" ht="8.25" customHeight="1" x14ac:dyDescent="0.2">
      <c r="A71" s="47"/>
      <c r="B71" s="119"/>
      <c r="C71" s="25"/>
      <c r="D71" s="42"/>
      <c r="E71" s="43"/>
      <c r="F71" s="79"/>
      <c r="G71" s="34">
        <f t="shared" si="1"/>
        <v>0</v>
      </c>
    </row>
    <row r="72" spans="1:7" ht="38.25" x14ac:dyDescent="0.2">
      <c r="A72" s="36">
        <v>2</v>
      </c>
      <c r="B72" s="37" t="s">
        <v>22</v>
      </c>
      <c r="C72" s="43">
        <v>-1</v>
      </c>
      <c r="D72" s="26" t="s">
        <v>15</v>
      </c>
      <c r="E72" s="38">
        <v>20000</v>
      </c>
      <c r="F72" s="127">
        <f t="shared" ref="F72" si="6">ROUND(C72*E72,2)</f>
        <v>-20000</v>
      </c>
      <c r="G72" s="34">
        <f t="shared" si="1"/>
        <v>-20000</v>
      </c>
    </row>
    <row r="73" spans="1:7" ht="9.75" customHeight="1" x14ac:dyDescent="0.2">
      <c r="A73" s="47"/>
      <c r="B73" s="119"/>
      <c r="C73" s="25"/>
      <c r="D73" s="42"/>
      <c r="E73" s="43"/>
      <c r="F73" s="79"/>
      <c r="G73" s="34">
        <f t="shared" si="1"/>
        <v>0</v>
      </c>
    </row>
    <row r="74" spans="1:7" ht="25.5" x14ac:dyDescent="0.2">
      <c r="A74" s="40">
        <v>3</v>
      </c>
      <c r="B74" s="41" t="s">
        <v>23</v>
      </c>
      <c r="C74" s="25"/>
      <c r="D74" s="42"/>
      <c r="E74" s="43"/>
      <c r="F74" s="79"/>
      <c r="G74" s="34">
        <f t="shared" si="1"/>
        <v>0</v>
      </c>
    </row>
    <row r="75" spans="1:7" ht="9" customHeight="1" x14ac:dyDescent="0.2">
      <c r="A75" s="47"/>
      <c r="B75" s="119"/>
      <c r="C75" s="25"/>
      <c r="D75" s="42"/>
      <c r="E75" s="43"/>
      <c r="F75" s="79"/>
      <c r="G75" s="34">
        <f t="shared" si="1"/>
        <v>0</v>
      </c>
    </row>
    <row r="76" spans="1:7" x14ac:dyDescent="0.2">
      <c r="A76" s="51">
        <v>3.3</v>
      </c>
      <c r="B76" s="52" t="s">
        <v>33</v>
      </c>
      <c r="C76" s="25"/>
      <c r="D76" s="42"/>
      <c r="E76" s="43"/>
      <c r="F76" s="33"/>
      <c r="G76" s="34">
        <f t="shared" si="1"/>
        <v>0</v>
      </c>
    </row>
    <row r="77" spans="1:7" ht="25.5" x14ac:dyDescent="0.2">
      <c r="A77" s="45" t="s">
        <v>34</v>
      </c>
      <c r="B77" s="53" t="s">
        <v>35</v>
      </c>
      <c r="C77" s="43">
        <v>-260</v>
      </c>
      <c r="D77" s="42" t="s">
        <v>25</v>
      </c>
      <c r="E77" s="43">
        <v>11906.22</v>
      </c>
      <c r="F77" s="127">
        <f>ROUND(C77*E77,2)</f>
        <v>-3095617.2</v>
      </c>
      <c r="G77" s="34">
        <f t="shared" si="1"/>
        <v>-3095617.1999999997</v>
      </c>
    </row>
    <row r="78" spans="1:7" ht="8.25" customHeight="1" x14ac:dyDescent="0.2">
      <c r="A78" s="47"/>
      <c r="B78" s="119"/>
      <c r="C78" s="25"/>
      <c r="D78" s="42"/>
      <c r="E78" s="43"/>
      <c r="F78" s="79"/>
      <c r="G78" s="34">
        <f t="shared" si="1"/>
        <v>0</v>
      </c>
    </row>
    <row r="79" spans="1:7" x14ac:dyDescent="0.2">
      <c r="A79" s="45">
        <v>3.5</v>
      </c>
      <c r="B79" s="128" t="s">
        <v>38</v>
      </c>
      <c r="C79" s="43">
        <v>-14</v>
      </c>
      <c r="D79" s="42" t="s">
        <v>15</v>
      </c>
      <c r="E79" s="43">
        <v>8264.64</v>
      </c>
      <c r="F79" s="127">
        <f>ROUND(C79*E79,2)</f>
        <v>-115704.96000000001</v>
      </c>
      <c r="G79" s="34">
        <f t="shared" si="1"/>
        <v>-115704.95999999999</v>
      </c>
    </row>
    <row r="80" spans="1:7" ht="25.5" x14ac:dyDescent="0.2">
      <c r="A80" s="45">
        <v>3.7</v>
      </c>
      <c r="B80" s="58" t="s">
        <v>41</v>
      </c>
      <c r="C80" s="43">
        <v>-67</v>
      </c>
      <c r="D80" s="42" t="s">
        <v>15</v>
      </c>
      <c r="E80" s="43">
        <v>1364.15</v>
      </c>
      <c r="F80" s="127">
        <f t="shared" ref="F80:F81" si="7">ROUND(C80*E80,2)</f>
        <v>-91398.05</v>
      </c>
      <c r="G80" s="34">
        <f t="shared" si="1"/>
        <v>-91398.05</v>
      </c>
    </row>
    <row r="81" spans="1:7" ht="25.5" x14ac:dyDescent="0.2">
      <c r="A81" s="129">
        <v>3.8</v>
      </c>
      <c r="B81" s="130" t="s">
        <v>42</v>
      </c>
      <c r="C81" s="43">
        <v>-2</v>
      </c>
      <c r="D81" s="42" t="s">
        <v>15</v>
      </c>
      <c r="E81" s="43">
        <v>2500</v>
      </c>
      <c r="F81" s="127">
        <f t="shared" si="7"/>
        <v>-5000</v>
      </c>
      <c r="G81" s="34">
        <f t="shared" si="1"/>
        <v>-5000</v>
      </c>
    </row>
    <row r="82" spans="1:7" ht="9" customHeight="1" x14ac:dyDescent="0.2">
      <c r="A82" s="45"/>
      <c r="B82" s="58"/>
      <c r="C82" s="43"/>
      <c r="D82" s="42"/>
      <c r="E82" s="43"/>
      <c r="F82" s="131"/>
      <c r="G82" s="34"/>
    </row>
    <row r="83" spans="1:7" x14ac:dyDescent="0.2">
      <c r="A83" s="40">
        <v>5</v>
      </c>
      <c r="B83" s="55" t="s">
        <v>45</v>
      </c>
      <c r="C83" s="43"/>
      <c r="D83" s="42"/>
      <c r="E83" s="43"/>
      <c r="F83" s="131"/>
      <c r="G83" s="34"/>
    </row>
    <row r="84" spans="1:7" ht="25.5" x14ac:dyDescent="0.2">
      <c r="A84" s="45">
        <v>5.0999999999999996</v>
      </c>
      <c r="B84" s="58" t="s">
        <v>46</v>
      </c>
      <c r="C84" s="43">
        <v>-180</v>
      </c>
      <c r="D84" s="42" t="s">
        <v>29</v>
      </c>
      <c r="E84" s="43">
        <v>137.87</v>
      </c>
      <c r="F84" s="127">
        <f t="shared" ref="F84:F86" si="8">ROUND(C84*E84,2)</f>
        <v>-24816.6</v>
      </c>
      <c r="G84" s="34"/>
    </row>
    <row r="85" spans="1:7" x14ac:dyDescent="0.2">
      <c r="A85" s="45">
        <v>5.2</v>
      </c>
      <c r="B85" s="58" t="s">
        <v>47</v>
      </c>
      <c r="C85" s="43">
        <v>-171</v>
      </c>
      <c r="D85" s="42" t="s">
        <v>29</v>
      </c>
      <c r="E85" s="43">
        <v>70.16</v>
      </c>
      <c r="F85" s="127">
        <f t="shared" si="8"/>
        <v>-11997.36</v>
      </c>
      <c r="G85" s="34"/>
    </row>
    <row r="86" spans="1:7" ht="25.5" x14ac:dyDescent="0.2">
      <c r="A86" s="45">
        <v>5.3</v>
      </c>
      <c r="B86" s="58" t="s">
        <v>48</v>
      </c>
      <c r="C86" s="43">
        <v>-435</v>
      </c>
      <c r="D86" s="42" t="s">
        <v>29</v>
      </c>
      <c r="E86" s="43">
        <v>2816.49</v>
      </c>
      <c r="F86" s="127">
        <f t="shared" si="8"/>
        <v>-1225173.1499999999</v>
      </c>
      <c r="G86" s="34"/>
    </row>
    <row r="87" spans="1:7" x14ac:dyDescent="0.2">
      <c r="A87" s="103"/>
      <c r="B87" s="104" t="s">
        <v>61</v>
      </c>
      <c r="C87" s="64"/>
      <c r="D87" s="65"/>
      <c r="E87" s="66"/>
      <c r="F87" s="132">
        <f>ROUND(SUM(F70:F86),2)</f>
        <v>-4614707.32</v>
      </c>
      <c r="G87" s="34">
        <f t="shared" si="1"/>
        <v>0</v>
      </c>
    </row>
    <row r="88" spans="1:7" ht="6.75" customHeight="1" x14ac:dyDescent="0.2">
      <c r="A88" s="47"/>
      <c r="B88" s="119"/>
      <c r="C88" s="25"/>
      <c r="D88" s="42"/>
      <c r="E88" s="43"/>
      <c r="F88" s="79"/>
      <c r="G88" s="34">
        <f t="shared" ref="G88:G148" si="9">E88*C88</f>
        <v>0</v>
      </c>
    </row>
    <row r="89" spans="1:7" x14ac:dyDescent="0.2">
      <c r="A89" s="120"/>
      <c r="B89" s="121" t="s">
        <v>62</v>
      </c>
      <c r="C89" s="122"/>
      <c r="D89" s="123"/>
      <c r="E89" s="124"/>
      <c r="F89" s="125"/>
      <c r="G89" s="34">
        <f t="shared" si="9"/>
        <v>0</v>
      </c>
    </row>
    <row r="90" spans="1:7" ht="10.5" customHeight="1" x14ac:dyDescent="0.2">
      <c r="A90" s="47"/>
      <c r="B90" s="119"/>
      <c r="C90" s="25"/>
      <c r="D90" s="42"/>
      <c r="E90" s="43"/>
      <c r="F90" s="79"/>
      <c r="G90" s="34">
        <f t="shared" si="9"/>
        <v>0</v>
      </c>
    </row>
    <row r="91" spans="1:7" x14ac:dyDescent="0.2">
      <c r="A91" s="20" t="s">
        <v>18</v>
      </c>
      <c r="B91" s="21" t="s">
        <v>19</v>
      </c>
      <c r="C91" s="25"/>
      <c r="D91" s="42"/>
      <c r="E91" s="43"/>
      <c r="F91" s="79"/>
      <c r="G91" s="34">
        <f t="shared" si="9"/>
        <v>0</v>
      </c>
    </row>
    <row r="92" spans="1:7" ht="10.5" customHeight="1" x14ac:dyDescent="0.2">
      <c r="A92" s="47"/>
      <c r="B92" s="119"/>
      <c r="C92" s="25"/>
      <c r="D92" s="42"/>
      <c r="E92" s="43"/>
      <c r="F92" s="79"/>
      <c r="G92" s="34">
        <f t="shared" si="9"/>
        <v>0</v>
      </c>
    </row>
    <row r="93" spans="1:7" ht="25.5" x14ac:dyDescent="0.2">
      <c r="A93" s="40">
        <v>3</v>
      </c>
      <c r="B93" s="41" t="s">
        <v>23</v>
      </c>
      <c r="C93" s="25"/>
      <c r="D93" s="42"/>
      <c r="E93" s="43"/>
      <c r="F93" s="79"/>
      <c r="G93" s="34">
        <f t="shared" si="9"/>
        <v>0</v>
      </c>
    </row>
    <row r="94" spans="1:7" ht="8.25" customHeight="1" x14ac:dyDescent="0.2">
      <c r="A94" s="47"/>
      <c r="B94" s="119"/>
      <c r="C94" s="25"/>
      <c r="D94" s="42"/>
      <c r="E94" s="43"/>
      <c r="F94" s="79"/>
      <c r="G94" s="34">
        <f t="shared" si="9"/>
        <v>0</v>
      </c>
    </row>
    <row r="95" spans="1:7" x14ac:dyDescent="0.2">
      <c r="A95" s="47">
        <v>3.1</v>
      </c>
      <c r="B95" s="46" t="s">
        <v>24</v>
      </c>
      <c r="C95" s="25">
        <v>248</v>
      </c>
      <c r="D95" s="42" t="s">
        <v>25</v>
      </c>
      <c r="E95" s="43">
        <v>14.63</v>
      </c>
      <c r="F95" s="33">
        <f t="shared" ref="F95" si="10">ROUND(C95*E95,2)</f>
        <v>3628.24</v>
      </c>
      <c r="G95" s="34">
        <f t="shared" si="9"/>
        <v>3628.2400000000002</v>
      </c>
    </row>
    <row r="96" spans="1:7" ht="7.5" customHeight="1" x14ac:dyDescent="0.2">
      <c r="A96" s="47"/>
      <c r="B96" s="119"/>
      <c r="C96" s="25"/>
      <c r="D96" s="42"/>
      <c r="E96" s="43"/>
      <c r="F96" s="79"/>
      <c r="G96" s="34">
        <f t="shared" si="9"/>
        <v>0</v>
      </c>
    </row>
    <row r="97" spans="1:10" x14ac:dyDescent="0.2">
      <c r="A97" s="48">
        <v>3.2</v>
      </c>
      <c r="B97" s="41" t="s">
        <v>26</v>
      </c>
      <c r="C97" s="25"/>
      <c r="D97" s="42"/>
      <c r="E97" s="43"/>
      <c r="F97" s="79"/>
      <c r="G97" s="34">
        <f t="shared" si="9"/>
        <v>0</v>
      </c>
    </row>
    <row r="98" spans="1:10" ht="25.5" x14ac:dyDescent="0.2">
      <c r="A98" s="45" t="s">
        <v>27</v>
      </c>
      <c r="B98" s="46" t="s">
        <v>28</v>
      </c>
      <c r="C98" s="25">
        <v>5115.45</v>
      </c>
      <c r="D98" s="42" t="s">
        <v>29</v>
      </c>
      <c r="E98" s="43">
        <v>137.87</v>
      </c>
      <c r="F98" s="33">
        <f t="shared" ref="F98:F99" si="11">ROUND(C98*E98,2)</f>
        <v>705267.09</v>
      </c>
      <c r="G98" s="34">
        <f t="shared" si="9"/>
        <v>705267.09149999998</v>
      </c>
    </row>
    <row r="99" spans="1:10" x14ac:dyDescent="0.2">
      <c r="A99" s="47" t="s">
        <v>30</v>
      </c>
      <c r="B99" s="46" t="s">
        <v>31</v>
      </c>
      <c r="C99" s="25">
        <v>4891.71</v>
      </c>
      <c r="D99" s="42" t="s">
        <v>29</v>
      </c>
      <c r="E99" s="43">
        <v>70.16</v>
      </c>
      <c r="F99" s="33">
        <f t="shared" si="11"/>
        <v>343202.37</v>
      </c>
      <c r="G99" s="34">
        <f t="shared" si="9"/>
        <v>343202.37359999999</v>
      </c>
    </row>
    <row r="100" spans="1:10" ht="6" customHeight="1" x14ac:dyDescent="0.2">
      <c r="A100" s="47"/>
      <c r="B100" s="119"/>
      <c r="C100" s="25"/>
      <c r="D100" s="42"/>
      <c r="E100" s="43"/>
      <c r="F100" s="79"/>
      <c r="G100" s="34">
        <f t="shared" si="9"/>
        <v>0</v>
      </c>
    </row>
    <row r="101" spans="1:10" x14ac:dyDescent="0.2">
      <c r="A101" s="51">
        <v>3.4</v>
      </c>
      <c r="B101" s="52" t="s">
        <v>36</v>
      </c>
      <c r="C101" s="25"/>
      <c r="D101" s="42"/>
      <c r="E101" s="43"/>
      <c r="F101" s="79"/>
      <c r="G101" s="34">
        <f t="shared" si="9"/>
        <v>0</v>
      </c>
    </row>
    <row r="102" spans="1:10" ht="25.5" x14ac:dyDescent="0.2">
      <c r="A102" s="45" t="s">
        <v>37</v>
      </c>
      <c r="B102" s="53" t="s">
        <v>35</v>
      </c>
      <c r="C102" s="25">
        <v>248</v>
      </c>
      <c r="D102" s="42" t="s">
        <v>25</v>
      </c>
      <c r="E102" s="43">
        <v>779.16</v>
      </c>
      <c r="F102" s="33">
        <f t="shared" ref="F102:F106" si="12">ROUND(C102*E102,2)</f>
        <v>193231.68</v>
      </c>
      <c r="G102" s="34">
        <f t="shared" si="9"/>
        <v>193231.68</v>
      </c>
    </row>
    <row r="103" spans="1:10" ht="7.5" customHeight="1" x14ac:dyDescent="0.2">
      <c r="A103" s="47"/>
      <c r="B103" s="119"/>
      <c r="C103" s="25"/>
      <c r="D103" s="42"/>
      <c r="E103" s="43"/>
      <c r="F103" s="79"/>
      <c r="G103" s="34">
        <f t="shared" si="9"/>
        <v>0</v>
      </c>
    </row>
    <row r="104" spans="1:10" x14ac:dyDescent="0.2">
      <c r="A104" s="133">
        <v>3.6</v>
      </c>
      <c r="B104" s="130" t="s">
        <v>39</v>
      </c>
      <c r="C104" s="25">
        <v>13</v>
      </c>
      <c r="D104" s="42" t="s">
        <v>44</v>
      </c>
      <c r="E104" s="43">
        <v>20363.099999999999</v>
      </c>
      <c r="F104" s="33">
        <f t="shared" si="12"/>
        <v>264720.3</v>
      </c>
      <c r="G104" s="34">
        <f t="shared" si="9"/>
        <v>264720.3</v>
      </c>
    </row>
    <row r="105" spans="1:10" ht="8.25" customHeight="1" x14ac:dyDescent="0.2">
      <c r="A105" s="47"/>
      <c r="B105" s="119"/>
      <c r="C105" s="25"/>
      <c r="D105" s="42"/>
      <c r="E105" s="43"/>
      <c r="F105" s="79"/>
      <c r="G105" s="34">
        <f t="shared" si="9"/>
        <v>0</v>
      </c>
      <c r="H105" s="106"/>
      <c r="I105" s="106"/>
      <c r="J105" s="106"/>
    </row>
    <row r="106" spans="1:10" x14ac:dyDescent="0.2">
      <c r="A106" s="60">
        <v>4</v>
      </c>
      <c r="B106" s="58" t="s">
        <v>63</v>
      </c>
      <c r="C106" s="25">
        <v>40</v>
      </c>
      <c r="D106" s="42" t="s">
        <v>44</v>
      </c>
      <c r="E106" s="43">
        <v>4764</v>
      </c>
      <c r="F106" s="33">
        <f t="shared" si="12"/>
        <v>190560</v>
      </c>
      <c r="G106" s="34">
        <f t="shared" si="9"/>
        <v>190560</v>
      </c>
      <c r="H106" s="34"/>
      <c r="I106" s="106"/>
      <c r="J106" s="106"/>
    </row>
    <row r="107" spans="1:10" ht="7.5" customHeight="1" x14ac:dyDescent="0.2">
      <c r="A107" s="47"/>
      <c r="B107" s="119"/>
      <c r="C107" s="25"/>
      <c r="D107" s="42"/>
      <c r="E107" s="43"/>
      <c r="F107" s="79"/>
      <c r="G107" s="34">
        <f t="shared" si="9"/>
        <v>0</v>
      </c>
    </row>
    <row r="108" spans="1:10" x14ac:dyDescent="0.2">
      <c r="A108" s="103"/>
      <c r="B108" s="104" t="s">
        <v>64</v>
      </c>
      <c r="C108" s="64"/>
      <c r="D108" s="65"/>
      <c r="E108" s="66"/>
      <c r="F108" s="132">
        <f>ROUND(SUM(F95:F107),2)</f>
        <v>1700609.68</v>
      </c>
      <c r="G108" s="34">
        <f t="shared" si="9"/>
        <v>0</v>
      </c>
    </row>
    <row r="109" spans="1:10" ht="6.75" customHeight="1" x14ac:dyDescent="0.2">
      <c r="A109" s="47"/>
      <c r="B109" s="119"/>
      <c r="C109" s="25"/>
      <c r="D109" s="42"/>
      <c r="E109" s="43"/>
      <c r="F109" s="134"/>
      <c r="G109" s="34">
        <f t="shared" si="9"/>
        <v>0</v>
      </c>
    </row>
    <row r="110" spans="1:10" x14ac:dyDescent="0.2">
      <c r="A110" s="120"/>
      <c r="B110" s="121" t="s">
        <v>65</v>
      </c>
      <c r="C110" s="122"/>
      <c r="D110" s="123"/>
      <c r="E110" s="124"/>
      <c r="F110" s="125"/>
      <c r="G110" s="34">
        <f t="shared" si="9"/>
        <v>0</v>
      </c>
    </row>
    <row r="111" spans="1:10" ht="5.0999999999999996" customHeight="1" x14ac:dyDescent="0.2">
      <c r="A111" s="47"/>
      <c r="B111" s="119"/>
      <c r="C111" s="25"/>
      <c r="D111" s="42"/>
      <c r="E111" s="43"/>
      <c r="F111" s="79"/>
      <c r="G111" s="34">
        <f t="shared" si="9"/>
        <v>0</v>
      </c>
    </row>
    <row r="112" spans="1:10" x14ac:dyDescent="0.2">
      <c r="A112" s="20" t="s">
        <v>18</v>
      </c>
      <c r="B112" s="21" t="s">
        <v>19</v>
      </c>
      <c r="C112" s="25"/>
      <c r="D112" s="42"/>
      <c r="E112" s="43"/>
      <c r="F112" s="79"/>
      <c r="G112" s="34">
        <f t="shared" si="9"/>
        <v>0</v>
      </c>
    </row>
    <row r="113" spans="1:10" ht="5.0999999999999996" customHeight="1" x14ac:dyDescent="0.2">
      <c r="A113" s="47"/>
      <c r="B113" s="119"/>
      <c r="C113" s="25"/>
      <c r="D113" s="42"/>
      <c r="E113" s="43"/>
      <c r="F113" s="79"/>
      <c r="G113" s="34">
        <f t="shared" si="9"/>
        <v>0</v>
      </c>
    </row>
    <row r="114" spans="1:10" ht="25.5" x14ac:dyDescent="0.2">
      <c r="A114" s="40">
        <v>3</v>
      </c>
      <c r="B114" s="41" t="s">
        <v>23</v>
      </c>
      <c r="C114" s="25"/>
      <c r="D114" s="42"/>
      <c r="E114" s="43"/>
      <c r="F114" s="79"/>
      <c r="G114" s="34">
        <f t="shared" si="9"/>
        <v>0</v>
      </c>
    </row>
    <row r="115" spans="1:10" ht="5.0999999999999996" customHeight="1" x14ac:dyDescent="0.2">
      <c r="A115" s="47"/>
      <c r="B115" s="119"/>
      <c r="C115" s="25"/>
      <c r="D115" s="42"/>
      <c r="E115" s="43"/>
      <c r="F115" s="79"/>
      <c r="G115" s="34">
        <f t="shared" si="9"/>
        <v>0</v>
      </c>
    </row>
    <row r="116" spans="1:10" x14ac:dyDescent="0.2">
      <c r="A116" s="51">
        <v>3.4</v>
      </c>
      <c r="B116" s="52" t="s">
        <v>66</v>
      </c>
      <c r="C116" s="25"/>
      <c r="D116" s="42"/>
      <c r="E116" s="43"/>
      <c r="F116" s="33"/>
      <c r="G116" s="34">
        <f t="shared" si="9"/>
        <v>0</v>
      </c>
    </row>
    <row r="117" spans="1:10" ht="25.5" x14ac:dyDescent="0.2">
      <c r="A117" s="45" t="s">
        <v>37</v>
      </c>
      <c r="B117" s="53" t="s">
        <v>35</v>
      </c>
      <c r="C117" s="25">
        <v>508</v>
      </c>
      <c r="D117" s="42" t="s">
        <v>25</v>
      </c>
      <c r="E117" s="43">
        <v>1077.31</v>
      </c>
      <c r="F117" s="33">
        <f>ROUND(C117*E117,2)</f>
        <v>547273.48</v>
      </c>
      <c r="G117" s="34">
        <f t="shared" si="9"/>
        <v>547273.48</v>
      </c>
      <c r="H117" s="106"/>
      <c r="I117" s="106"/>
    </row>
    <row r="118" spans="1:10" ht="5.0999999999999996" customHeight="1" x14ac:dyDescent="0.2">
      <c r="A118" s="47"/>
      <c r="B118" s="119"/>
      <c r="C118" s="25"/>
      <c r="D118" s="42"/>
      <c r="E118" s="43"/>
      <c r="F118" s="79"/>
      <c r="G118" s="34">
        <f t="shared" si="9"/>
        <v>0</v>
      </c>
    </row>
    <row r="119" spans="1:10" x14ac:dyDescent="0.2">
      <c r="A119" s="135"/>
      <c r="B119" s="136" t="s">
        <v>67</v>
      </c>
      <c r="C119" s="137"/>
      <c r="D119" s="138"/>
      <c r="E119" s="139"/>
      <c r="F119" s="140">
        <f>ROUND(SUM(F117:F118),2)</f>
        <v>547273.48</v>
      </c>
      <c r="G119" s="34">
        <f t="shared" si="9"/>
        <v>0</v>
      </c>
    </row>
    <row r="120" spans="1:10" ht="5.0999999999999996" customHeight="1" x14ac:dyDescent="0.2">
      <c r="A120" s="47"/>
      <c r="B120" s="119"/>
      <c r="C120" s="25"/>
      <c r="D120" s="42"/>
      <c r="E120" s="43"/>
      <c r="F120" s="79"/>
      <c r="G120" s="34">
        <f t="shared" si="9"/>
        <v>0</v>
      </c>
      <c r="H120" s="34"/>
    </row>
    <row r="121" spans="1:10" x14ac:dyDescent="0.2">
      <c r="A121" s="120"/>
      <c r="B121" s="121" t="s">
        <v>68</v>
      </c>
      <c r="C121" s="122"/>
      <c r="D121" s="123"/>
      <c r="E121" s="124"/>
      <c r="F121" s="125"/>
      <c r="G121" s="34">
        <f t="shared" si="9"/>
        <v>0</v>
      </c>
      <c r="I121" s="34"/>
      <c r="J121" s="34"/>
    </row>
    <row r="122" spans="1:10" ht="5.0999999999999996" customHeight="1" x14ac:dyDescent="0.2">
      <c r="A122" s="47"/>
      <c r="B122" s="119"/>
      <c r="C122" s="25"/>
      <c r="D122" s="42"/>
      <c r="E122" s="43"/>
      <c r="F122" s="79"/>
      <c r="G122" s="34">
        <f t="shared" si="9"/>
        <v>0</v>
      </c>
    </row>
    <row r="123" spans="1:10" x14ac:dyDescent="0.2">
      <c r="A123" s="20" t="s">
        <v>18</v>
      </c>
      <c r="B123" s="21" t="s">
        <v>19</v>
      </c>
      <c r="C123" s="25"/>
      <c r="D123" s="42"/>
      <c r="E123" s="43"/>
      <c r="F123" s="79"/>
      <c r="G123" s="34">
        <f t="shared" si="9"/>
        <v>0</v>
      </c>
    </row>
    <row r="124" spans="1:10" ht="5.0999999999999996" customHeight="1" x14ac:dyDescent="0.2">
      <c r="A124" s="47"/>
      <c r="B124" s="119"/>
      <c r="C124" s="25"/>
      <c r="D124" s="42"/>
      <c r="E124" s="43"/>
      <c r="F124" s="79"/>
      <c r="G124" s="34">
        <f t="shared" si="9"/>
        <v>0</v>
      </c>
      <c r="H124" s="106"/>
    </row>
    <row r="125" spans="1:10" x14ac:dyDescent="0.2">
      <c r="A125" s="28">
        <v>1</v>
      </c>
      <c r="B125" s="29" t="s">
        <v>20</v>
      </c>
      <c r="C125" s="25"/>
      <c r="D125" s="42"/>
      <c r="E125" s="43"/>
      <c r="F125" s="79"/>
      <c r="G125" s="34">
        <f t="shared" si="9"/>
        <v>0</v>
      </c>
      <c r="H125" s="106"/>
    </row>
    <row r="126" spans="1:10" ht="13.5" customHeight="1" x14ac:dyDescent="0.2">
      <c r="A126" s="47">
        <v>1.2</v>
      </c>
      <c r="B126" s="141" t="s">
        <v>69</v>
      </c>
      <c r="C126" s="142">
        <v>12</v>
      </c>
      <c r="D126" s="143" t="s">
        <v>44</v>
      </c>
      <c r="E126" s="43">
        <v>10181.549999999999</v>
      </c>
      <c r="F126" s="33">
        <f t="shared" ref="F126:F133" si="13">ROUND(C126*E126,2)</f>
        <v>122178.6</v>
      </c>
      <c r="G126" s="34">
        <f t="shared" si="9"/>
        <v>122178.59999999999</v>
      </c>
      <c r="H126" s="106"/>
    </row>
    <row r="127" spans="1:10" ht="13.5" customHeight="1" x14ac:dyDescent="0.2">
      <c r="A127" s="47">
        <v>1.3</v>
      </c>
      <c r="B127" s="17" t="s">
        <v>70</v>
      </c>
      <c r="C127" s="25">
        <v>1</v>
      </c>
      <c r="D127" s="42" t="s">
        <v>71</v>
      </c>
      <c r="E127" s="43">
        <v>7384.56</v>
      </c>
      <c r="F127" s="33">
        <f t="shared" si="13"/>
        <v>7384.56</v>
      </c>
      <c r="G127" s="34">
        <f t="shared" si="9"/>
        <v>7384.56</v>
      </c>
      <c r="H127" s="106"/>
    </row>
    <row r="128" spans="1:10" ht="27.75" customHeight="1" x14ac:dyDescent="0.2">
      <c r="A128" s="45">
        <v>1.4</v>
      </c>
      <c r="B128" s="144" t="s">
        <v>72</v>
      </c>
      <c r="C128" s="25">
        <v>2</v>
      </c>
      <c r="D128" s="42" t="s">
        <v>15</v>
      </c>
      <c r="E128" s="43">
        <v>18540.77</v>
      </c>
      <c r="F128" s="33">
        <f t="shared" si="13"/>
        <v>37081.54</v>
      </c>
      <c r="G128" s="34">
        <f t="shared" si="9"/>
        <v>37081.54</v>
      </c>
      <c r="H128" s="106"/>
    </row>
    <row r="129" spans="1:9" ht="39.75" customHeight="1" x14ac:dyDescent="0.2">
      <c r="A129" s="45">
        <v>1.5</v>
      </c>
      <c r="B129" s="144" t="s">
        <v>73</v>
      </c>
      <c r="C129" s="25">
        <v>160</v>
      </c>
      <c r="D129" s="42" t="s">
        <v>25</v>
      </c>
      <c r="E129" s="43">
        <v>1505.61</v>
      </c>
      <c r="F129" s="59">
        <f t="shared" si="13"/>
        <v>240897.6</v>
      </c>
      <c r="G129" s="34">
        <f t="shared" si="9"/>
        <v>240897.59999999998</v>
      </c>
      <c r="H129" s="106"/>
    </row>
    <row r="130" spans="1:9" ht="39.75" customHeight="1" x14ac:dyDescent="0.2">
      <c r="A130" s="45">
        <v>1.6</v>
      </c>
      <c r="B130" s="144" t="s">
        <v>74</v>
      </c>
      <c r="C130" s="25">
        <v>3</v>
      </c>
      <c r="D130" s="42" t="s">
        <v>15</v>
      </c>
      <c r="E130" s="43">
        <v>1250</v>
      </c>
      <c r="F130" s="33">
        <f t="shared" si="13"/>
        <v>3750</v>
      </c>
      <c r="G130" s="34">
        <f t="shared" si="9"/>
        <v>3750</v>
      </c>
      <c r="H130" s="106"/>
    </row>
    <row r="131" spans="1:9" ht="13.5" customHeight="1" x14ac:dyDescent="0.2">
      <c r="A131" s="47">
        <v>1.7</v>
      </c>
      <c r="B131" s="144" t="s">
        <v>75</v>
      </c>
      <c r="C131" s="25">
        <v>2</v>
      </c>
      <c r="D131" s="42" t="s">
        <v>15</v>
      </c>
      <c r="E131" s="43">
        <v>23940.07</v>
      </c>
      <c r="F131" s="59">
        <f t="shared" si="13"/>
        <v>47880.14</v>
      </c>
      <c r="G131" s="34">
        <f t="shared" si="9"/>
        <v>47880.14</v>
      </c>
      <c r="H131" s="106"/>
    </row>
    <row r="132" spans="1:9" ht="13.5" customHeight="1" x14ac:dyDescent="0.2">
      <c r="A132" s="45">
        <v>1.8</v>
      </c>
      <c r="B132" s="145" t="s">
        <v>76</v>
      </c>
      <c r="C132" s="25">
        <v>1</v>
      </c>
      <c r="D132" s="42" t="s">
        <v>15</v>
      </c>
      <c r="E132" s="43">
        <v>22866.35</v>
      </c>
      <c r="F132" s="146">
        <f t="shared" si="13"/>
        <v>22866.35</v>
      </c>
      <c r="G132" s="34">
        <f t="shared" si="9"/>
        <v>22866.35</v>
      </c>
      <c r="H132" s="106"/>
    </row>
    <row r="133" spans="1:9" ht="39" customHeight="1" x14ac:dyDescent="0.2">
      <c r="A133" s="45">
        <v>1.9</v>
      </c>
      <c r="B133" s="144" t="s">
        <v>77</v>
      </c>
      <c r="C133" s="25">
        <v>35</v>
      </c>
      <c r="D133" s="42" t="s">
        <v>25</v>
      </c>
      <c r="E133" s="43">
        <v>2359.42</v>
      </c>
      <c r="F133" s="59">
        <f t="shared" si="13"/>
        <v>82579.7</v>
      </c>
      <c r="G133" s="34">
        <f t="shared" si="9"/>
        <v>82579.7</v>
      </c>
      <c r="H133" s="106"/>
    </row>
    <row r="134" spans="1:9" ht="5.0999999999999996" customHeight="1" x14ac:dyDescent="0.2">
      <c r="A134" s="47"/>
      <c r="B134" s="145"/>
      <c r="C134" s="25"/>
      <c r="D134" s="42"/>
      <c r="E134" s="43"/>
      <c r="F134" s="146"/>
      <c r="G134" s="34">
        <f t="shared" si="9"/>
        <v>0</v>
      </c>
    </row>
    <row r="135" spans="1:9" ht="25.5" x14ac:dyDescent="0.2">
      <c r="A135" s="40">
        <v>3</v>
      </c>
      <c r="B135" s="41" t="s">
        <v>23</v>
      </c>
      <c r="C135" s="25"/>
      <c r="D135" s="42"/>
      <c r="E135" s="43"/>
      <c r="F135" s="146"/>
      <c r="G135" s="34">
        <f t="shared" si="9"/>
        <v>0</v>
      </c>
    </row>
    <row r="136" spans="1:9" ht="38.25" x14ac:dyDescent="0.2">
      <c r="A136" s="60">
        <v>8</v>
      </c>
      <c r="B136" s="58" t="s">
        <v>78</v>
      </c>
      <c r="C136" s="25">
        <v>49</v>
      </c>
      <c r="D136" s="42" t="s">
        <v>15</v>
      </c>
      <c r="E136" s="43">
        <v>2086.4299999999998</v>
      </c>
      <c r="F136" s="147">
        <f t="shared" ref="F136:F148" si="14">ROUND(C136*E136,2)</f>
        <v>102235.07</v>
      </c>
      <c r="G136" s="34">
        <f t="shared" si="9"/>
        <v>102235.06999999999</v>
      </c>
      <c r="H136" s="106"/>
    </row>
    <row r="137" spans="1:9" ht="5.0999999999999996" customHeight="1" x14ac:dyDescent="0.2">
      <c r="A137" s="47"/>
      <c r="B137" s="58"/>
      <c r="C137" s="25"/>
      <c r="D137" s="42"/>
      <c r="E137" s="43"/>
      <c r="F137" s="147"/>
      <c r="G137" s="34">
        <f t="shared" si="9"/>
        <v>0</v>
      </c>
    </row>
    <row r="138" spans="1:9" x14ac:dyDescent="0.2">
      <c r="A138" s="49">
        <v>9</v>
      </c>
      <c r="B138" s="55" t="s">
        <v>79</v>
      </c>
      <c r="C138" s="25"/>
      <c r="D138" s="42"/>
      <c r="E138" s="43"/>
      <c r="F138" s="147"/>
      <c r="G138" s="34">
        <f t="shared" si="9"/>
        <v>0</v>
      </c>
    </row>
    <row r="139" spans="1:9" ht="25.5" customHeight="1" x14ac:dyDescent="0.2">
      <c r="A139" s="45">
        <v>9.1</v>
      </c>
      <c r="B139" s="56" t="s">
        <v>80</v>
      </c>
      <c r="C139" s="25">
        <v>277.5</v>
      </c>
      <c r="D139" s="42" t="s">
        <v>25</v>
      </c>
      <c r="E139" s="43">
        <v>771.96</v>
      </c>
      <c r="F139" s="147">
        <f t="shared" si="14"/>
        <v>214218.9</v>
      </c>
      <c r="G139" s="34">
        <f t="shared" si="9"/>
        <v>214218.90000000002</v>
      </c>
      <c r="H139" s="106"/>
    </row>
    <row r="140" spans="1:9" ht="25.5" customHeight="1" x14ac:dyDescent="0.2">
      <c r="A140" s="45">
        <v>9.1999999999999993</v>
      </c>
      <c r="B140" s="56" t="s">
        <v>81</v>
      </c>
      <c r="C140" s="25">
        <v>230.5</v>
      </c>
      <c r="D140" s="42" t="s">
        <v>25</v>
      </c>
      <c r="E140" s="43">
        <v>771.96</v>
      </c>
      <c r="F140" s="147">
        <f t="shared" si="14"/>
        <v>177936.78</v>
      </c>
      <c r="G140" s="34">
        <f t="shared" si="9"/>
        <v>177936.78</v>
      </c>
      <c r="H140" s="106"/>
    </row>
    <row r="141" spans="1:9" ht="26.25" customHeight="1" x14ac:dyDescent="0.2">
      <c r="A141" s="45">
        <v>9.3000000000000007</v>
      </c>
      <c r="B141" s="56" t="s">
        <v>82</v>
      </c>
      <c r="C141" s="25">
        <v>1698.3</v>
      </c>
      <c r="D141" s="42" t="s">
        <v>83</v>
      </c>
      <c r="E141" s="43">
        <v>137.87</v>
      </c>
      <c r="F141" s="147">
        <f t="shared" si="14"/>
        <v>234144.62</v>
      </c>
      <c r="G141" s="34">
        <f t="shared" si="9"/>
        <v>234144.62100000001</v>
      </c>
    </row>
    <row r="142" spans="1:9" x14ac:dyDescent="0.2">
      <c r="A142" s="47">
        <v>9.4</v>
      </c>
      <c r="B142" s="56" t="s">
        <v>84</v>
      </c>
      <c r="C142" s="25">
        <v>1613.39</v>
      </c>
      <c r="D142" s="42" t="s">
        <v>83</v>
      </c>
      <c r="E142" s="43">
        <v>70.19</v>
      </c>
      <c r="F142" s="147">
        <f t="shared" si="14"/>
        <v>113243.84</v>
      </c>
      <c r="G142" s="34">
        <f t="shared" si="9"/>
        <v>113243.8441</v>
      </c>
    </row>
    <row r="143" spans="1:9" ht="5.0999999999999996" customHeight="1" x14ac:dyDescent="0.2">
      <c r="A143" s="47"/>
      <c r="B143" s="56"/>
      <c r="C143" s="25"/>
      <c r="D143" s="42"/>
      <c r="E143" s="43"/>
      <c r="F143" s="147"/>
      <c r="G143" s="34">
        <f t="shared" si="9"/>
        <v>0</v>
      </c>
    </row>
    <row r="144" spans="1:9" ht="25.5" customHeight="1" x14ac:dyDescent="0.2">
      <c r="A144" s="60">
        <v>10</v>
      </c>
      <c r="B144" s="56" t="s">
        <v>85</v>
      </c>
      <c r="C144" s="25">
        <v>50</v>
      </c>
      <c r="D144" s="42" t="s">
        <v>15</v>
      </c>
      <c r="E144" s="43">
        <v>48387.199999999997</v>
      </c>
      <c r="F144" s="147">
        <f t="shared" si="14"/>
        <v>2419360</v>
      </c>
      <c r="G144" s="34">
        <f t="shared" si="9"/>
        <v>2419360</v>
      </c>
      <c r="H144" s="106"/>
      <c r="I144" s="61"/>
    </row>
    <row r="145" spans="1:9" ht="13.5" customHeight="1" x14ac:dyDescent="0.2">
      <c r="A145" s="148">
        <v>11</v>
      </c>
      <c r="B145" s="58" t="s">
        <v>86</v>
      </c>
      <c r="C145" s="25">
        <v>2</v>
      </c>
      <c r="D145" s="42" t="s">
        <v>15</v>
      </c>
      <c r="E145" s="43">
        <v>81856.929999999993</v>
      </c>
      <c r="F145" s="147">
        <f t="shared" si="14"/>
        <v>163713.85999999999</v>
      </c>
      <c r="G145" s="34">
        <f t="shared" si="9"/>
        <v>163713.85999999999</v>
      </c>
      <c r="H145" s="106"/>
      <c r="I145" s="61"/>
    </row>
    <row r="146" spans="1:9" ht="39" customHeight="1" x14ac:dyDescent="0.2">
      <c r="A146" s="60">
        <v>12</v>
      </c>
      <c r="B146" s="56" t="s">
        <v>87</v>
      </c>
      <c r="C146" s="25">
        <v>288</v>
      </c>
      <c r="D146" s="42" t="s">
        <v>83</v>
      </c>
      <c r="E146" s="43">
        <v>70.16</v>
      </c>
      <c r="F146" s="147">
        <f t="shared" si="14"/>
        <v>20206.080000000002</v>
      </c>
      <c r="G146" s="34">
        <f t="shared" si="9"/>
        <v>20206.079999999998</v>
      </c>
    </row>
    <row r="147" spans="1:9" ht="26.25" customHeight="1" x14ac:dyDescent="0.2">
      <c r="A147" s="60">
        <v>13</v>
      </c>
      <c r="B147" s="144" t="s">
        <v>88</v>
      </c>
      <c r="C147" s="25">
        <v>2</v>
      </c>
      <c r="D147" s="42" t="s">
        <v>15</v>
      </c>
      <c r="E147" s="43">
        <v>35377.339999999997</v>
      </c>
      <c r="F147" s="147">
        <f t="shared" si="14"/>
        <v>70754.679999999993</v>
      </c>
      <c r="G147" s="34">
        <f t="shared" si="9"/>
        <v>70754.679999999993</v>
      </c>
      <c r="H147" s="106"/>
    </row>
    <row r="148" spans="1:9" ht="13.5" customHeight="1" x14ac:dyDescent="0.2">
      <c r="A148" s="148">
        <v>14</v>
      </c>
      <c r="B148" s="145" t="s">
        <v>89</v>
      </c>
      <c r="C148" s="25">
        <v>2</v>
      </c>
      <c r="D148" s="42" t="s">
        <v>15</v>
      </c>
      <c r="E148" s="43">
        <v>33076.559999999998</v>
      </c>
      <c r="F148" s="146">
        <f t="shared" si="14"/>
        <v>66153.119999999995</v>
      </c>
      <c r="G148" s="34">
        <f t="shared" si="9"/>
        <v>66153.119999999995</v>
      </c>
      <c r="H148" s="106"/>
    </row>
    <row r="149" spans="1:9" ht="13.5" customHeight="1" x14ac:dyDescent="0.2">
      <c r="A149" s="148"/>
      <c r="B149" s="145"/>
      <c r="C149" s="25"/>
      <c r="D149" s="42"/>
      <c r="E149" s="43"/>
      <c r="F149" s="149"/>
      <c r="G149" s="34"/>
      <c r="H149" s="106"/>
    </row>
    <row r="150" spans="1:9" ht="39.75" customHeight="1" x14ac:dyDescent="0.2">
      <c r="A150" s="40">
        <v>15</v>
      </c>
      <c r="B150" s="150" t="s">
        <v>90</v>
      </c>
      <c r="C150" s="25"/>
      <c r="D150" s="42"/>
      <c r="E150" s="43"/>
      <c r="F150" s="146"/>
      <c r="G150" s="34"/>
      <c r="H150" s="106"/>
    </row>
    <row r="151" spans="1:9" ht="13.5" customHeight="1" x14ac:dyDescent="0.2">
      <c r="A151" s="47">
        <v>15.1</v>
      </c>
      <c r="B151" s="145" t="s">
        <v>91</v>
      </c>
      <c r="C151" s="25">
        <v>2</v>
      </c>
      <c r="D151" s="42" t="s">
        <v>92</v>
      </c>
      <c r="E151" s="43">
        <v>2185.12</v>
      </c>
      <c r="F151" s="146">
        <f t="shared" ref="F151:F152" si="15">ROUND(C151*E151,2)</f>
        <v>4370.24</v>
      </c>
      <c r="G151" s="34"/>
      <c r="H151" s="106"/>
    </row>
    <row r="152" spans="1:9" ht="13.5" customHeight="1" x14ac:dyDescent="0.2">
      <c r="A152" s="47">
        <v>15.2</v>
      </c>
      <c r="B152" s="145" t="s">
        <v>93</v>
      </c>
      <c r="C152" s="25">
        <v>8</v>
      </c>
      <c r="D152" s="42" t="s">
        <v>92</v>
      </c>
      <c r="E152" s="43">
        <v>4598.8</v>
      </c>
      <c r="F152" s="146">
        <f t="shared" si="15"/>
        <v>36790.400000000001</v>
      </c>
      <c r="G152" s="34"/>
      <c r="H152" s="106"/>
    </row>
    <row r="153" spans="1:9" x14ac:dyDescent="0.2">
      <c r="A153" s="103"/>
      <c r="B153" s="104" t="s">
        <v>94</v>
      </c>
      <c r="C153" s="64"/>
      <c r="D153" s="65"/>
      <c r="E153" s="66"/>
      <c r="F153" s="132">
        <f>ROUND(SUM(F126:F152),2)</f>
        <v>4187746.08</v>
      </c>
      <c r="G153" s="34">
        <f t="shared" ref="G153:G155" si="16">E153*C153</f>
        <v>0</v>
      </c>
    </row>
    <row r="154" spans="1:9" ht="5.0999999999999996" customHeight="1" x14ac:dyDescent="0.2">
      <c r="A154" s="47"/>
      <c r="B154" s="145"/>
      <c r="C154" s="25"/>
      <c r="D154" s="42"/>
      <c r="E154" s="43"/>
      <c r="F154" s="146"/>
      <c r="G154" s="34">
        <f t="shared" si="16"/>
        <v>0</v>
      </c>
    </row>
    <row r="155" spans="1:9" x14ac:dyDescent="0.2">
      <c r="A155" s="103"/>
      <c r="B155" s="104" t="s">
        <v>95</v>
      </c>
      <c r="C155" s="64"/>
      <c r="D155" s="65"/>
      <c r="E155" s="66"/>
      <c r="F155" s="151">
        <f>SUM(F87,F108,F119,F153)</f>
        <v>1820921.9199999995</v>
      </c>
      <c r="G155" s="34">
        <f t="shared" si="16"/>
        <v>0</v>
      </c>
    </row>
    <row r="156" spans="1:9" ht="5.0999999999999996" customHeight="1" x14ac:dyDescent="0.2">
      <c r="A156" s="47"/>
      <c r="B156" s="152"/>
      <c r="C156" s="25"/>
      <c r="D156" s="42"/>
      <c r="E156" s="43"/>
      <c r="F156" s="79"/>
    </row>
    <row r="157" spans="1:9" ht="25.5" x14ac:dyDescent="0.2">
      <c r="A157" s="153"/>
      <c r="B157" s="154" t="s">
        <v>96</v>
      </c>
      <c r="C157" s="155"/>
      <c r="D157" s="156"/>
      <c r="E157" s="157"/>
      <c r="F157" s="158">
        <f>SUM(F61,F155)</f>
        <v>7418185.5800000001</v>
      </c>
      <c r="G157" s="34">
        <f>SUM(G18:G156)</f>
        <v>8639012.0605999995</v>
      </c>
    </row>
    <row r="158" spans="1:9" ht="25.5" x14ac:dyDescent="0.2">
      <c r="A158" s="159"/>
      <c r="B158" s="160" t="s">
        <v>96</v>
      </c>
      <c r="C158" s="161"/>
      <c r="D158" s="162"/>
      <c r="E158" s="163"/>
      <c r="F158" s="164">
        <f>F157</f>
        <v>7418185.5800000001</v>
      </c>
      <c r="G158" s="34">
        <f>SUM(G18:G148)</f>
        <v>8639012.0605999995</v>
      </c>
      <c r="H158" s="106"/>
    </row>
    <row r="159" spans="1:9" x14ac:dyDescent="0.2">
      <c r="A159" s="165"/>
      <c r="B159" s="166" t="s">
        <v>97</v>
      </c>
      <c r="C159" s="167"/>
      <c r="D159" s="168"/>
      <c r="E159" s="169"/>
      <c r="F159" s="170"/>
      <c r="H159" s="106"/>
    </row>
    <row r="160" spans="1:9" x14ac:dyDescent="0.2">
      <c r="A160" s="165"/>
      <c r="B160" s="171" t="s">
        <v>98</v>
      </c>
      <c r="C160" s="172">
        <v>0.1</v>
      </c>
      <c r="D160" s="168"/>
      <c r="E160" s="169"/>
      <c r="F160" s="173">
        <f t="shared" ref="F160:F165" si="17">ROUND($F$157*C160,2)</f>
        <v>741818.56</v>
      </c>
      <c r="H160" s="106"/>
    </row>
    <row r="161" spans="1:9" x14ac:dyDescent="0.2">
      <c r="A161" s="165"/>
      <c r="B161" s="171" t="s">
        <v>99</v>
      </c>
      <c r="C161" s="172">
        <v>4.4999999999999998E-2</v>
      </c>
      <c r="D161" s="168"/>
      <c r="E161" s="169"/>
      <c r="F161" s="173">
        <f t="shared" si="17"/>
        <v>333818.34999999998</v>
      </c>
    </row>
    <row r="162" spans="1:9" x14ac:dyDescent="0.2">
      <c r="A162" s="165"/>
      <c r="B162" s="171" t="s">
        <v>100</v>
      </c>
      <c r="C162" s="172">
        <v>0.04</v>
      </c>
      <c r="D162" s="168"/>
      <c r="E162" s="169"/>
      <c r="F162" s="173">
        <f t="shared" si="17"/>
        <v>296727.42</v>
      </c>
    </row>
    <row r="163" spans="1:9" x14ac:dyDescent="0.2">
      <c r="A163" s="165"/>
      <c r="B163" s="171" t="s">
        <v>101</v>
      </c>
      <c r="C163" s="172">
        <v>0.05</v>
      </c>
      <c r="D163" s="168"/>
      <c r="E163" s="169"/>
      <c r="F163" s="173">
        <f t="shared" si="17"/>
        <v>370909.28</v>
      </c>
    </row>
    <row r="164" spans="1:9" x14ac:dyDescent="0.2">
      <c r="A164" s="165"/>
      <c r="B164" s="171" t="s">
        <v>102</v>
      </c>
      <c r="C164" s="172">
        <v>0.03</v>
      </c>
      <c r="D164" s="168"/>
      <c r="E164" s="169"/>
      <c r="F164" s="173">
        <f t="shared" si="17"/>
        <v>222545.57</v>
      </c>
    </row>
    <row r="165" spans="1:9" x14ac:dyDescent="0.2">
      <c r="A165" s="165"/>
      <c r="B165" s="171" t="s">
        <v>103</v>
      </c>
      <c r="C165" s="172">
        <v>0.01</v>
      </c>
      <c r="D165" s="168"/>
      <c r="E165" s="169"/>
      <c r="F165" s="173">
        <f t="shared" si="17"/>
        <v>74181.86</v>
      </c>
    </row>
    <row r="166" spans="1:9" x14ac:dyDescent="0.2">
      <c r="A166" s="165"/>
      <c r="B166" s="174" t="s">
        <v>104</v>
      </c>
      <c r="C166" s="172">
        <v>0.18</v>
      </c>
      <c r="D166" s="168"/>
      <c r="E166" s="169"/>
      <c r="F166" s="173">
        <f>ROUND($F$160*C166,2)</f>
        <v>133527.34</v>
      </c>
    </row>
    <row r="167" spans="1:9" x14ac:dyDescent="0.2">
      <c r="A167" s="165"/>
      <c r="B167" s="171" t="s">
        <v>105</v>
      </c>
      <c r="C167" s="172">
        <v>1E-3</v>
      </c>
      <c r="D167" s="168"/>
      <c r="E167" s="169"/>
      <c r="F167" s="173">
        <f>ROUND($F$157*C167,2)</f>
        <v>7418.19</v>
      </c>
    </row>
    <row r="168" spans="1:9" x14ac:dyDescent="0.2">
      <c r="A168" s="165"/>
      <c r="B168" s="171" t="s">
        <v>106</v>
      </c>
      <c r="C168" s="172">
        <v>0.05</v>
      </c>
      <c r="D168" s="168"/>
      <c r="E168" s="169"/>
      <c r="F168" s="173"/>
      <c r="H168" s="106"/>
    </row>
    <row r="169" spans="1:9" x14ac:dyDescent="0.2">
      <c r="A169" s="165"/>
      <c r="B169" s="171" t="s">
        <v>107</v>
      </c>
      <c r="C169" s="172">
        <v>0.02</v>
      </c>
      <c r="D169" s="168"/>
      <c r="E169" s="169"/>
      <c r="F169" s="173">
        <f>ROUND($F$157*C169,2)</f>
        <v>148363.71</v>
      </c>
    </row>
    <row r="170" spans="1:9" x14ac:dyDescent="0.2">
      <c r="A170" s="165"/>
      <c r="B170" s="175" t="s">
        <v>108</v>
      </c>
      <c r="C170" s="172">
        <v>0.1</v>
      </c>
      <c r="D170" s="167"/>
      <c r="E170" s="173"/>
      <c r="F170" s="173">
        <v>515496.64</v>
      </c>
      <c r="H170" s="106"/>
    </row>
    <row r="171" spans="1:9" x14ac:dyDescent="0.2">
      <c r="A171" s="165"/>
      <c r="B171" s="175" t="s">
        <v>109</v>
      </c>
      <c r="C171" s="176">
        <v>1</v>
      </c>
      <c r="D171" s="167" t="s">
        <v>15</v>
      </c>
      <c r="E171" s="173">
        <v>80000</v>
      </c>
      <c r="F171" s="173">
        <f>ROUND(C171*E171,2)</f>
        <v>80000</v>
      </c>
      <c r="I171" s="106"/>
    </row>
    <row r="172" spans="1:9" s="44" customFormat="1" x14ac:dyDescent="0.2">
      <c r="A172" s="165"/>
      <c r="B172" s="177" t="s">
        <v>110</v>
      </c>
      <c r="C172" s="167"/>
      <c r="D172" s="168"/>
      <c r="E172" s="169"/>
      <c r="F172" s="134">
        <f>+SUBTOTAL(9,F160:F171)</f>
        <v>2924806.9200000004</v>
      </c>
    </row>
    <row r="173" spans="1:9" ht="5.0999999999999996" customHeight="1" x14ac:dyDescent="0.2">
      <c r="A173" s="165"/>
      <c r="B173" s="145"/>
      <c r="C173" s="167"/>
      <c r="D173" s="168"/>
      <c r="E173" s="169"/>
      <c r="F173" s="173"/>
    </row>
    <row r="174" spans="1:9" x14ac:dyDescent="0.2">
      <c r="A174" s="178"/>
      <c r="B174" s="179" t="s">
        <v>111</v>
      </c>
      <c r="C174" s="180"/>
      <c r="D174" s="181"/>
      <c r="E174" s="182"/>
      <c r="F174" s="183">
        <f>ROUND(SUM(F157,F172),2)</f>
        <v>10342992.5</v>
      </c>
      <c r="H174" s="106"/>
    </row>
    <row r="175" spans="1:9" s="44" customFormat="1" ht="5.0999999999999996" customHeight="1" x14ac:dyDescent="0.2">
      <c r="A175" s="184"/>
      <c r="B175" s="185"/>
      <c r="C175" s="186"/>
      <c r="D175" s="187"/>
      <c r="E175" s="188"/>
      <c r="F175" s="112"/>
    </row>
    <row r="176" spans="1:9" x14ac:dyDescent="0.2">
      <c r="A176" s="178"/>
      <c r="B176" s="179" t="s">
        <v>112</v>
      </c>
      <c r="C176" s="180"/>
      <c r="D176" s="181"/>
      <c r="E176" s="182"/>
      <c r="F176" s="183">
        <f>F174</f>
        <v>10342992.5</v>
      </c>
      <c r="H176" s="106"/>
      <c r="I176" s="106"/>
    </row>
    <row r="177" spans="1:13" x14ac:dyDescent="0.2">
      <c r="A177" s="189"/>
      <c r="B177" s="190"/>
      <c r="C177" s="191"/>
      <c r="D177" s="192"/>
      <c r="E177" s="193"/>
      <c r="F177" s="194"/>
      <c r="H177" s="106"/>
      <c r="I177" s="106"/>
      <c r="J177" s="195"/>
    </row>
    <row r="178" spans="1:13" x14ac:dyDescent="0.2">
      <c r="F178" s="200"/>
    </row>
    <row r="180" spans="1:13" x14ac:dyDescent="0.2">
      <c r="A180" s="201" t="s">
        <v>113</v>
      </c>
      <c r="B180" s="202"/>
      <c r="C180" s="203"/>
      <c r="D180" s="243" t="s">
        <v>114</v>
      </c>
      <c r="E180" s="243"/>
      <c r="F180" s="243"/>
      <c r="H180" s="106"/>
    </row>
    <row r="181" spans="1:13" ht="13.5" thickBot="1" x14ac:dyDescent="0.25">
      <c r="A181" s="201"/>
      <c r="B181" s="202"/>
      <c r="C181" s="203"/>
      <c r="D181" s="204"/>
      <c r="E181" s="204"/>
      <c r="F181" s="204"/>
      <c r="I181" s="205"/>
      <c r="J181" s="205"/>
      <c r="K181" s="205"/>
      <c r="L181" s="206"/>
      <c r="M181" s="207"/>
    </row>
    <row r="182" spans="1:13" x14ac:dyDescent="0.2">
      <c r="A182" s="201"/>
      <c r="B182" s="208"/>
      <c r="C182" s="209"/>
      <c r="D182" s="210"/>
      <c r="E182" s="211"/>
      <c r="F182" s="212"/>
      <c r="I182" s="213"/>
      <c r="J182" s="214"/>
      <c r="K182" s="215"/>
      <c r="L182" s="216"/>
      <c r="M182" s="207"/>
    </row>
    <row r="183" spans="1:13" x14ac:dyDescent="0.2">
      <c r="A183" s="201" t="s">
        <v>115</v>
      </c>
      <c r="B183" s="209"/>
      <c r="C183" s="203" t="s">
        <v>116</v>
      </c>
      <c r="D183" s="203"/>
      <c r="E183" s="203"/>
      <c r="F183" s="203"/>
      <c r="I183" s="217"/>
      <c r="J183" s="218"/>
      <c r="K183" s="219"/>
      <c r="L183" s="220"/>
      <c r="M183" s="207"/>
    </row>
    <row r="184" spans="1:13" ht="13.5" thickBot="1" x14ac:dyDescent="0.25">
      <c r="A184" s="221" t="s">
        <v>117</v>
      </c>
      <c r="B184" s="203"/>
      <c r="C184" s="222" t="s">
        <v>118</v>
      </c>
      <c r="D184" s="223"/>
      <c r="E184" s="224"/>
      <c r="F184" s="222"/>
      <c r="I184" s="225"/>
      <c r="J184" s="226"/>
      <c r="K184" s="227"/>
      <c r="L184" s="228"/>
      <c r="M184" s="207"/>
    </row>
    <row r="185" spans="1:13" x14ac:dyDescent="0.2">
      <c r="A185" s="221"/>
      <c r="B185" s="222"/>
      <c r="C185" s="222"/>
      <c r="D185" s="223"/>
      <c r="E185" s="224"/>
      <c r="F185" s="222"/>
      <c r="I185" s="229"/>
      <c r="J185" s="230"/>
      <c r="K185" s="231"/>
      <c r="L185" s="230"/>
      <c r="M185" s="207"/>
    </row>
    <row r="186" spans="1:13" x14ac:dyDescent="0.2">
      <c r="A186" s="221"/>
      <c r="B186" s="222"/>
      <c r="C186" s="222"/>
      <c r="D186" s="223"/>
      <c r="E186" s="224"/>
      <c r="F186" s="222"/>
      <c r="I186" s="106"/>
    </row>
    <row r="187" spans="1:13" x14ac:dyDescent="0.2">
      <c r="A187" s="221"/>
      <c r="B187" s="222"/>
      <c r="C187" s="222"/>
      <c r="D187" s="223"/>
      <c r="E187" s="224"/>
      <c r="F187" s="222"/>
    </row>
    <row r="188" spans="1:13" x14ac:dyDescent="0.2">
      <c r="A188" s="221"/>
      <c r="B188" s="222"/>
      <c r="C188" s="222"/>
      <c r="D188" s="223"/>
      <c r="E188" s="224"/>
      <c r="F188" s="222"/>
    </row>
    <row r="189" spans="1:13" x14ac:dyDescent="0.2">
      <c r="A189" s="221"/>
      <c r="B189" s="222"/>
      <c r="C189" s="222"/>
      <c r="D189" s="223"/>
      <c r="E189" s="224"/>
      <c r="F189" s="222"/>
    </row>
    <row r="190" spans="1:13" x14ac:dyDescent="0.2">
      <c r="A190" s="221"/>
      <c r="B190" s="222"/>
      <c r="C190" s="222"/>
      <c r="D190" s="223"/>
      <c r="E190" s="224"/>
      <c r="F190" s="222"/>
    </row>
    <row r="191" spans="1:13" x14ac:dyDescent="0.2">
      <c r="A191" s="232"/>
      <c r="B191" s="233"/>
      <c r="C191" s="234"/>
      <c r="D191" s="235"/>
      <c r="E191" s="236"/>
      <c r="F191" s="234"/>
    </row>
    <row r="192" spans="1:13" x14ac:dyDescent="0.2">
      <c r="A192" s="237" t="s">
        <v>119</v>
      </c>
      <c r="B192" s="235"/>
      <c r="C192" s="244" t="s">
        <v>120</v>
      </c>
      <c r="D192" s="244"/>
      <c r="E192" s="244"/>
      <c r="F192" s="244"/>
    </row>
    <row r="193" spans="1:6" x14ac:dyDescent="0.2">
      <c r="A193" s="237"/>
      <c r="B193" s="235"/>
      <c r="C193" s="233"/>
      <c r="D193" s="233"/>
      <c r="E193" s="233"/>
      <c r="F193" s="233"/>
    </row>
    <row r="194" spans="1:6" x14ac:dyDescent="0.2">
      <c r="A194" s="232"/>
      <c r="B194" s="235"/>
      <c r="C194" s="234"/>
      <c r="D194" s="235"/>
      <c r="E194" s="236"/>
      <c r="F194" s="234"/>
    </row>
    <row r="195" spans="1:6" x14ac:dyDescent="0.2">
      <c r="A195" s="238" t="s">
        <v>121</v>
      </c>
      <c r="B195" s="235"/>
      <c r="C195" s="245" t="s">
        <v>122</v>
      </c>
      <c r="D195" s="245"/>
      <c r="E195" s="245"/>
      <c r="F195" s="245"/>
    </row>
    <row r="196" spans="1:6" x14ac:dyDescent="0.2">
      <c r="A196" s="221" t="s">
        <v>123</v>
      </c>
      <c r="B196" s="239"/>
      <c r="C196" s="245" t="s">
        <v>124</v>
      </c>
      <c r="D196" s="245"/>
      <c r="E196" s="245"/>
      <c r="F196" s="245"/>
    </row>
  </sheetData>
  <mergeCells count="13">
    <mergeCell ref="C196:F196"/>
    <mergeCell ref="A1:F1"/>
    <mergeCell ref="A2:F2"/>
    <mergeCell ref="A3:F3"/>
    <mergeCell ref="A4:F4"/>
    <mergeCell ref="A7:F7"/>
    <mergeCell ref="A8:B8"/>
    <mergeCell ref="D8:E8"/>
    <mergeCell ref="B11:E11"/>
    <mergeCell ref="A12:F12"/>
    <mergeCell ref="D180:F180"/>
    <mergeCell ref="C192:F192"/>
    <mergeCell ref="C195:F195"/>
  </mergeCells>
  <printOptions horizontalCentered="1"/>
  <pageMargins left="0.19685039370078741" right="0.19685039370078741" top="0.19685039370078741" bottom="0.19685039370078741" header="0.31496062992125984" footer="0.31496062992125984"/>
  <pageSetup scale="85" fitToHeight="0" orientation="portrait" r:id="rId1"/>
  <headerFooter>
    <oddFooter>&amp;C&amp;"Arial,Negrita"&amp;8&amp;P de &amp;N</oddFooter>
  </headerFooter>
  <rowBreaks count="3" manualBreakCount="3">
    <brk id="62" max="5" man="1"/>
    <brk id="119" max="5" man="1"/>
    <brk id="15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 No.1</vt:lpstr>
      <vt:lpstr>'Pres. Act. No.1'!Área_de_impresión</vt:lpstr>
      <vt:lpstr>'Pres. Act. No.1'!Títulos_a_imprimir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Minerva Elvira Altagracia Jiménez Montás</cp:lastModifiedBy>
  <dcterms:created xsi:type="dcterms:W3CDTF">2022-03-29T14:06:39Z</dcterms:created>
  <dcterms:modified xsi:type="dcterms:W3CDTF">2022-03-29T14:14:03Z</dcterms:modified>
</cp:coreProperties>
</file>