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0" windowWidth="15345" windowHeight="4560" firstSheet="1" activeTab="1"/>
  </bookViews>
  <sheets>
    <sheet name="ALCANT. OPCION 1" sheetId="1" state="hidden" r:id="rId1"/>
    <sheet name="ACTUALIZADO 1 DSFO (2)" sheetId="31" r:id="rId2"/>
    <sheet name="Análisis Por Hacer organizados" sheetId="8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" localSheetId="1">[1]M.O.!#REF!</definedName>
    <definedName name="\">[2]M.O.!#REF!</definedName>
    <definedName name="\a" localSheetId="1">#REF!</definedName>
    <definedName name="\a">#REF!</definedName>
    <definedName name="\b" localSheetId="1">#REF!</definedName>
    <definedName name="\b">#REF!</definedName>
    <definedName name="\c">#N/A</definedName>
    <definedName name="\d">#N/A</definedName>
    <definedName name="\f" localSheetId="1">#REF!</definedName>
    <definedName name="\f">#REF!</definedName>
    <definedName name="\i" localSheetId="1">#REF!</definedName>
    <definedName name="\i">#REF!</definedName>
    <definedName name="\m" localSheetId="1">#REF!</definedName>
    <definedName name="\m">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w" localSheetId="1">#REF!</definedName>
    <definedName name="\w">#REF!</definedName>
    <definedName name="\z" localSheetId="1">#REF!</definedName>
    <definedName name="\z">#REF!</definedName>
    <definedName name="___________ZC1" localSheetId="1">#REF!</definedName>
    <definedName name="___________ZC1">#REF!</definedName>
    <definedName name="___________ZE1" localSheetId="1">#REF!</definedName>
    <definedName name="___________ZE1">#REF!</definedName>
    <definedName name="___________ZE2" localSheetId="1">#REF!</definedName>
    <definedName name="___________ZE2">#REF!</definedName>
    <definedName name="___________ZE3" localSheetId="1">#REF!</definedName>
    <definedName name="___________ZE3">#REF!</definedName>
    <definedName name="___________ZE4" localSheetId="1">#REF!</definedName>
    <definedName name="___________ZE4">#REF!</definedName>
    <definedName name="___________ZE5" localSheetId="1">#REF!</definedName>
    <definedName name="___________ZE5">#REF!</definedName>
    <definedName name="___________ZE6" localSheetId="1">#REF!</definedName>
    <definedName name="___________ZE6">#REF!</definedName>
    <definedName name="__________ZC1" localSheetId="1">#REF!</definedName>
    <definedName name="__________ZC1">#REF!</definedName>
    <definedName name="__________ZE1" localSheetId="1">#REF!</definedName>
    <definedName name="__________ZE1">#REF!</definedName>
    <definedName name="__________ZE2" localSheetId="1">#REF!</definedName>
    <definedName name="__________ZE2">#REF!</definedName>
    <definedName name="__________ZE3" localSheetId="1">#REF!</definedName>
    <definedName name="__________ZE3">#REF!</definedName>
    <definedName name="__________ZE4" localSheetId="1">#REF!</definedName>
    <definedName name="__________ZE4">#REF!</definedName>
    <definedName name="__________ZE5" localSheetId="1">#REF!</definedName>
    <definedName name="__________ZE5">#REF!</definedName>
    <definedName name="__________ZE6" localSheetId="1">#REF!</definedName>
    <definedName name="__________ZE6">#REF!</definedName>
    <definedName name="_________ZC1" localSheetId="1">#REF!</definedName>
    <definedName name="_________ZC1">#REF!</definedName>
    <definedName name="_________ZE1" localSheetId="1">#REF!</definedName>
    <definedName name="_________ZE1">#REF!</definedName>
    <definedName name="_________ZE2" localSheetId="1">#REF!</definedName>
    <definedName name="_________ZE2">#REF!</definedName>
    <definedName name="_________ZE3" localSheetId="1">#REF!</definedName>
    <definedName name="_________ZE3">#REF!</definedName>
    <definedName name="_________ZE4" localSheetId="1">#REF!</definedName>
    <definedName name="_________ZE4">#REF!</definedName>
    <definedName name="_________ZE5" localSheetId="1">#REF!</definedName>
    <definedName name="_________ZE5">#REF!</definedName>
    <definedName name="_________ZE6" localSheetId="1">#REF!</definedName>
    <definedName name="_________ZE6">#REF!</definedName>
    <definedName name="________ZC1" localSheetId="1">#REF!</definedName>
    <definedName name="________ZC1">#REF!</definedName>
    <definedName name="________ZE1" localSheetId="1">#REF!</definedName>
    <definedName name="________ZE1">#REF!</definedName>
    <definedName name="________ZE2" localSheetId="1">#REF!</definedName>
    <definedName name="________ZE2">#REF!</definedName>
    <definedName name="________ZE3" localSheetId="1">#REF!</definedName>
    <definedName name="________ZE3">#REF!</definedName>
    <definedName name="________ZE4" localSheetId="1">#REF!</definedName>
    <definedName name="________ZE4">#REF!</definedName>
    <definedName name="________ZE5" localSheetId="1">#REF!</definedName>
    <definedName name="________ZE5">#REF!</definedName>
    <definedName name="________ZE6" localSheetId="1">#REF!</definedName>
    <definedName name="________ZE6">#REF!</definedName>
    <definedName name="_______ZC1" localSheetId="1">#REF!</definedName>
    <definedName name="_______ZC1">#REF!</definedName>
    <definedName name="_______ZE1" localSheetId="1">#REF!</definedName>
    <definedName name="_______ZE1">#REF!</definedName>
    <definedName name="_______ZE2" localSheetId="1">#REF!</definedName>
    <definedName name="_______ZE2">#REF!</definedName>
    <definedName name="_______ZE3" localSheetId="1">#REF!</definedName>
    <definedName name="_______ZE3">#REF!</definedName>
    <definedName name="_______ZE4" localSheetId="1">#REF!</definedName>
    <definedName name="_______ZE4">#REF!</definedName>
    <definedName name="_______ZE5" localSheetId="1">#REF!</definedName>
    <definedName name="_______ZE5">#REF!</definedName>
    <definedName name="_______ZE6" localSheetId="1">#REF!</definedName>
    <definedName name="_______ZE6">#REF!</definedName>
    <definedName name="______ZC1" localSheetId="1">#REF!</definedName>
    <definedName name="______ZC1">#REF!</definedName>
    <definedName name="______ZE1" localSheetId="1">#REF!</definedName>
    <definedName name="______ZE1">#REF!</definedName>
    <definedName name="______ZE2" localSheetId="1">#REF!</definedName>
    <definedName name="______ZE2">#REF!</definedName>
    <definedName name="______ZE3" localSheetId="1">#REF!</definedName>
    <definedName name="______ZE3">#REF!</definedName>
    <definedName name="______ZE4" localSheetId="1">#REF!</definedName>
    <definedName name="______ZE4">#REF!</definedName>
    <definedName name="______ZE5" localSheetId="1">#REF!</definedName>
    <definedName name="______ZE5">#REF!</definedName>
    <definedName name="______ZE6" localSheetId="1">#REF!</definedName>
    <definedName name="______ZE6">#REF!</definedName>
    <definedName name="_____F" localSheetId="1">#REF!</definedName>
    <definedName name="_____F">#REF!</definedName>
    <definedName name="_____ZC1" localSheetId="1">#REF!</definedName>
    <definedName name="_____ZC1">#REF!</definedName>
    <definedName name="_____ZE1" localSheetId="1">#REF!</definedName>
    <definedName name="_____ZE1">#REF!</definedName>
    <definedName name="_____ZE2" localSheetId="1">#REF!</definedName>
    <definedName name="_____ZE2">#REF!</definedName>
    <definedName name="_____ZE3" localSheetId="1">#REF!</definedName>
    <definedName name="_____ZE3">#REF!</definedName>
    <definedName name="_____ZE4" localSheetId="1">#REF!</definedName>
    <definedName name="_____ZE4">#REF!</definedName>
    <definedName name="_____ZE5" localSheetId="1">#REF!</definedName>
    <definedName name="_____ZE5">#REF!</definedName>
    <definedName name="_____ZE6" localSheetId="1">#REF!</definedName>
    <definedName name="_____ZE6">#REF!</definedName>
    <definedName name="____F" localSheetId="1">#REF!</definedName>
    <definedName name="____F">#REF!</definedName>
    <definedName name="____MZ1155">[3]Mezcla!$F$37</definedName>
    <definedName name="____ZC1" localSheetId="1">#REF!</definedName>
    <definedName name="____ZC1">#REF!</definedName>
    <definedName name="____ZE1" localSheetId="1">#REF!</definedName>
    <definedName name="____ZE1">#REF!</definedName>
    <definedName name="____ZE2" localSheetId="1">#REF!</definedName>
    <definedName name="____ZE2">#REF!</definedName>
    <definedName name="____ZE3" localSheetId="1">#REF!</definedName>
    <definedName name="____ZE3">#REF!</definedName>
    <definedName name="____ZE4" localSheetId="1">#REF!</definedName>
    <definedName name="____ZE4">#REF!</definedName>
    <definedName name="____ZE5" localSheetId="1">#REF!</definedName>
    <definedName name="____ZE5">#REF!</definedName>
    <definedName name="____ZE6" localSheetId="1">#REF!</definedName>
    <definedName name="____ZE6">#REF!</definedName>
    <definedName name="___F" localSheetId="1">#REF!</definedName>
    <definedName name="___F">#REF!</definedName>
    <definedName name="___hor280">[4]Analisis!$D$63</definedName>
    <definedName name="___pu5">[5]Sheet5!$E:$E</definedName>
    <definedName name="___ZC1" localSheetId="1">#REF!</definedName>
    <definedName name="___ZC1">#REF!</definedName>
    <definedName name="___ZE1" localSheetId="1">#REF!</definedName>
    <definedName name="___ZE1">#REF!</definedName>
    <definedName name="___ZE2" localSheetId="1">#REF!</definedName>
    <definedName name="___ZE2">#REF!</definedName>
    <definedName name="___ZE3" localSheetId="1">#REF!</definedName>
    <definedName name="___ZE3">#REF!</definedName>
    <definedName name="___ZE4" localSheetId="1">#REF!</definedName>
    <definedName name="___ZE4">#REF!</definedName>
    <definedName name="___ZE5" localSheetId="1">#REF!</definedName>
    <definedName name="___ZE5">#REF!</definedName>
    <definedName name="___ZE6" localSheetId="1">#REF!</definedName>
    <definedName name="___ZE6">#REF!</definedName>
    <definedName name="__F" localSheetId="1">#REF!</definedName>
    <definedName name="__F">#REF!</definedName>
    <definedName name="__pu5">[6]Sheet5!$E:$E</definedName>
    <definedName name="__REALIZADO" localSheetId="1">#REF!</definedName>
    <definedName name="__REALIZADO">#REF!</definedName>
    <definedName name="__REALIZADO_10" localSheetId="1">#REF!</definedName>
    <definedName name="__REALIZADO_10">#REF!</definedName>
    <definedName name="__REALIZADO_11" localSheetId="1">#REF!</definedName>
    <definedName name="__REALIZADO_11">#REF!</definedName>
    <definedName name="__REALIZADO_5" localSheetId="1">#REF!</definedName>
    <definedName name="__REALIZADO_5">#REF!</definedName>
    <definedName name="__REALIZADO_6" localSheetId="1">#REF!</definedName>
    <definedName name="__REALIZADO_6">#REF!</definedName>
    <definedName name="__REALIZADO_7" localSheetId="1">#REF!</definedName>
    <definedName name="__REALIZADO_7">#REF!</definedName>
    <definedName name="__REALIZADO_8" localSheetId="1">#REF!</definedName>
    <definedName name="__REALIZADO_8">#REF!</definedName>
    <definedName name="__REALIZADO_9" localSheetId="1">#REF!</definedName>
    <definedName name="__REALIZADO_9">#REF!</definedName>
    <definedName name="__ZC1" localSheetId="1">#REF!</definedName>
    <definedName name="__ZC1">#REF!</definedName>
    <definedName name="__ZC1_8" localSheetId="1">#REF!</definedName>
    <definedName name="__ZC1_8">#REF!</definedName>
    <definedName name="__ZE1" localSheetId="1">#REF!</definedName>
    <definedName name="__ZE1">#REF!</definedName>
    <definedName name="__ZE1_8" localSheetId="1">#REF!</definedName>
    <definedName name="__ZE1_8">#REF!</definedName>
    <definedName name="__ZE2" localSheetId="1">#REF!</definedName>
    <definedName name="__ZE2">#REF!</definedName>
    <definedName name="__ZE2_8" localSheetId="1">#REF!</definedName>
    <definedName name="__ZE2_8">#REF!</definedName>
    <definedName name="__ZE3" localSheetId="1">#REF!</definedName>
    <definedName name="__ZE3">#REF!</definedName>
    <definedName name="__ZE3_8" localSheetId="1">#REF!</definedName>
    <definedName name="__ZE3_8">#REF!</definedName>
    <definedName name="__ZE4" localSheetId="1">#REF!</definedName>
    <definedName name="__ZE4">#REF!</definedName>
    <definedName name="__ZE4_8" localSheetId="1">#REF!</definedName>
    <definedName name="__ZE4_8">#REF!</definedName>
    <definedName name="__ZE5" localSheetId="1">#REF!</definedName>
    <definedName name="__ZE5">#REF!</definedName>
    <definedName name="__ZE5_8" localSheetId="1">#REF!</definedName>
    <definedName name="__ZE5_8">#REF!</definedName>
    <definedName name="__ZE6" localSheetId="1">#REF!</definedName>
    <definedName name="__ZE6">#REF!</definedName>
    <definedName name="__ZE6_8" localSheetId="1">#REF!</definedName>
    <definedName name="__ZE6_8">#REF!</definedName>
    <definedName name="_1">#N/A</definedName>
    <definedName name="_1_6">NA()</definedName>
    <definedName name="_a" localSheetId="1">#REF!</definedName>
    <definedName name="_a">#REF!</definedName>
    <definedName name="_a_10" localSheetId="1">#REF!</definedName>
    <definedName name="_a_10">#REF!</definedName>
    <definedName name="_a_11" localSheetId="1">#REF!</definedName>
    <definedName name="_a_11">#REF!</definedName>
    <definedName name="_a_5" localSheetId="1">#REF!</definedName>
    <definedName name="_a_5">#REF!</definedName>
    <definedName name="_a_6" localSheetId="1">#REF!</definedName>
    <definedName name="_a_6">#REF!</definedName>
    <definedName name="_a_7" localSheetId="1">#REF!</definedName>
    <definedName name="_a_7">#REF!</definedName>
    <definedName name="_a_8" localSheetId="1">#REF!</definedName>
    <definedName name="_a_8">#REF!</definedName>
    <definedName name="_a_9" localSheetId="1">#REF!</definedName>
    <definedName name="_a_9">#REF!</definedName>
    <definedName name="_b" localSheetId="1">#REF!</definedName>
    <definedName name="_b">#REF!</definedName>
    <definedName name="_b_6" localSheetId="1">#REF!</definedName>
    <definedName name="_b_6">#REF!</definedName>
    <definedName name="_c">NA()</definedName>
    <definedName name="_d">NA()</definedName>
    <definedName name="_F" localSheetId="1">#REF!</definedName>
    <definedName name="_F">#REF!</definedName>
    <definedName name="_f_6" localSheetId="1">#REF!</definedName>
    <definedName name="_f_6">#REF!</definedName>
    <definedName name="_Fill" localSheetId="1" hidden="1">#REF!</definedName>
    <definedName name="_Fill" hidden="1">#REF!</definedName>
    <definedName name="_xlnm._FilterDatabase" localSheetId="1" hidden="1">'ACTUALIZADO 1 DSFO (2)'!$A$12:$F$643</definedName>
    <definedName name="_xlnm._FilterDatabase" localSheetId="0" hidden="1">'ALCANT. OPCION 1'!$A$9:$F$542</definedName>
    <definedName name="_i" localSheetId="1">#REF!</definedName>
    <definedName name="_i">#REF!</definedName>
    <definedName name="_i_6" localSheetId="1">#REF!</definedName>
    <definedName name="_i_6">#REF!</definedName>
    <definedName name="_m" localSheetId="1">#REF!</definedName>
    <definedName name="_m">#REF!</definedName>
    <definedName name="_m_6" localSheetId="1">#REF!</definedName>
    <definedName name="_m_6">#REF!</definedName>
    <definedName name="_o" localSheetId="1">#REF!</definedName>
    <definedName name="_o">#REF!</definedName>
    <definedName name="_o_10" localSheetId="1">#REF!</definedName>
    <definedName name="_o_10">#REF!</definedName>
    <definedName name="_o_11" localSheetId="1">#REF!</definedName>
    <definedName name="_o_11">#REF!</definedName>
    <definedName name="_o_5" localSheetId="1">#REF!</definedName>
    <definedName name="_o_5">#REF!</definedName>
    <definedName name="_o_6" localSheetId="1">#REF!</definedName>
    <definedName name="_o_6">#REF!</definedName>
    <definedName name="_o_7" localSheetId="1">#REF!</definedName>
    <definedName name="_o_7">#REF!</definedName>
    <definedName name="_o_8" localSheetId="1">#REF!</definedName>
    <definedName name="_o_8">#REF!</definedName>
    <definedName name="_o_9" localSheetId="1">#REF!</definedName>
    <definedName name="_o_9">#REF!</definedName>
    <definedName name="_Order2" hidden="1">255</definedName>
    <definedName name="_p" localSheetId="1">#REF!</definedName>
    <definedName name="_p">#REF!</definedName>
    <definedName name="_p_10" localSheetId="1">#REF!</definedName>
    <definedName name="_p_10">#REF!</definedName>
    <definedName name="_p_11" localSheetId="1">#REF!</definedName>
    <definedName name="_p_11">#REF!</definedName>
    <definedName name="_p_5" localSheetId="1">#REF!</definedName>
    <definedName name="_p_5">#REF!</definedName>
    <definedName name="_p_6" localSheetId="1">#REF!</definedName>
    <definedName name="_p_6">#REF!</definedName>
    <definedName name="_p_7" localSheetId="1">#REF!</definedName>
    <definedName name="_p_7">#REF!</definedName>
    <definedName name="_p_8" localSheetId="1">#REF!</definedName>
    <definedName name="_p_8">#REF!</definedName>
    <definedName name="_p_9" localSheetId="1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1">#REF!</definedName>
    <definedName name="_q">#REF!</definedName>
    <definedName name="_q_10" localSheetId="1">#REF!</definedName>
    <definedName name="_q_10">#REF!</definedName>
    <definedName name="_q_11" localSheetId="1">#REF!</definedName>
    <definedName name="_q_11">#REF!</definedName>
    <definedName name="_q_5" localSheetId="1">#REF!</definedName>
    <definedName name="_q_5">#REF!</definedName>
    <definedName name="_q_6" localSheetId="1">#REF!</definedName>
    <definedName name="_q_6">#REF!</definedName>
    <definedName name="_q_7" localSheetId="1">#REF!</definedName>
    <definedName name="_q_7">#REF!</definedName>
    <definedName name="_q_8" localSheetId="1">#REF!</definedName>
    <definedName name="_q_8">#REF!</definedName>
    <definedName name="_q_9" localSheetId="1">#REF!</definedName>
    <definedName name="_q_9">#REF!</definedName>
    <definedName name="_VAR38">[9]Precio!$F$11</definedName>
    <definedName name="_w" localSheetId="1">#REF!</definedName>
    <definedName name="_w">#REF!</definedName>
    <definedName name="_w_10" localSheetId="1">#REF!</definedName>
    <definedName name="_w_10">#REF!</definedName>
    <definedName name="_w_11" localSheetId="1">#REF!</definedName>
    <definedName name="_w_11">#REF!</definedName>
    <definedName name="_w_5" localSheetId="1">#REF!</definedName>
    <definedName name="_w_5">#REF!</definedName>
    <definedName name="_w_6" localSheetId="1">#REF!</definedName>
    <definedName name="_w_6">#REF!</definedName>
    <definedName name="_w_7" localSheetId="1">#REF!</definedName>
    <definedName name="_w_7">#REF!</definedName>
    <definedName name="_w_8" localSheetId="1">#REF!</definedName>
    <definedName name="_w_8">#REF!</definedName>
    <definedName name="_w_9" localSheetId="1">#REF!</definedName>
    <definedName name="_w_9">#REF!</definedName>
    <definedName name="_z" localSheetId="1">#REF!</definedName>
    <definedName name="_z">#REF!</definedName>
    <definedName name="_z_10" localSheetId="1">#REF!</definedName>
    <definedName name="_z_10">#REF!</definedName>
    <definedName name="_z_11" localSheetId="1">#REF!</definedName>
    <definedName name="_z_11">#REF!</definedName>
    <definedName name="_z_5" localSheetId="1">#REF!</definedName>
    <definedName name="_z_5">#REF!</definedName>
    <definedName name="_z_6" localSheetId="1">#REF!</definedName>
    <definedName name="_z_6">#REF!</definedName>
    <definedName name="_z_7" localSheetId="1">#REF!</definedName>
    <definedName name="_z_7">#REF!</definedName>
    <definedName name="_z_8" localSheetId="1">#REF!</definedName>
    <definedName name="_z_8">#REF!</definedName>
    <definedName name="_z_9" localSheetId="1">#REF!</definedName>
    <definedName name="_z_9">#REF!</definedName>
    <definedName name="_ZC1" localSheetId="1">#REF!</definedName>
    <definedName name="_ZC1">#REF!</definedName>
    <definedName name="_ZC1_8" localSheetId="1">#REF!</definedName>
    <definedName name="_ZC1_8">#REF!</definedName>
    <definedName name="_ZE1" localSheetId="1">#REF!</definedName>
    <definedName name="_ZE1">#REF!</definedName>
    <definedName name="_ZE1_8" localSheetId="1">#REF!</definedName>
    <definedName name="_ZE1_8">#REF!</definedName>
    <definedName name="_ZE2" localSheetId="1">#REF!</definedName>
    <definedName name="_ZE2">#REF!</definedName>
    <definedName name="_ZE2_8" localSheetId="1">#REF!</definedName>
    <definedName name="_ZE2_8">#REF!</definedName>
    <definedName name="_ZE3" localSheetId="1">#REF!</definedName>
    <definedName name="_ZE3">#REF!</definedName>
    <definedName name="_ZE3_8" localSheetId="1">#REF!</definedName>
    <definedName name="_ZE3_8">#REF!</definedName>
    <definedName name="_ZE4" localSheetId="1">#REF!</definedName>
    <definedName name="_ZE4">#REF!</definedName>
    <definedName name="_ZE4_8" localSheetId="1">#REF!</definedName>
    <definedName name="_ZE4_8">#REF!</definedName>
    <definedName name="_ZE5" localSheetId="1">#REF!</definedName>
    <definedName name="_ZE5">#REF!</definedName>
    <definedName name="_ZE5_8" localSheetId="1">#REF!</definedName>
    <definedName name="_ZE5_8">#REF!</definedName>
    <definedName name="_ZE6" localSheetId="1">#REF!</definedName>
    <definedName name="_ZE6">#REF!</definedName>
    <definedName name="_ZE6_8" localSheetId="1">#REF!</definedName>
    <definedName name="_ZE6_8">#REF!</definedName>
    <definedName name="a" localSheetId="1">[10]PVC!#REF!</definedName>
    <definedName name="a">[10]PVC!#REF!</definedName>
    <definedName name="a_10" localSheetId="1">#REF!</definedName>
    <definedName name="a_10">#REF!</definedName>
    <definedName name="a_11" localSheetId="1">#REF!</definedName>
    <definedName name="a_11">#REF!</definedName>
    <definedName name="a_6" localSheetId="1">#REF!</definedName>
    <definedName name="a_6">#REF!</definedName>
    <definedName name="a_7" localSheetId="1">#REF!</definedName>
    <definedName name="a_7">#REF!</definedName>
    <definedName name="a_8" localSheetId="1">#REF!</definedName>
    <definedName name="a_8">#REF!</definedName>
    <definedName name="a_9" localSheetId="1">#REF!</definedName>
    <definedName name="a_9">#REF!</definedName>
    <definedName name="A_IMPRESIÓN_IM" localSheetId="1">#REF!</definedName>
    <definedName name="A_IMPRESIÓN_IM">#REF!</definedName>
    <definedName name="A_IMPRESIÓN_IM_10" localSheetId="1">#REF!</definedName>
    <definedName name="A_IMPRESIÓN_IM_10">#REF!</definedName>
    <definedName name="A_IMPRESIÓN_IM_11" localSheetId="1">#REF!</definedName>
    <definedName name="A_IMPRESIÓN_IM_11">#REF!</definedName>
    <definedName name="A_IMPRESIÓN_IM_5" localSheetId="1">#REF!</definedName>
    <definedName name="A_IMPRESIÓN_IM_5">#REF!</definedName>
    <definedName name="A_IMPRESIÓN_IM_6" localSheetId="1">#REF!</definedName>
    <definedName name="A_IMPRESIÓN_IM_6">#REF!</definedName>
    <definedName name="A_IMPRESIÓN_IM_7" localSheetId="1">#REF!</definedName>
    <definedName name="A_IMPRESIÓN_IM_7">#REF!</definedName>
    <definedName name="A_IMPRESIÓN_IM_8" localSheetId="1">#REF!</definedName>
    <definedName name="A_IMPRESIÓN_IM_8">#REF!</definedName>
    <definedName name="A_IMPRESIÓN_IM_9" localSheetId="1">#REF!</definedName>
    <definedName name="A_IMPRESIÓN_IM_9">#REF!</definedName>
    <definedName name="AA" localSheetId="1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1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1">#REF!</definedName>
    <definedName name="acero_6">#REF!</definedName>
    <definedName name="acero_8" localSheetId="1">#REF!</definedName>
    <definedName name="acero_8">#REF!</definedName>
    <definedName name="Acero_QQ">[14]INSU!$D$9</definedName>
    <definedName name="Acero_QQ_10" localSheetId="1">#REF!</definedName>
    <definedName name="Acero_QQ_10">#REF!</definedName>
    <definedName name="Acero_QQ_11" localSheetId="1">#REF!</definedName>
    <definedName name="Acero_QQ_11">#REF!</definedName>
    <definedName name="Acero_QQ_5" localSheetId="1">#REF!</definedName>
    <definedName name="Acero_QQ_5">#REF!</definedName>
    <definedName name="Acero_QQ_6" localSheetId="1">#REF!</definedName>
    <definedName name="Acero_QQ_6">#REF!</definedName>
    <definedName name="Acero_QQ_7" localSheetId="1">#REF!</definedName>
    <definedName name="Acero_QQ_7">#REF!</definedName>
    <definedName name="Acero_QQ_8" localSheetId="1">#REF!</definedName>
    <definedName name="Acero_QQ_8">#REF!</definedName>
    <definedName name="Acero_QQ_9" localSheetId="1">#REF!</definedName>
    <definedName name="Acero_QQ_9">#REF!</definedName>
    <definedName name="acero60" localSheetId="1">#REF!</definedName>
    <definedName name="acero60">#REF!</definedName>
    <definedName name="acero60_8" localSheetId="1">#REF!</definedName>
    <definedName name="acero60_8">#REF!</definedName>
    <definedName name="ACUEDUCTO" localSheetId="1">[15]INS!#REF!</definedName>
    <definedName name="ACUEDUCTO">[15]INS!#REF!</definedName>
    <definedName name="ACUEDUCTO_8" localSheetId="1">#REF!</definedName>
    <definedName name="ACUEDUCTO_8">#REF!</definedName>
    <definedName name="ADA" localSheetId="1">'[16]CUB-10181-3(Rescision)'!#REF!</definedName>
    <definedName name="ADA">'[16]CUB-10181-3(Rescision)'!#REF!</definedName>
    <definedName name="ADAPTADOR_HEM_PVC_1" localSheetId="1">#REF!</definedName>
    <definedName name="ADAPTADOR_HEM_PVC_1">#REF!</definedName>
    <definedName name="ADAPTADOR_HEM_PVC_1_10" localSheetId="1">#REF!</definedName>
    <definedName name="ADAPTADOR_HEM_PVC_1_10">#REF!</definedName>
    <definedName name="ADAPTADOR_HEM_PVC_1_11" localSheetId="1">#REF!</definedName>
    <definedName name="ADAPTADOR_HEM_PVC_1_11">#REF!</definedName>
    <definedName name="ADAPTADOR_HEM_PVC_1_6" localSheetId="1">#REF!</definedName>
    <definedName name="ADAPTADOR_HEM_PVC_1_6">#REF!</definedName>
    <definedName name="ADAPTADOR_HEM_PVC_1_7" localSheetId="1">#REF!</definedName>
    <definedName name="ADAPTADOR_HEM_PVC_1_7">#REF!</definedName>
    <definedName name="ADAPTADOR_HEM_PVC_1_8" localSheetId="1">#REF!</definedName>
    <definedName name="ADAPTADOR_HEM_PVC_1_8">#REF!</definedName>
    <definedName name="ADAPTADOR_HEM_PVC_1_9" localSheetId="1">#REF!</definedName>
    <definedName name="ADAPTADOR_HEM_PVC_1_9">#REF!</definedName>
    <definedName name="ADAPTADOR_HEM_PVC_12" localSheetId="1">#REF!</definedName>
    <definedName name="ADAPTADOR_HEM_PVC_12">#REF!</definedName>
    <definedName name="ADAPTADOR_HEM_PVC_12_10" localSheetId="1">#REF!</definedName>
    <definedName name="ADAPTADOR_HEM_PVC_12_10">#REF!</definedName>
    <definedName name="ADAPTADOR_HEM_PVC_12_11" localSheetId="1">#REF!</definedName>
    <definedName name="ADAPTADOR_HEM_PVC_12_11">#REF!</definedName>
    <definedName name="ADAPTADOR_HEM_PVC_12_6" localSheetId="1">#REF!</definedName>
    <definedName name="ADAPTADOR_HEM_PVC_12_6">#REF!</definedName>
    <definedName name="ADAPTADOR_HEM_PVC_12_7" localSheetId="1">#REF!</definedName>
    <definedName name="ADAPTADOR_HEM_PVC_12_7">#REF!</definedName>
    <definedName name="ADAPTADOR_HEM_PVC_12_8" localSheetId="1">#REF!</definedName>
    <definedName name="ADAPTADOR_HEM_PVC_12_8">#REF!</definedName>
    <definedName name="ADAPTADOR_HEM_PVC_12_9" localSheetId="1">#REF!</definedName>
    <definedName name="ADAPTADOR_HEM_PVC_12_9">#REF!</definedName>
    <definedName name="ADAPTADOR_HEM_PVC_34" localSheetId="1">#REF!</definedName>
    <definedName name="ADAPTADOR_HEM_PVC_34">#REF!</definedName>
    <definedName name="ADAPTADOR_HEM_PVC_34_10" localSheetId="1">#REF!</definedName>
    <definedName name="ADAPTADOR_HEM_PVC_34_10">#REF!</definedName>
    <definedName name="ADAPTADOR_HEM_PVC_34_11" localSheetId="1">#REF!</definedName>
    <definedName name="ADAPTADOR_HEM_PVC_34_11">#REF!</definedName>
    <definedName name="ADAPTADOR_HEM_PVC_34_6" localSheetId="1">#REF!</definedName>
    <definedName name="ADAPTADOR_HEM_PVC_34_6">#REF!</definedName>
    <definedName name="ADAPTADOR_HEM_PVC_34_7" localSheetId="1">#REF!</definedName>
    <definedName name="ADAPTADOR_HEM_PVC_34_7">#REF!</definedName>
    <definedName name="ADAPTADOR_HEM_PVC_34_8" localSheetId="1">#REF!</definedName>
    <definedName name="ADAPTADOR_HEM_PVC_34_8">#REF!</definedName>
    <definedName name="ADAPTADOR_HEM_PVC_34_9" localSheetId="1">#REF!</definedName>
    <definedName name="ADAPTADOR_HEM_PVC_34_9">#REF!</definedName>
    <definedName name="ADAPTADOR_MAC_PVC_1" localSheetId="1">#REF!</definedName>
    <definedName name="ADAPTADOR_MAC_PVC_1">#REF!</definedName>
    <definedName name="ADAPTADOR_MAC_PVC_1_10" localSheetId="1">#REF!</definedName>
    <definedName name="ADAPTADOR_MAC_PVC_1_10">#REF!</definedName>
    <definedName name="ADAPTADOR_MAC_PVC_1_11" localSheetId="1">#REF!</definedName>
    <definedName name="ADAPTADOR_MAC_PVC_1_11">#REF!</definedName>
    <definedName name="ADAPTADOR_MAC_PVC_1_6" localSheetId="1">#REF!</definedName>
    <definedName name="ADAPTADOR_MAC_PVC_1_6">#REF!</definedName>
    <definedName name="ADAPTADOR_MAC_PVC_1_7" localSheetId="1">#REF!</definedName>
    <definedName name="ADAPTADOR_MAC_PVC_1_7">#REF!</definedName>
    <definedName name="ADAPTADOR_MAC_PVC_1_8" localSheetId="1">#REF!</definedName>
    <definedName name="ADAPTADOR_MAC_PVC_1_8">#REF!</definedName>
    <definedName name="ADAPTADOR_MAC_PVC_1_9" localSheetId="1">#REF!</definedName>
    <definedName name="ADAPTADOR_MAC_PVC_1_9">#REF!</definedName>
    <definedName name="ADAPTADOR_MAC_PVC_12" localSheetId="1">#REF!</definedName>
    <definedName name="ADAPTADOR_MAC_PVC_12">#REF!</definedName>
    <definedName name="ADAPTADOR_MAC_PVC_12_10" localSheetId="1">#REF!</definedName>
    <definedName name="ADAPTADOR_MAC_PVC_12_10">#REF!</definedName>
    <definedName name="ADAPTADOR_MAC_PVC_12_11" localSheetId="1">#REF!</definedName>
    <definedName name="ADAPTADOR_MAC_PVC_12_11">#REF!</definedName>
    <definedName name="ADAPTADOR_MAC_PVC_12_6" localSheetId="1">#REF!</definedName>
    <definedName name="ADAPTADOR_MAC_PVC_12_6">#REF!</definedName>
    <definedName name="ADAPTADOR_MAC_PVC_12_7" localSheetId="1">#REF!</definedName>
    <definedName name="ADAPTADOR_MAC_PVC_12_7">#REF!</definedName>
    <definedName name="ADAPTADOR_MAC_PVC_12_8" localSheetId="1">#REF!</definedName>
    <definedName name="ADAPTADOR_MAC_PVC_12_8">#REF!</definedName>
    <definedName name="ADAPTADOR_MAC_PVC_12_9" localSheetId="1">#REF!</definedName>
    <definedName name="ADAPTADOR_MAC_PVC_12_9">#REF!</definedName>
    <definedName name="ADAPTADOR_MAC_PVC_34" localSheetId="1">#REF!</definedName>
    <definedName name="ADAPTADOR_MAC_PVC_34">#REF!</definedName>
    <definedName name="ADAPTADOR_MAC_PVC_34_10" localSheetId="1">#REF!</definedName>
    <definedName name="ADAPTADOR_MAC_PVC_34_10">#REF!</definedName>
    <definedName name="ADAPTADOR_MAC_PVC_34_11" localSheetId="1">#REF!</definedName>
    <definedName name="ADAPTADOR_MAC_PVC_34_11">#REF!</definedName>
    <definedName name="ADAPTADOR_MAC_PVC_34_6" localSheetId="1">#REF!</definedName>
    <definedName name="ADAPTADOR_MAC_PVC_34_6">#REF!</definedName>
    <definedName name="ADAPTADOR_MAC_PVC_34_7" localSheetId="1">#REF!</definedName>
    <definedName name="ADAPTADOR_MAC_PVC_34_7">#REF!</definedName>
    <definedName name="ADAPTADOR_MAC_PVC_34_8" localSheetId="1">#REF!</definedName>
    <definedName name="ADAPTADOR_MAC_PVC_34_8">#REF!</definedName>
    <definedName name="ADAPTADOR_MAC_PVC_34_9" localSheetId="1">#REF!</definedName>
    <definedName name="ADAPTADOR_MAC_PVC_34_9">#REF!</definedName>
    <definedName name="ADICIONAL">#N/A</definedName>
    <definedName name="ADICIONAL_6">NA()</definedName>
    <definedName name="ADITIVO_IMPERMEABILIZANTE" localSheetId="1">#REF!</definedName>
    <definedName name="ADITIVO_IMPERMEABILIZANTE">#REF!</definedName>
    <definedName name="ADITIVO_IMPERMEABILIZANTE_10" localSheetId="1">#REF!</definedName>
    <definedName name="ADITIVO_IMPERMEABILIZANTE_10">#REF!</definedName>
    <definedName name="ADITIVO_IMPERMEABILIZANTE_11" localSheetId="1">#REF!</definedName>
    <definedName name="ADITIVO_IMPERMEABILIZANTE_11">#REF!</definedName>
    <definedName name="ADITIVO_IMPERMEABILIZANTE_6" localSheetId="1">#REF!</definedName>
    <definedName name="ADITIVO_IMPERMEABILIZANTE_6">#REF!</definedName>
    <definedName name="ADITIVO_IMPERMEABILIZANTE_7" localSheetId="1">#REF!</definedName>
    <definedName name="ADITIVO_IMPERMEABILIZANTE_7">#REF!</definedName>
    <definedName name="ADITIVO_IMPERMEABILIZANTE_8" localSheetId="1">#REF!</definedName>
    <definedName name="ADITIVO_IMPERMEABILIZANTE_8">#REF!</definedName>
    <definedName name="ADITIVO_IMPERMEABILIZANTE_9" localSheetId="1">#REF!</definedName>
    <definedName name="ADITIVO_IMPERMEABILIZANTE_9">#REF!</definedName>
    <definedName name="AG">[9]Precio!$F$21</definedName>
    <definedName name="Agregado_3">#N/A</definedName>
    <definedName name="Agua" localSheetId="1">#REF!</definedName>
    <definedName name="Agua">#REF!</definedName>
    <definedName name="Agua_10" localSheetId="1">#REF!</definedName>
    <definedName name="Agua_10">#REF!</definedName>
    <definedName name="Agua_11" localSheetId="1">#REF!</definedName>
    <definedName name="Agua_11">#REF!</definedName>
    <definedName name="Agua_3">#N/A</definedName>
    <definedName name="Agua_6" localSheetId="1">#REF!</definedName>
    <definedName name="Agua_6">#REF!</definedName>
    <definedName name="Agua_7" localSheetId="1">#REF!</definedName>
    <definedName name="Agua_7">#REF!</definedName>
    <definedName name="Agua_8" localSheetId="1">#REF!</definedName>
    <definedName name="Agua_8">#REF!</definedName>
    <definedName name="Agua_9" localSheetId="1">#REF!</definedName>
    <definedName name="Agua_9">#REF!</definedName>
    <definedName name="AL_ELEC_No10" localSheetId="1">#REF!</definedName>
    <definedName name="AL_ELEC_No10">#REF!</definedName>
    <definedName name="AL_ELEC_No10_10" localSheetId="1">#REF!</definedName>
    <definedName name="AL_ELEC_No10_10">#REF!</definedName>
    <definedName name="AL_ELEC_No10_11" localSheetId="1">#REF!</definedName>
    <definedName name="AL_ELEC_No10_11">#REF!</definedName>
    <definedName name="AL_ELEC_No10_6" localSheetId="1">#REF!</definedName>
    <definedName name="AL_ELEC_No10_6">#REF!</definedName>
    <definedName name="AL_ELEC_No10_7" localSheetId="1">#REF!</definedName>
    <definedName name="AL_ELEC_No10_7">#REF!</definedName>
    <definedName name="AL_ELEC_No10_8" localSheetId="1">#REF!</definedName>
    <definedName name="AL_ELEC_No10_8">#REF!</definedName>
    <definedName name="AL_ELEC_No10_9" localSheetId="1">#REF!</definedName>
    <definedName name="AL_ELEC_No10_9">#REF!</definedName>
    <definedName name="AL_ELEC_No12" localSheetId="1">#REF!</definedName>
    <definedName name="AL_ELEC_No12">#REF!</definedName>
    <definedName name="AL_ELEC_No12_10" localSheetId="1">#REF!</definedName>
    <definedName name="AL_ELEC_No12_10">#REF!</definedName>
    <definedName name="AL_ELEC_No12_11" localSheetId="1">#REF!</definedName>
    <definedName name="AL_ELEC_No12_11">#REF!</definedName>
    <definedName name="AL_ELEC_No12_6" localSheetId="1">#REF!</definedName>
    <definedName name="AL_ELEC_No12_6">#REF!</definedName>
    <definedName name="AL_ELEC_No12_7" localSheetId="1">#REF!</definedName>
    <definedName name="AL_ELEC_No12_7">#REF!</definedName>
    <definedName name="AL_ELEC_No12_8" localSheetId="1">#REF!</definedName>
    <definedName name="AL_ELEC_No12_8">#REF!</definedName>
    <definedName name="AL_ELEC_No12_9" localSheetId="1">#REF!</definedName>
    <definedName name="AL_ELEC_No12_9">#REF!</definedName>
    <definedName name="AL_ELEC_No14" localSheetId="1">#REF!</definedName>
    <definedName name="AL_ELEC_No14">#REF!</definedName>
    <definedName name="AL_ELEC_No14_10" localSheetId="1">#REF!</definedName>
    <definedName name="AL_ELEC_No14_10">#REF!</definedName>
    <definedName name="AL_ELEC_No14_11" localSheetId="1">#REF!</definedName>
    <definedName name="AL_ELEC_No14_11">#REF!</definedName>
    <definedName name="AL_ELEC_No14_6" localSheetId="1">#REF!</definedName>
    <definedName name="AL_ELEC_No14_6">#REF!</definedName>
    <definedName name="AL_ELEC_No14_7" localSheetId="1">#REF!</definedName>
    <definedName name="AL_ELEC_No14_7">#REF!</definedName>
    <definedName name="AL_ELEC_No14_8" localSheetId="1">#REF!</definedName>
    <definedName name="AL_ELEC_No14_8">#REF!</definedName>
    <definedName name="AL_ELEC_No14_9" localSheetId="1">#REF!</definedName>
    <definedName name="AL_ELEC_No14_9">#REF!</definedName>
    <definedName name="AL_ELEC_No6" localSheetId="1">#REF!</definedName>
    <definedName name="AL_ELEC_No6">#REF!</definedName>
    <definedName name="AL_ELEC_No6_10" localSheetId="1">#REF!</definedName>
    <definedName name="AL_ELEC_No6_10">#REF!</definedName>
    <definedName name="AL_ELEC_No6_11" localSheetId="1">#REF!</definedName>
    <definedName name="AL_ELEC_No6_11">#REF!</definedName>
    <definedName name="AL_ELEC_No6_6" localSheetId="1">#REF!</definedName>
    <definedName name="AL_ELEC_No6_6">#REF!</definedName>
    <definedName name="AL_ELEC_No6_7" localSheetId="1">#REF!</definedName>
    <definedName name="AL_ELEC_No6_7">#REF!</definedName>
    <definedName name="AL_ELEC_No6_8" localSheetId="1">#REF!</definedName>
    <definedName name="AL_ELEC_No6_8">#REF!</definedName>
    <definedName name="AL_ELEC_No6_9" localSheetId="1">#REF!</definedName>
    <definedName name="AL_ELEC_No6_9">#REF!</definedName>
    <definedName name="AL_ELEC_No8" localSheetId="1">#REF!</definedName>
    <definedName name="AL_ELEC_No8">#REF!</definedName>
    <definedName name="AL_ELEC_No8_10" localSheetId="1">#REF!</definedName>
    <definedName name="AL_ELEC_No8_10">#REF!</definedName>
    <definedName name="AL_ELEC_No8_11" localSheetId="1">#REF!</definedName>
    <definedName name="AL_ELEC_No8_11">#REF!</definedName>
    <definedName name="AL_ELEC_No8_6" localSheetId="1">#REF!</definedName>
    <definedName name="AL_ELEC_No8_6">#REF!</definedName>
    <definedName name="AL_ELEC_No8_7" localSheetId="1">#REF!</definedName>
    <definedName name="AL_ELEC_No8_7">#REF!</definedName>
    <definedName name="AL_ELEC_No8_8" localSheetId="1">#REF!</definedName>
    <definedName name="AL_ELEC_No8_8">#REF!</definedName>
    <definedName name="AL_ELEC_No8_9" localSheetId="1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>[14]INSU!$D$17</definedName>
    <definedName name="Alambre_Varilla_10" localSheetId="1">#REF!</definedName>
    <definedName name="Alambre_Varilla_10">#REF!</definedName>
    <definedName name="Alambre_Varilla_11" localSheetId="1">#REF!</definedName>
    <definedName name="Alambre_Varilla_11">#REF!</definedName>
    <definedName name="Alambre_Varilla_5" localSheetId="1">#REF!</definedName>
    <definedName name="Alambre_Varilla_5">#REF!</definedName>
    <definedName name="Alambre_Varilla_6" localSheetId="1">#REF!</definedName>
    <definedName name="Alambre_Varilla_6">#REF!</definedName>
    <definedName name="Alambre_Varilla_7" localSheetId="1">#REF!</definedName>
    <definedName name="Alambre_Varilla_7">#REF!</definedName>
    <definedName name="Alambre_Varilla_8" localSheetId="1">#REF!</definedName>
    <definedName name="Alambre_Varilla_8">#REF!</definedName>
    <definedName name="Alambre_Varilla_9" localSheetId="1">#REF!</definedName>
    <definedName name="Alambre_Varilla_9">#REF!</definedName>
    <definedName name="alambre18" localSheetId="1">#REF!</definedName>
    <definedName name="alambre18">#REF!</definedName>
    <definedName name="alambre18_8" localSheetId="1">#REF!</definedName>
    <definedName name="alambre18_8">#REF!</definedName>
    <definedName name="ALBANIL" localSheetId="1">#REF!</definedName>
    <definedName name="ALBANIL">#REF!</definedName>
    <definedName name="ALBANIL2">[11]M.O.!$C$12</definedName>
    <definedName name="ALBANIL2_10" localSheetId="1">#REF!</definedName>
    <definedName name="ALBANIL2_10">#REF!</definedName>
    <definedName name="ALBANIL2_11" localSheetId="1">#REF!</definedName>
    <definedName name="ALBANIL2_11">#REF!</definedName>
    <definedName name="ALBANIL2_6" localSheetId="1">#REF!</definedName>
    <definedName name="ALBANIL2_6">#REF!</definedName>
    <definedName name="ALBANIL2_7" localSheetId="1">#REF!</definedName>
    <definedName name="ALBANIL2_7">#REF!</definedName>
    <definedName name="ALBANIL2_8" localSheetId="1">#REF!</definedName>
    <definedName name="ALBANIL2_8">#REF!</definedName>
    <definedName name="ALBANIL2_9" localSheetId="1">#REF!</definedName>
    <definedName name="ALBANIL2_9">#REF!</definedName>
    <definedName name="ALBANIL3" localSheetId="1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1">[18]presupuesto!#REF!</definedName>
    <definedName name="altura">[18]presupuesto!#REF!</definedName>
    <definedName name="ana" localSheetId="1">#REF!</definedName>
    <definedName name="ana">#REF!</definedName>
    <definedName name="ana_6" localSheetId="1">#REF!</definedName>
    <definedName name="ana_6">#REF!</definedName>
    <definedName name="analiis" localSheetId="1">[17]M.O.!#REF!</definedName>
    <definedName name="analiis">[17]M.O.!#REF!</definedName>
    <definedName name="analisis" localSheetId="1">#REF!</definedName>
    <definedName name="analisis">#REF!</definedName>
    <definedName name="ANALISSSSS" localSheetId="1">#REF!</definedName>
    <definedName name="ANALISSSSS">#REF!</definedName>
    <definedName name="ANALISSSSS_6" localSheetId="1">#REF!</definedName>
    <definedName name="ANALISSSSS_6">#REF!</definedName>
    <definedName name="Anclaje_de_Pilotes_3">#N/A</definedName>
    <definedName name="ANDAMIOS" localSheetId="1">#REF!</definedName>
    <definedName name="ANDAMIOS">#REF!</definedName>
    <definedName name="ANDAMIOS_10" localSheetId="1">#REF!</definedName>
    <definedName name="ANDAMIOS_10">#REF!</definedName>
    <definedName name="ANDAMIOS_11" localSheetId="1">#REF!</definedName>
    <definedName name="ANDAMIOS_11">#REF!</definedName>
    <definedName name="ANDAMIOS_6" localSheetId="1">#REF!</definedName>
    <definedName name="ANDAMIOS_6">#REF!</definedName>
    <definedName name="ANDAMIOS_7" localSheetId="1">#REF!</definedName>
    <definedName name="ANDAMIOS_7">#REF!</definedName>
    <definedName name="ANDAMIOS_8" localSheetId="1">#REF!</definedName>
    <definedName name="ANDAMIOS_8">#REF!</definedName>
    <definedName name="ANDAMIOS_9" localSheetId="1">#REF!</definedName>
    <definedName name="ANDAMIOS_9">#REF!</definedName>
    <definedName name="ANGULAR" localSheetId="1">#REF!</definedName>
    <definedName name="ANGULAR">#REF!</definedName>
    <definedName name="ANGULAR_3">"$#REF!.$B$246"</definedName>
    <definedName name="ANGULAR_8" localSheetId="1">#REF!</definedName>
    <definedName name="ANGULAR_8">#REF!</definedName>
    <definedName name="AP" localSheetId="1">#REF!</definedName>
    <definedName name="AP">#REF!</definedName>
    <definedName name="aqui" localSheetId="1">#REF!</definedName>
    <definedName name="aqui">#REF!</definedName>
    <definedName name="ARANDELA_INODORO_PVC_4" localSheetId="1">#REF!</definedName>
    <definedName name="ARANDELA_INODORO_PVC_4">#REF!</definedName>
    <definedName name="ARANDELA_INODORO_PVC_4_10" localSheetId="1">#REF!</definedName>
    <definedName name="ARANDELA_INODORO_PVC_4_10">#REF!</definedName>
    <definedName name="ARANDELA_INODORO_PVC_4_11" localSheetId="1">#REF!</definedName>
    <definedName name="ARANDELA_INODORO_PVC_4_11">#REF!</definedName>
    <definedName name="ARANDELA_INODORO_PVC_4_6" localSheetId="1">#REF!</definedName>
    <definedName name="ARANDELA_INODORO_PVC_4_6">#REF!</definedName>
    <definedName name="ARANDELA_INODORO_PVC_4_7" localSheetId="1">#REF!</definedName>
    <definedName name="ARANDELA_INODORO_PVC_4_7">#REF!</definedName>
    <definedName name="ARANDELA_INODORO_PVC_4_8" localSheetId="1">#REF!</definedName>
    <definedName name="ARANDELA_INODORO_PVC_4_8">#REF!</definedName>
    <definedName name="ARANDELA_INODORO_PVC_4_9" localSheetId="1">#REF!</definedName>
    <definedName name="ARANDELA_INODORO_PVC_4_9">#REF!</definedName>
    <definedName name="ARCILLA_ROJA" localSheetId="1">#REF!</definedName>
    <definedName name="ARCILLA_ROJA">#REF!</definedName>
    <definedName name="ARCILLA_ROJA_10" localSheetId="1">#REF!</definedName>
    <definedName name="ARCILLA_ROJA_10">#REF!</definedName>
    <definedName name="ARCILLA_ROJA_11" localSheetId="1">#REF!</definedName>
    <definedName name="ARCILLA_ROJA_11">#REF!</definedName>
    <definedName name="ARCILLA_ROJA_6" localSheetId="1">#REF!</definedName>
    <definedName name="ARCILLA_ROJA_6">#REF!</definedName>
    <definedName name="ARCILLA_ROJA_7" localSheetId="1">#REF!</definedName>
    <definedName name="ARCILLA_ROJA_7">#REF!</definedName>
    <definedName name="ARCILLA_ROJA_8" localSheetId="1">#REF!</definedName>
    <definedName name="ARCILLA_ROJA_8">#REF!</definedName>
    <definedName name="ARCILLA_ROJA_9" localSheetId="1">#REF!</definedName>
    <definedName name="ARCILLA_ROJA_9">#REF!</definedName>
    <definedName name="area" localSheetId="1">[18]presupuesto!#REF!</definedName>
    <definedName name="area">[18]presupuesto!#REF!</definedName>
    <definedName name="_xlnm.Extract" localSheetId="1">#REF!</definedName>
    <definedName name="_xlnm.Extract">#REF!</definedName>
    <definedName name="_xlnm.Print_Area" localSheetId="1">'ACTUALIZADO 1 DSFO (2)'!$A$1:$F$663</definedName>
    <definedName name="_xlnm.Print_Area" localSheetId="0">'ALCANT. OPCION 1'!$A$1:$F$565</definedName>
    <definedName name="_xlnm.Print_Area" localSheetId="2">'Análisis Por Hacer organizados'!$A$1:$F$81</definedName>
    <definedName name="_xlnm.Print_Area">#REF!</definedName>
    <definedName name="Arena_Gruesa_Lavada">[13]Insumos!$B$16:$D$16</definedName>
    <definedName name="ARENA_LAV_CLASIF">'[19]MATERIALES LISTADO'!$D$9</definedName>
    <definedName name="ARENA_PAÑETE" localSheetId="1">#REF!</definedName>
    <definedName name="ARENA_PAÑETE">#REF!</definedName>
    <definedName name="ARENA_PAÑETE_10" localSheetId="1">#REF!</definedName>
    <definedName name="ARENA_PAÑETE_10">#REF!</definedName>
    <definedName name="ARENA_PAÑETE_11" localSheetId="1">#REF!</definedName>
    <definedName name="ARENA_PAÑETE_11">#REF!</definedName>
    <definedName name="ARENA_PAÑETE_6" localSheetId="1">#REF!</definedName>
    <definedName name="ARENA_PAÑETE_6">#REF!</definedName>
    <definedName name="ARENA_PAÑETE_7" localSheetId="1">#REF!</definedName>
    <definedName name="ARENA_PAÑETE_7">#REF!</definedName>
    <definedName name="ARENA_PAÑETE_8" localSheetId="1">#REF!</definedName>
    <definedName name="ARENA_PAÑETE_8">#REF!</definedName>
    <definedName name="ARENA_PAÑETE_9" localSheetId="1">#REF!</definedName>
    <definedName name="ARENA_PAÑETE_9">#REF!</definedName>
    <definedName name="ArenaItabo" localSheetId="1">#REF!</definedName>
    <definedName name="ArenaItabo">#REF!</definedName>
    <definedName name="ArenaItabo_10" localSheetId="1">#REF!</definedName>
    <definedName name="ArenaItabo_10">#REF!</definedName>
    <definedName name="ArenaItabo_11" localSheetId="1">#REF!</definedName>
    <definedName name="ArenaItabo_11">#REF!</definedName>
    <definedName name="ArenaItabo_6" localSheetId="1">#REF!</definedName>
    <definedName name="ArenaItabo_6">#REF!</definedName>
    <definedName name="ArenaItabo_7" localSheetId="1">#REF!</definedName>
    <definedName name="ArenaItabo_7">#REF!</definedName>
    <definedName name="ArenaItabo_8" localSheetId="1">#REF!</definedName>
    <definedName name="ArenaItabo_8">#REF!</definedName>
    <definedName name="ArenaItabo_9" localSheetId="1">#REF!</definedName>
    <definedName name="ArenaItabo_9">#REF!</definedName>
    <definedName name="ArenaPlanta" localSheetId="1">#REF!</definedName>
    <definedName name="ArenaPlanta">#REF!</definedName>
    <definedName name="ArenaPlanta_10" localSheetId="1">#REF!</definedName>
    <definedName name="ArenaPlanta_10">#REF!</definedName>
    <definedName name="ArenaPlanta_11" localSheetId="1">#REF!</definedName>
    <definedName name="ArenaPlanta_11">#REF!</definedName>
    <definedName name="ArenaPlanta_6" localSheetId="1">#REF!</definedName>
    <definedName name="ArenaPlanta_6">#REF!</definedName>
    <definedName name="ArenaPlanta_7" localSheetId="1">#REF!</definedName>
    <definedName name="ArenaPlanta_7">#REF!</definedName>
    <definedName name="ArenaPlanta_8" localSheetId="1">#REF!</definedName>
    <definedName name="ArenaPlanta_8">#REF!</definedName>
    <definedName name="ArenaPlanta_9" localSheetId="1">#REF!</definedName>
    <definedName name="ArenaPlanta_9">#REF!</definedName>
    <definedName name="as" localSheetId="1">[20]M.O.!#REF!</definedName>
    <definedName name="as">[21]M.O.!#REF!</definedName>
    <definedName name="as_10" localSheetId="1">#REF!</definedName>
    <definedName name="as_10">#REF!</definedName>
    <definedName name="as_11" localSheetId="1">#REF!</definedName>
    <definedName name="as_11">#REF!</definedName>
    <definedName name="as_5" localSheetId="1">#REF!</definedName>
    <definedName name="as_5">#REF!</definedName>
    <definedName name="as_6" localSheetId="1">#REF!</definedName>
    <definedName name="as_6">#REF!</definedName>
    <definedName name="as_7" localSheetId="1">#REF!</definedName>
    <definedName name="as_7">#REF!</definedName>
    <definedName name="as_8" localSheetId="1">#REF!</definedName>
    <definedName name="as_8">#REF!</definedName>
    <definedName name="as_9" localSheetId="1">#REF!</definedName>
    <definedName name="as_9">#REF!</definedName>
    <definedName name="asd" localSheetId="1">#REF!</definedName>
    <definedName name="asd">#REF!</definedName>
    <definedName name="AT" localSheetId="1">#REF!</definedName>
    <definedName name="AT">#REF!</definedName>
    <definedName name="AY" localSheetId="1">#REF!</definedName>
    <definedName name="AY">#REF!</definedName>
    <definedName name="AYCARP" localSheetId="1">[22]INS!#REF!</definedName>
    <definedName name="AYCARP">[22]INS!#REF!</definedName>
    <definedName name="AYCARP_6" localSheetId="1">#REF!</definedName>
    <definedName name="AYCARP_6">#REF!</definedName>
    <definedName name="AYCARP_8" localSheetId="1">#REF!</definedName>
    <definedName name="AYCARP_8">#REF!</definedName>
    <definedName name="AYUDANTE" localSheetId="1">#REF!</definedName>
    <definedName name="AYUDANTE">#REF!</definedName>
    <definedName name="Ayudante_2da" localSheetId="1">#REF!</definedName>
    <definedName name="Ayudante_2da">#REF!</definedName>
    <definedName name="Ayudante_2da_10" localSheetId="1">#REF!</definedName>
    <definedName name="Ayudante_2da_10">#REF!</definedName>
    <definedName name="Ayudante_2da_11" localSheetId="1">#REF!</definedName>
    <definedName name="Ayudante_2da_11">#REF!</definedName>
    <definedName name="Ayudante_2da_6" localSheetId="1">#REF!</definedName>
    <definedName name="Ayudante_2da_6">#REF!</definedName>
    <definedName name="Ayudante_2da_7" localSheetId="1">#REF!</definedName>
    <definedName name="Ayudante_2da_7">#REF!</definedName>
    <definedName name="Ayudante_2da_8" localSheetId="1">#REF!</definedName>
    <definedName name="Ayudante_2da_8">#REF!</definedName>
    <definedName name="Ayudante_2da_9" localSheetId="1">#REF!</definedName>
    <definedName name="Ayudante_2da_9">#REF!</definedName>
    <definedName name="Ayudante_6" localSheetId="1">#REF!</definedName>
    <definedName name="Ayudante_6">#REF!</definedName>
    <definedName name="Ayudante_Soldador" localSheetId="1">#REF!</definedName>
    <definedName name="Ayudante_Soldador">#REF!</definedName>
    <definedName name="Ayudante_Soldador_10" localSheetId="1">#REF!</definedName>
    <definedName name="Ayudante_Soldador_10">#REF!</definedName>
    <definedName name="Ayudante_Soldador_11" localSheetId="1">#REF!</definedName>
    <definedName name="Ayudante_Soldador_11">#REF!</definedName>
    <definedName name="Ayudante_Soldador_6" localSheetId="1">#REF!</definedName>
    <definedName name="Ayudante_Soldador_6">#REF!</definedName>
    <definedName name="Ayudante_Soldador_7" localSheetId="1">#REF!</definedName>
    <definedName name="Ayudante_Soldador_7">#REF!</definedName>
    <definedName name="Ayudante_Soldador_8" localSheetId="1">#REF!</definedName>
    <definedName name="Ayudante_Soldador_8">#REF!</definedName>
    <definedName name="Ayudante_Soldador_9" localSheetId="1">#REF!</definedName>
    <definedName name="Ayudante_Soldador_9">#REF!</definedName>
    <definedName name="b" localSheetId="1">[23]ADDENDA!#REF!</definedName>
    <definedName name="b">[23]ADDENDA!#REF!</definedName>
    <definedName name="b_6" localSheetId="1">#REF!</definedName>
    <definedName name="b_6">#REF!</definedName>
    <definedName name="b_8" localSheetId="1">#REF!</definedName>
    <definedName name="b_8">#REF!</definedName>
    <definedName name="BALDOSAS_TRANSPARENTE" localSheetId="1">#REF!</definedName>
    <definedName name="BALDOSAS_TRANSPARENTE">#REF!</definedName>
    <definedName name="BALDOSAS_TRANSPARENTE_10" localSheetId="1">#REF!</definedName>
    <definedName name="BALDOSAS_TRANSPARENTE_10">#REF!</definedName>
    <definedName name="BALDOSAS_TRANSPARENTE_11" localSheetId="1">#REF!</definedName>
    <definedName name="BALDOSAS_TRANSPARENTE_11">#REF!</definedName>
    <definedName name="BALDOSAS_TRANSPARENTE_6" localSheetId="1">#REF!</definedName>
    <definedName name="BALDOSAS_TRANSPARENTE_6">#REF!</definedName>
    <definedName name="BALDOSAS_TRANSPARENTE_7" localSheetId="1">#REF!</definedName>
    <definedName name="BALDOSAS_TRANSPARENTE_7">#REF!</definedName>
    <definedName name="BALDOSAS_TRANSPARENTE_8" localSheetId="1">#REF!</definedName>
    <definedName name="BALDOSAS_TRANSPARENTE_8">#REF!</definedName>
    <definedName name="BALDOSAS_TRANSPARENTE_9" localSheetId="1">#REF!</definedName>
    <definedName name="BALDOSAS_TRANSPARENTE_9">#REF!</definedName>
    <definedName name="BARANDILLA_3">#N/A</definedName>
    <definedName name="barra12">[7]analisis!$G$2860</definedName>
    <definedName name="bas3e" localSheetId="1">#REF!</definedName>
    <definedName name="bas3e">#REF!</definedName>
    <definedName name="bas3e_6" localSheetId="1">#REF!</definedName>
    <definedName name="bas3e_6">#REF!</definedName>
    <definedName name="base" localSheetId="1">#REF!</definedName>
    <definedName name="base">#REF!</definedName>
    <definedName name="BASE_CONTEN" localSheetId="1">#REF!</definedName>
    <definedName name="BASE_CONTEN">#REF!</definedName>
    <definedName name="BASE_CONTEN_10" localSheetId="1">#REF!</definedName>
    <definedName name="BASE_CONTEN_10">#REF!</definedName>
    <definedName name="BASE_CONTEN_11" localSheetId="1">#REF!</definedName>
    <definedName name="BASE_CONTEN_11">#REF!</definedName>
    <definedName name="BASE_CONTEN_6" localSheetId="1">#REF!</definedName>
    <definedName name="BASE_CONTEN_6">#REF!</definedName>
    <definedName name="BASE_CONTEN_7" localSheetId="1">#REF!</definedName>
    <definedName name="BASE_CONTEN_7">#REF!</definedName>
    <definedName name="BASE_CONTEN_8" localSheetId="1">#REF!</definedName>
    <definedName name="BASE_CONTEN_8">#REF!</definedName>
    <definedName name="BASE_CONTEN_9" localSheetId="1">#REF!</definedName>
    <definedName name="BASE_CONTEN_9">#REF!</definedName>
    <definedName name="BBB" localSheetId="1">#REF!</definedName>
    <definedName name="BBB">#REF!</definedName>
    <definedName name="BLOCK_4" localSheetId="1">#REF!</definedName>
    <definedName name="BLOCK_4">#REF!</definedName>
    <definedName name="BLOCK_4_10" localSheetId="1">#REF!</definedName>
    <definedName name="BLOCK_4_10">#REF!</definedName>
    <definedName name="BLOCK_4_11" localSheetId="1">#REF!</definedName>
    <definedName name="BLOCK_4_11">#REF!</definedName>
    <definedName name="BLOCK_4_6" localSheetId="1">#REF!</definedName>
    <definedName name="BLOCK_4_6">#REF!</definedName>
    <definedName name="BLOCK_4_7" localSheetId="1">#REF!</definedName>
    <definedName name="BLOCK_4_7">#REF!</definedName>
    <definedName name="BLOCK_4_8" localSheetId="1">#REF!</definedName>
    <definedName name="BLOCK_4_8">#REF!</definedName>
    <definedName name="BLOCK_4_9" localSheetId="1">#REF!</definedName>
    <definedName name="BLOCK_4_9">#REF!</definedName>
    <definedName name="BLOCK_6" localSheetId="1">#REF!</definedName>
    <definedName name="BLOCK_6">#REF!</definedName>
    <definedName name="BLOCK_6_10" localSheetId="1">#REF!</definedName>
    <definedName name="BLOCK_6_10">#REF!</definedName>
    <definedName name="BLOCK_6_11" localSheetId="1">#REF!</definedName>
    <definedName name="BLOCK_6_11">#REF!</definedName>
    <definedName name="BLOCK_6_6" localSheetId="1">#REF!</definedName>
    <definedName name="BLOCK_6_6">#REF!</definedName>
    <definedName name="BLOCK_6_7" localSheetId="1">#REF!</definedName>
    <definedName name="BLOCK_6_7">#REF!</definedName>
    <definedName name="BLOCK_6_8" localSheetId="1">#REF!</definedName>
    <definedName name="BLOCK_6_8">#REF!</definedName>
    <definedName name="BLOCK_6_9" localSheetId="1">#REF!</definedName>
    <definedName name="BLOCK_6_9">#REF!</definedName>
    <definedName name="BLOCK_8" localSheetId="1">#REF!</definedName>
    <definedName name="BLOCK_8">#REF!</definedName>
    <definedName name="BLOCK_8_10" localSheetId="1">#REF!</definedName>
    <definedName name="BLOCK_8_10">#REF!</definedName>
    <definedName name="BLOCK_8_11" localSheetId="1">#REF!</definedName>
    <definedName name="BLOCK_8_11">#REF!</definedName>
    <definedName name="BLOCK_8_6" localSheetId="1">#REF!</definedName>
    <definedName name="BLOCK_8_6">#REF!</definedName>
    <definedName name="BLOCK_8_7" localSheetId="1">#REF!</definedName>
    <definedName name="BLOCK_8_7">#REF!</definedName>
    <definedName name="BLOCK_8_8" localSheetId="1">#REF!</definedName>
    <definedName name="BLOCK_8_8">#REF!</definedName>
    <definedName name="BLOCK_8_9" localSheetId="1">#REF!</definedName>
    <definedName name="BLOCK_8_9">#REF!</definedName>
    <definedName name="BLOCK_CALADO" localSheetId="1">#REF!</definedName>
    <definedName name="BLOCK_CALADO">#REF!</definedName>
    <definedName name="BLOCK_CALADO_10" localSheetId="1">#REF!</definedName>
    <definedName name="BLOCK_CALADO_10">#REF!</definedName>
    <definedName name="BLOCK_CALADO_11" localSheetId="1">#REF!</definedName>
    <definedName name="BLOCK_CALADO_11">#REF!</definedName>
    <definedName name="BLOCK_CALADO_6" localSheetId="1">#REF!</definedName>
    <definedName name="BLOCK_CALADO_6">#REF!</definedName>
    <definedName name="BLOCK_CALADO_7" localSheetId="1">#REF!</definedName>
    <definedName name="BLOCK_CALADO_7">#REF!</definedName>
    <definedName name="BLOCK_CALADO_8" localSheetId="1">#REF!</definedName>
    <definedName name="BLOCK_CALADO_8">#REF!</definedName>
    <definedName name="BLOCK_CALADO_9" localSheetId="1">#REF!</definedName>
    <definedName name="BLOCK_CALADO_9">#REF!</definedName>
    <definedName name="BLOCK0.15M">[3]insumo!$D$9</definedName>
    <definedName name="BLOCK0.20M">[3]insumo!$D$10</definedName>
    <definedName name="bloque8" localSheetId="1">#REF!</definedName>
    <definedName name="bloque8">#REF!</definedName>
    <definedName name="bloque8_6" localSheetId="1">#REF!</definedName>
    <definedName name="bloque8_6">#REF!</definedName>
    <definedName name="bloque8_8" localSheetId="1">#REF!</definedName>
    <definedName name="bloque8_8">#REF!</definedName>
    <definedName name="Bloques_de_6">[13]Insumos!$B$22:$D$22</definedName>
    <definedName name="Bloques_de_8">[13]Insumos!$B$23:$D$23</definedName>
    <definedName name="BOMBA_ACHIQUE" localSheetId="1">#REF!</definedName>
    <definedName name="BOMBA_ACHIQUE">#REF!</definedName>
    <definedName name="BOMBA_ACHIQUE_10" localSheetId="1">#REF!</definedName>
    <definedName name="BOMBA_ACHIQUE_10">#REF!</definedName>
    <definedName name="BOMBA_ACHIQUE_11" localSheetId="1">#REF!</definedName>
    <definedName name="BOMBA_ACHIQUE_11">#REF!</definedName>
    <definedName name="BOMBA_ACHIQUE_6" localSheetId="1">#REF!</definedName>
    <definedName name="BOMBA_ACHIQUE_6">#REF!</definedName>
    <definedName name="BOMBA_ACHIQUE_7" localSheetId="1">#REF!</definedName>
    <definedName name="BOMBA_ACHIQUE_7">#REF!</definedName>
    <definedName name="BOMBA_ACHIQUE_8" localSheetId="1">#REF!</definedName>
    <definedName name="BOMBA_ACHIQUE_8">#REF!</definedName>
    <definedName name="BOMBA_ACHIQUE_9" localSheetId="1">#REF!</definedName>
    <definedName name="BOMBA_ACHIQUE_9">#REF!</definedName>
    <definedName name="BOMBILLAS_1500W">[24]INSU!$B$42</definedName>
    <definedName name="BOQUILLA_FREGADERO_CROMO" localSheetId="1">#REF!</definedName>
    <definedName name="BOQUILLA_FREGADERO_CROMO">#REF!</definedName>
    <definedName name="BOQUILLA_FREGADERO_CROMO_10" localSheetId="1">#REF!</definedName>
    <definedName name="BOQUILLA_FREGADERO_CROMO_10">#REF!</definedName>
    <definedName name="BOQUILLA_FREGADERO_CROMO_11" localSheetId="1">#REF!</definedName>
    <definedName name="BOQUILLA_FREGADERO_CROMO_11">#REF!</definedName>
    <definedName name="BOQUILLA_FREGADERO_CROMO_6" localSheetId="1">#REF!</definedName>
    <definedName name="BOQUILLA_FREGADERO_CROMO_6">#REF!</definedName>
    <definedName name="BOQUILLA_FREGADERO_CROMO_7" localSheetId="1">#REF!</definedName>
    <definedName name="BOQUILLA_FREGADERO_CROMO_7">#REF!</definedName>
    <definedName name="BOQUILLA_FREGADERO_CROMO_8" localSheetId="1">#REF!</definedName>
    <definedName name="BOQUILLA_FREGADERO_CROMO_8">#REF!</definedName>
    <definedName name="BOQUILLA_FREGADERO_CROMO_9" localSheetId="1">#REF!</definedName>
    <definedName name="BOQUILLA_FREGADERO_CROMO_9">#REF!</definedName>
    <definedName name="BOQUILLA_LAVADERO_CROMO" localSheetId="1">#REF!</definedName>
    <definedName name="BOQUILLA_LAVADERO_CROMO">#REF!</definedName>
    <definedName name="BOQUILLA_LAVADERO_CROMO_10" localSheetId="1">#REF!</definedName>
    <definedName name="BOQUILLA_LAVADERO_CROMO_10">#REF!</definedName>
    <definedName name="BOQUILLA_LAVADERO_CROMO_11" localSheetId="1">#REF!</definedName>
    <definedName name="BOQUILLA_LAVADERO_CROMO_11">#REF!</definedName>
    <definedName name="BOQUILLA_LAVADERO_CROMO_6" localSheetId="1">#REF!</definedName>
    <definedName name="BOQUILLA_LAVADERO_CROMO_6">#REF!</definedName>
    <definedName name="BOQUILLA_LAVADERO_CROMO_7" localSheetId="1">#REF!</definedName>
    <definedName name="BOQUILLA_LAVADERO_CROMO_7">#REF!</definedName>
    <definedName name="BOQUILLA_LAVADERO_CROMO_8" localSheetId="1">#REF!</definedName>
    <definedName name="BOQUILLA_LAVADERO_CROMO_8">#REF!</definedName>
    <definedName name="BOQUILLA_LAVADERO_CROMO_9" localSheetId="1">#REF!</definedName>
    <definedName name="BOQUILLA_LAVADERO_CROMO_9">#REF!</definedName>
    <definedName name="Borrar_Esc.">[25]Escalera!$J$9:$M$9,[25]Escalera!$J$10:$R$10,[25]Escalera!$AL$14:$AM$14,[25]Escalera!$AL$16:$AM$16,[25]Escalera!$I$16:$M$16,[25]Escalera!$B$19:$AE$32,[25]Escalera!$AN$19:$AQ$32</definedName>
    <definedName name="Borrar_Muros">[25]Muros!$W$15:$Z$15,[25]Muros!$AA$15:$AD$15,[25]Muros!$AF$13,[25]Muros!$K$20:$L$20,[25]Muros!$O$26:$P$26</definedName>
    <definedName name="Borrar_Precio">[26]Cotz.!$F$23:$F$800,[26]Cotz.!$K$280:$K$800</definedName>
    <definedName name="Borrar_V.C1">[27]qqVgas!$J$9:$M$9,[27]qqVgas!$J$10:$R$10,[27]qqVgas!$AJ$11:$AK$11,[27]qqVgas!$AR$11:$AS$11,[27]qqVgas!$AG$13:$AH$13,[27]qqVgas!$AP$13:$AQ$13,[27]qqVgas!$D$16:$AC$195</definedName>
    <definedName name="BOTE" localSheetId="1">#REF!</definedName>
    <definedName name="BOTE">#REF!</definedName>
    <definedName name="BOTE_10" localSheetId="1">#REF!</definedName>
    <definedName name="BOTE_10">#REF!</definedName>
    <definedName name="BOTE_11" localSheetId="1">#REF!</definedName>
    <definedName name="BOTE_11">#REF!</definedName>
    <definedName name="BOTE_6" localSheetId="1">#REF!</definedName>
    <definedName name="BOTE_6">#REF!</definedName>
    <definedName name="BOTE_7" localSheetId="1">#REF!</definedName>
    <definedName name="BOTE_7">#REF!</definedName>
    <definedName name="BOTE_8" localSheetId="1">#REF!</definedName>
    <definedName name="BOTE_8">#REF!</definedName>
    <definedName name="BOTE_9" localSheetId="1">#REF!</definedName>
    <definedName name="BOTE_9">#REF!</definedName>
    <definedName name="BREAKERS" localSheetId="1">#REF!</definedName>
    <definedName name="BREAKERS">#REF!</definedName>
    <definedName name="BREAKERS_10" localSheetId="1">#REF!</definedName>
    <definedName name="BREAKERS_10">#REF!</definedName>
    <definedName name="BREAKERS_11" localSheetId="1">#REF!</definedName>
    <definedName name="BREAKERS_11">#REF!</definedName>
    <definedName name="BREAKERS_15A" localSheetId="1">#REF!</definedName>
    <definedName name="BREAKERS_15A">#REF!</definedName>
    <definedName name="BREAKERS_15A_10" localSheetId="1">#REF!</definedName>
    <definedName name="BREAKERS_15A_10">#REF!</definedName>
    <definedName name="BREAKERS_15A_11" localSheetId="1">#REF!</definedName>
    <definedName name="BREAKERS_15A_11">#REF!</definedName>
    <definedName name="BREAKERS_15A_6" localSheetId="1">#REF!</definedName>
    <definedName name="BREAKERS_15A_6">#REF!</definedName>
    <definedName name="BREAKERS_15A_7" localSheetId="1">#REF!</definedName>
    <definedName name="BREAKERS_15A_7">#REF!</definedName>
    <definedName name="BREAKERS_15A_8" localSheetId="1">#REF!</definedName>
    <definedName name="BREAKERS_15A_8">#REF!</definedName>
    <definedName name="BREAKERS_15A_9" localSheetId="1">#REF!</definedName>
    <definedName name="BREAKERS_15A_9">#REF!</definedName>
    <definedName name="BREAKERS_20A" localSheetId="1">#REF!</definedName>
    <definedName name="BREAKERS_20A">#REF!</definedName>
    <definedName name="BREAKERS_20A_10" localSheetId="1">#REF!</definedName>
    <definedName name="BREAKERS_20A_10">#REF!</definedName>
    <definedName name="BREAKERS_20A_11" localSheetId="1">#REF!</definedName>
    <definedName name="BREAKERS_20A_11">#REF!</definedName>
    <definedName name="BREAKERS_20A_6" localSheetId="1">#REF!</definedName>
    <definedName name="BREAKERS_20A_6">#REF!</definedName>
    <definedName name="BREAKERS_20A_7" localSheetId="1">#REF!</definedName>
    <definedName name="BREAKERS_20A_7">#REF!</definedName>
    <definedName name="BREAKERS_20A_8" localSheetId="1">#REF!</definedName>
    <definedName name="BREAKERS_20A_8">#REF!</definedName>
    <definedName name="BREAKERS_20A_9" localSheetId="1">#REF!</definedName>
    <definedName name="BREAKERS_20A_9">#REF!</definedName>
    <definedName name="BREAKERS_30A" localSheetId="1">#REF!</definedName>
    <definedName name="BREAKERS_30A">#REF!</definedName>
    <definedName name="BREAKERS_30A_10" localSheetId="1">#REF!</definedName>
    <definedName name="BREAKERS_30A_10">#REF!</definedName>
    <definedName name="BREAKERS_30A_11" localSheetId="1">#REF!</definedName>
    <definedName name="BREAKERS_30A_11">#REF!</definedName>
    <definedName name="BREAKERS_30A_6" localSheetId="1">#REF!</definedName>
    <definedName name="BREAKERS_30A_6">#REF!</definedName>
    <definedName name="BREAKERS_30A_7" localSheetId="1">#REF!</definedName>
    <definedName name="BREAKERS_30A_7">#REF!</definedName>
    <definedName name="BREAKERS_30A_8" localSheetId="1">#REF!</definedName>
    <definedName name="BREAKERS_30A_8">#REF!</definedName>
    <definedName name="BREAKERS_30A_9" localSheetId="1">#REF!</definedName>
    <definedName name="BREAKERS_30A_9">#REF!</definedName>
    <definedName name="BREAKERS_6" localSheetId="1">#REF!</definedName>
    <definedName name="BREAKERS_6">#REF!</definedName>
    <definedName name="BREAKERS_7" localSheetId="1">#REF!</definedName>
    <definedName name="BREAKERS_7">#REF!</definedName>
    <definedName name="BREAKERS_8" localSheetId="1">#REF!</definedName>
    <definedName name="BREAKERS_8">#REF!</definedName>
    <definedName name="BREAKERS_9" localSheetId="1">#REF!</definedName>
    <definedName name="BREAKERS_9">#REF!</definedName>
    <definedName name="BRIGADATOPOGRAFICA">[11]M.O.!$C$9</definedName>
    <definedName name="BRIGADATOPOGRAFICA_6" localSheetId="1">#REF!</definedName>
    <definedName name="BRIGADATOPOGRAFICA_6">#REF!</definedName>
    <definedName name="BVNBVNBV" localSheetId="1">[28]M.O.!#REF!</definedName>
    <definedName name="BVNBVNBV">[28]M.O.!#REF!</definedName>
    <definedName name="BVNBVNBV_6" localSheetId="1">#REF!</definedName>
    <definedName name="BVNBVNBV_6">#REF!</definedName>
    <definedName name="C._ADICIONAL">#N/A</definedName>
    <definedName name="C._ADICIONAL_6">NA()</definedName>
    <definedName name="caballeteasbecto" localSheetId="1">[29]precios!#REF!</definedName>
    <definedName name="caballeteasbecto">[29]precios!#REF!</definedName>
    <definedName name="caballeteasbecto_8" localSheetId="1">#REF!</definedName>
    <definedName name="caballeteasbecto_8">#REF!</definedName>
    <definedName name="caballeteasbeto" localSheetId="1">[29]precios!#REF!</definedName>
    <definedName name="caballeteasbeto">[29]precios!#REF!</definedName>
    <definedName name="caballeteasbeto_8" localSheetId="1">#REF!</definedName>
    <definedName name="caballeteasbeto_8">#REF!</definedName>
    <definedName name="Cable_de_Postensado_3">#N/A</definedName>
    <definedName name="CAJA_2x4_12" localSheetId="1">#REF!</definedName>
    <definedName name="CAJA_2x4_12">#REF!</definedName>
    <definedName name="CAJA_2x4_12_10" localSheetId="1">#REF!</definedName>
    <definedName name="CAJA_2x4_12_10">#REF!</definedName>
    <definedName name="CAJA_2x4_12_11" localSheetId="1">#REF!</definedName>
    <definedName name="CAJA_2x4_12_11">#REF!</definedName>
    <definedName name="CAJA_2x4_12_6" localSheetId="1">#REF!</definedName>
    <definedName name="CAJA_2x4_12_6">#REF!</definedName>
    <definedName name="CAJA_2x4_12_7" localSheetId="1">#REF!</definedName>
    <definedName name="CAJA_2x4_12_7">#REF!</definedName>
    <definedName name="CAJA_2x4_12_8" localSheetId="1">#REF!</definedName>
    <definedName name="CAJA_2x4_12_8">#REF!</definedName>
    <definedName name="CAJA_2x4_12_9" localSheetId="1">#REF!</definedName>
    <definedName name="CAJA_2x4_12_9">#REF!</definedName>
    <definedName name="CAJA_2x4_34" localSheetId="1">#REF!</definedName>
    <definedName name="CAJA_2x4_34">#REF!</definedName>
    <definedName name="CAJA_2x4_34_10" localSheetId="1">#REF!</definedName>
    <definedName name="CAJA_2x4_34_10">#REF!</definedName>
    <definedName name="CAJA_2x4_34_11" localSheetId="1">#REF!</definedName>
    <definedName name="CAJA_2x4_34_11">#REF!</definedName>
    <definedName name="CAJA_2x4_34_6" localSheetId="1">#REF!</definedName>
    <definedName name="CAJA_2x4_34_6">#REF!</definedName>
    <definedName name="CAJA_2x4_34_7" localSheetId="1">#REF!</definedName>
    <definedName name="CAJA_2x4_34_7">#REF!</definedName>
    <definedName name="CAJA_2x4_34_8" localSheetId="1">#REF!</definedName>
    <definedName name="CAJA_2x4_34_8">#REF!</definedName>
    <definedName name="CAJA_2x4_34_9" localSheetId="1">#REF!</definedName>
    <definedName name="CAJA_2x4_34_9">#REF!</definedName>
    <definedName name="CAJA_OCTAGONAL" localSheetId="1">#REF!</definedName>
    <definedName name="CAJA_OCTAGONAL">#REF!</definedName>
    <definedName name="CAJA_OCTAGONAL_10" localSheetId="1">#REF!</definedName>
    <definedName name="CAJA_OCTAGONAL_10">#REF!</definedName>
    <definedName name="CAJA_OCTAGONAL_11" localSheetId="1">#REF!</definedName>
    <definedName name="CAJA_OCTAGONAL_11">#REF!</definedName>
    <definedName name="CAJA_OCTAGONAL_6" localSheetId="1">#REF!</definedName>
    <definedName name="CAJA_OCTAGONAL_6">#REF!</definedName>
    <definedName name="CAJA_OCTAGONAL_7" localSheetId="1">#REF!</definedName>
    <definedName name="CAJA_OCTAGONAL_7">#REF!</definedName>
    <definedName name="CAJA_OCTAGONAL_8" localSheetId="1">#REF!</definedName>
    <definedName name="CAJA_OCTAGONAL_8">#REF!</definedName>
    <definedName name="CAJA_OCTAGONAL_9" localSheetId="1">#REF!</definedName>
    <definedName name="CAJA_OCTAGONAL_9">#REF!</definedName>
    <definedName name="Cal" localSheetId="1">#REF!</definedName>
    <definedName name="Cal">#REF!</definedName>
    <definedName name="Cal_10" localSheetId="1">#REF!</definedName>
    <definedName name="Cal_10">#REF!</definedName>
    <definedName name="Cal_11" localSheetId="1">#REF!</definedName>
    <definedName name="Cal_11">#REF!</definedName>
    <definedName name="Cal_6" localSheetId="1">#REF!</definedName>
    <definedName name="Cal_6">#REF!</definedName>
    <definedName name="Cal_7" localSheetId="1">#REF!</definedName>
    <definedName name="Cal_7">#REF!</definedName>
    <definedName name="Cal_8" localSheetId="1">#REF!</definedName>
    <definedName name="Cal_8">#REF!</definedName>
    <definedName name="Cal_9" localSheetId="1">#REF!</definedName>
    <definedName name="Cal_9">#REF!</definedName>
    <definedName name="CALICHE" localSheetId="1">#REF!</definedName>
    <definedName name="CALICHE">#REF!</definedName>
    <definedName name="CALICHE_10" localSheetId="1">#REF!</definedName>
    <definedName name="CALICHE_10">#REF!</definedName>
    <definedName name="CALICHE_11" localSheetId="1">#REF!</definedName>
    <definedName name="CALICHE_11">#REF!</definedName>
    <definedName name="CALICHE_6" localSheetId="1">#REF!</definedName>
    <definedName name="CALICHE_6">#REF!</definedName>
    <definedName name="CALICHE_7" localSheetId="1">#REF!</definedName>
    <definedName name="CALICHE_7">#REF!</definedName>
    <definedName name="CALICHE_8" localSheetId="1">#REF!</definedName>
    <definedName name="CALICHE_8">#REF!</definedName>
    <definedName name="CALICHE_9" localSheetId="1">#REF!</definedName>
    <definedName name="CALICHE_9">#REF!</definedName>
    <definedName name="CAMION_BOTE" localSheetId="1">#REF!</definedName>
    <definedName name="CAMION_BOTE">#REF!</definedName>
    <definedName name="CAMION_BOTE_10" localSheetId="1">#REF!</definedName>
    <definedName name="CAMION_BOTE_10">#REF!</definedName>
    <definedName name="CAMION_BOTE_11" localSheetId="1">#REF!</definedName>
    <definedName name="CAMION_BOTE_11">#REF!</definedName>
    <definedName name="CAMION_BOTE_6" localSheetId="1">#REF!</definedName>
    <definedName name="CAMION_BOTE_6">#REF!</definedName>
    <definedName name="CAMION_BOTE_7" localSheetId="1">#REF!</definedName>
    <definedName name="CAMION_BOTE_7">#REF!</definedName>
    <definedName name="CAMION_BOTE_8" localSheetId="1">#REF!</definedName>
    <definedName name="CAMION_BOTE_8">#REF!</definedName>
    <definedName name="CAMION_BOTE_9" localSheetId="1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'[30]Cargas Sociales'!$G$23</definedName>
    <definedName name="CARACOL" localSheetId="1">[17]M.O.!#REF!</definedName>
    <definedName name="CARACOL">[17]M.O.!#REF!</definedName>
    <definedName name="CARANTEPECHO" localSheetId="1">[11]M.O.!#REF!</definedName>
    <definedName name="CARANTEPECHO">[11]M.O.!#REF!</definedName>
    <definedName name="CARANTEPECHO_6" localSheetId="1">#REF!</definedName>
    <definedName name="CARANTEPECHO_6">#REF!</definedName>
    <definedName name="CARANTEPECHO_8" localSheetId="1">#REF!</definedName>
    <definedName name="CARANTEPECHO_8">#REF!</definedName>
    <definedName name="CARCOL30" localSheetId="1">[11]M.O.!#REF!</definedName>
    <definedName name="CARCOL30">[11]M.O.!#REF!</definedName>
    <definedName name="CARCOL30_6" localSheetId="1">#REF!</definedName>
    <definedName name="CARCOL30_6">#REF!</definedName>
    <definedName name="CARCOL30_8" localSheetId="1">#REF!</definedName>
    <definedName name="CARCOL30_8">#REF!</definedName>
    <definedName name="CARCOL50" localSheetId="1">[11]M.O.!#REF!</definedName>
    <definedName name="CARCOL50">[11]M.O.!#REF!</definedName>
    <definedName name="CARCOL50_6" localSheetId="1">#REF!</definedName>
    <definedName name="CARCOL50_6">#REF!</definedName>
    <definedName name="CARCOL50_8" localSheetId="1">#REF!</definedName>
    <definedName name="CARCOL50_8">#REF!</definedName>
    <definedName name="CARCOL51" localSheetId="1">[17]M.O.!#REF!</definedName>
    <definedName name="CARCOL51">[17]M.O.!#REF!</definedName>
    <definedName name="CARCOLAMARRE" localSheetId="1">[11]M.O.!#REF!</definedName>
    <definedName name="CARCOLAMARRE">[11]M.O.!#REF!</definedName>
    <definedName name="CARCOLAMARRE_6" localSheetId="1">#REF!</definedName>
    <definedName name="CARCOLAMARRE_6">#REF!</definedName>
    <definedName name="CARCOLAMARRE_8" localSheetId="1">#REF!</definedName>
    <definedName name="CARCOLAMARRE_8">#REF!</definedName>
    <definedName name="CARGA_SOCIAL" localSheetId="1">#REF!</definedName>
    <definedName name="CARGA_SOCIAL">#REF!</definedName>
    <definedName name="CARGA_SOCIAL_10" localSheetId="1">#REF!</definedName>
    <definedName name="CARGA_SOCIAL_10">#REF!</definedName>
    <definedName name="CARGA_SOCIAL_11" localSheetId="1">#REF!</definedName>
    <definedName name="CARGA_SOCIAL_11">#REF!</definedName>
    <definedName name="CARGA_SOCIAL_6" localSheetId="1">#REF!</definedName>
    <definedName name="CARGA_SOCIAL_6">#REF!</definedName>
    <definedName name="CARGA_SOCIAL_7" localSheetId="1">#REF!</definedName>
    <definedName name="CARGA_SOCIAL_7">#REF!</definedName>
    <definedName name="CARGA_SOCIAL_8" localSheetId="1">#REF!</definedName>
    <definedName name="CARGA_SOCIAL_8">#REF!</definedName>
    <definedName name="CARGA_SOCIAL_9" localSheetId="1">#REF!</definedName>
    <definedName name="CARGA_SOCIAL_9">#REF!</definedName>
    <definedName name="CARLOSAPLA" localSheetId="1">[11]M.O.!#REF!</definedName>
    <definedName name="CARLOSAPLA">[11]M.O.!#REF!</definedName>
    <definedName name="CARLOSAPLA_6" localSheetId="1">#REF!</definedName>
    <definedName name="CARLOSAPLA_6">#REF!</definedName>
    <definedName name="CARLOSAPLA_8" localSheetId="1">#REF!</definedName>
    <definedName name="CARLOSAPLA_8">#REF!</definedName>
    <definedName name="CARLOSAVARIASAGUAS" localSheetId="1">[11]M.O.!#REF!</definedName>
    <definedName name="CARLOSAVARIASAGUAS">[11]M.O.!#REF!</definedName>
    <definedName name="CARLOSAVARIASAGUAS_6" localSheetId="1">#REF!</definedName>
    <definedName name="CARLOSAVARIASAGUAS_6">#REF!</definedName>
    <definedName name="CARLOSAVARIASAGUAS_8" localSheetId="1">#REF!</definedName>
    <definedName name="CARLOSAVARIASAGUAS_8">#REF!</definedName>
    <definedName name="CARMURO" localSheetId="1">[11]M.O.!#REF!</definedName>
    <definedName name="CARMURO">[11]M.O.!#REF!</definedName>
    <definedName name="CARMURO_6" localSheetId="1">#REF!</definedName>
    <definedName name="CARMURO_6">#REF!</definedName>
    <definedName name="CARMURO_8" localSheetId="1">#REF!</definedName>
    <definedName name="CARMURO_8">#REF!</definedName>
    <definedName name="CARP1" localSheetId="1">[22]INS!#REF!</definedName>
    <definedName name="CARP1">[22]INS!#REF!</definedName>
    <definedName name="CARP1_6" localSheetId="1">#REF!</definedName>
    <definedName name="CARP1_6">#REF!</definedName>
    <definedName name="CARP1_8" localSheetId="1">#REF!</definedName>
    <definedName name="CARP1_8">#REF!</definedName>
    <definedName name="CARP2" localSheetId="1">[22]INS!#REF!</definedName>
    <definedName name="CARP2">[22]INS!#REF!</definedName>
    <definedName name="CARP2_6" localSheetId="1">#REF!</definedName>
    <definedName name="CARP2_6">#REF!</definedName>
    <definedName name="CARP2_8" localSheetId="1">#REF!</definedName>
    <definedName name="CARP2_8">#REF!</definedName>
    <definedName name="CARPDINTEL" localSheetId="1">[11]M.O.!#REF!</definedName>
    <definedName name="CARPDINTEL">[11]M.O.!#REF!</definedName>
    <definedName name="CARPDINTEL_6" localSheetId="1">#REF!</definedName>
    <definedName name="CARPDINTEL_6">#REF!</definedName>
    <definedName name="CARPDINTEL_8" localSheetId="1">#REF!</definedName>
    <definedName name="CARPDINTEL_8">#REF!</definedName>
    <definedName name="CARPINTERIA_COL_PERIMETRO" localSheetId="1">#REF!</definedName>
    <definedName name="CARPINTERIA_COL_PERIMETRO">#REF!</definedName>
    <definedName name="CARPINTERIA_COL_PERIMETRO_10" localSheetId="1">#REF!</definedName>
    <definedName name="CARPINTERIA_COL_PERIMETRO_10">#REF!</definedName>
    <definedName name="CARPINTERIA_COL_PERIMETRO_11" localSheetId="1">#REF!</definedName>
    <definedName name="CARPINTERIA_COL_PERIMETRO_11">#REF!</definedName>
    <definedName name="CARPINTERIA_COL_PERIMETRO_6" localSheetId="1">#REF!</definedName>
    <definedName name="CARPINTERIA_COL_PERIMETRO_6">#REF!</definedName>
    <definedName name="CARPINTERIA_COL_PERIMETRO_7" localSheetId="1">#REF!</definedName>
    <definedName name="CARPINTERIA_COL_PERIMETRO_7">#REF!</definedName>
    <definedName name="CARPINTERIA_COL_PERIMETRO_8" localSheetId="1">#REF!</definedName>
    <definedName name="CARPINTERIA_COL_PERIMETRO_8">#REF!</definedName>
    <definedName name="CARPINTERIA_COL_PERIMETRO_9" localSheetId="1">#REF!</definedName>
    <definedName name="CARPINTERIA_COL_PERIMETRO_9">#REF!</definedName>
    <definedName name="CARPINTERIA_INSTAL_COL_PERIMETRO" localSheetId="1">#REF!</definedName>
    <definedName name="CARPINTERIA_INSTAL_COL_PERIMETRO">#REF!</definedName>
    <definedName name="CARPINTERIA_INSTAL_COL_PERIMETRO_10" localSheetId="1">#REF!</definedName>
    <definedName name="CARPINTERIA_INSTAL_COL_PERIMETRO_10">#REF!</definedName>
    <definedName name="CARPINTERIA_INSTAL_COL_PERIMETRO_11" localSheetId="1">#REF!</definedName>
    <definedName name="CARPINTERIA_INSTAL_COL_PERIMETRO_11">#REF!</definedName>
    <definedName name="CARPINTERIA_INSTAL_COL_PERIMETRO_6" localSheetId="1">#REF!</definedName>
    <definedName name="CARPINTERIA_INSTAL_COL_PERIMETRO_6">#REF!</definedName>
    <definedName name="CARPINTERIA_INSTAL_COL_PERIMETRO_7" localSheetId="1">#REF!</definedName>
    <definedName name="CARPINTERIA_INSTAL_COL_PERIMETRO_7">#REF!</definedName>
    <definedName name="CARPINTERIA_INSTAL_COL_PERIMETRO_8" localSheetId="1">#REF!</definedName>
    <definedName name="CARPINTERIA_INSTAL_COL_PERIMETRO_8">#REF!</definedName>
    <definedName name="CARPINTERIA_INSTAL_COL_PERIMETRO_9" localSheetId="1">#REF!</definedName>
    <definedName name="CARPINTERIA_INSTAL_COL_PERIMETRO_9">#REF!</definedName>
    <definedName name="CARPVIGA2040" localSheetId="1">[11]M.O.!#REF!</definedName>
    <definedName name="CARPVIGA2040">[11]M.O.!#REF!</definedName>
    <definedName name="CARPVIGA2040_6" localSheetId="1">#REF!</definedName>
    <definedName name="CARPVIGA2040_6">#REF!</definedName>
    <definedName name="CARPVIGA2040_8" localSheetId="1">#REF!</definedName>
    <definedName name="CARPVIGA2040_8">#REF!</definedName>
    <definedName name="CARPVIGA3050" localSheetId="1">[11]M.O.!#REF!</definedName>
    <definedName name="CARPVIGA3050">[11]M.O.!#REF!</definedName>
    <definedName name="CARPVIGA3050_6" localSheetId="1">#REF!</definedName>
    <definedName name="CARPVIGA3050_6">#REF!</definedName>
    <definedName name="CARPVIGA3050_8" localSheetId="1">#REF!</definedName>
    <definedName name="CARPVIGA3050_8">#REF!</definedName>
    <definedName name="CARPVIGA3060" localSheetId="1">[11]M.O.!#REF!</definedName>
    <definedName name="CARPVIGA3060">[11]M.O.!#REF!</definedName>
    <definedName name="CARPVIGA3060_6" localSheetId="1">#REF!</definedName>
    <definedName name="CARPVIGA3060_6">#REF!</definedName>
    <definedName name="CARPVIGA3060_8" localSheetId="1">#REF!</definedName>
    <definedName name="CARPVIGA3060_8">#REF!</definedName>
    <definedName name="CARPVIGA4080" localSheetId="1">[11]M.O.!#REF!</definedName>
    <definedName name="CARPVIGA4080">[11]M.O.!#REF!</definedName>
    <definedName name="CARPVIGA4080_6" localSheetId="1">#REF!</definedName>
    <definedName name="CARPVIGA4080_6">#REF!</definedName>
    <definedName name="CARPVIGA4080_8" localSheetId="1">#REF!</definedName>
    <definedName name="CARPVIGA4080_8">#REF!</definedName>
    <definedName name="CARRAMPA" localSheetId="1">[11]M.O.!#REF!</definedName>
    <definedName name="CARRAMPA">[11]M.O.!#REF!</definedName>
    <definedName name="CARRAMPA_6" localSheetId="1">#REF!</definedName>
    <definedName name="CARRAMPA_6">#REF!</definedName>
    <definedName name="CARRAMPA_8" localSheetId="1">#REF!</definedName>
    <definedName name="CARRAMPA_8">#REF!</definedName>
    <definedName name="CARRETILLA" localSheetId="1">#REF!</definedName>
    <definedName name="CARRETILLA">#REF!</definedName>
    <definedName name="CARRETILLA_10" localSheetId="1">#REF!</definedName>
    <definedName name="CARRETILLA_10">#REF!</definedName>
    <definedName name="CARRETILLA_11" localSheetId="1">#REF!</definedName>
    <definedName name="CARRETILLA_11">#REF!</definedName>
    <definedName name="CARRETILLA_6" localSheetId="1">#REF!</definedName>
    <definedName name="CARRETILLA_6">#REF!</definedName>
    <definedName name="CARRETILLA_7" localSheetId="1">#REF!</definedName>
    <definedName name="CARRETILLA_7">#REF!</definedName>
    <definedName name="CARRETILLA_8" localSheetId="1">#REF!</definedName>
    <definedName name="CARRETILLA_8">#REF!</definedName>
    <definedName name="CARRETILLA_9" localSheetId="1">#REF!</definedName>
    <definedName name="CARRETILLA_9">#REF!</definedName>
    <definedName name="CASABE" localSheetId="1">[17]M.O.!#REF!</definedName>
    <definedName name="CASABE">[17]M.O.!#REF!</definedName>
    <definedName name="CASABE_8" localSheetId="1">#REF!</definedName>
    <definedName name="CASABE_8">#REF!</definedName>
    <definedName name="CASBESTO" localSheetId="1">[11]M.O.!#REF!</definedName>
    <definedName name="CASBESTO">[11]M.O.!#REF!</definedName>
    <definedName name="CASBESTO_6" localSheetId="1">#REF!</definedName>
    <definedName name="CASBESTO_6">#REF!</definedName>
    <definedName name="CASBESTO_8" localSheetId="1">#REF!</definedName>
    <definedName name="CASBESTO_8">#REF!</definedName>
    <definedName name="Casting_Bed_3">#N/A</definedName>
    <definedName name="CAT214BFT">[31]EQUIPOS!$I$15</definedName>
    <definedName name="Cat950B">[31]EQUIPOS!$I$14</definedName>
    <definedName name="CBLOCK10" localSheetId="1">[22]INS!#REF!</definedName>
    <definedName name="CBLOCK10">[22]INS!#REF!</definedName>
    <definedName name="CBLOCK10_6" localSheetId="1">#REF!</definedName>
    <definedName name="CBLOCK10_6">#REF!</definedName>
    <definedName name="CBLOCK10_8" localSheetId="1">#REF!</definedName>
    <definedName name="CBLOCK10_8">#REF!</definedName>
    <definedName name="cell">'[32]LISTADO INSUMOS DEL 2000'!$I$29</definedName>
    <definedName name="cem">[9]Precio!$F$9</definedName>
    <definedName name="CEMENTO" localSheetId="1">#REF!</definedName>
    <definedName name="CEMENTO">#REF!</definedName>
    <definedName name="CEMENTO_10" localSheetId="1">#REF!</definedName>
    <definedName name="CEMENTO_10">#REF!</definedName>
    <definedName name="CEMENTO_11" localSheetId="1">#REF!</definedName>
    <definedName name="CEMENTO_11">#REF!</definedName>
    <definedName name="Cemento_3">#N/A</definedName>
    <definedName name="CEMENTO_6" localSheetId="1">#REF!</definedName>
    <definedName name="CEMENTO_6">#REF!</definedName>
    <definedName name="CEMENTO_7" localSheetId="1">#REF!</definedName>
    <definedName name="CEMENTO_7">#REF!</definedName>
    <definedName name="CEMENTO_8" localSheetId="1">#REF!</definedName>
    <definedName name="CEMENTO_8">#REF!</definedName>
    <definedName name="CEMENTO_9" localSheetId="1">#REF!</definedName>
    <definedName name="CEMENTO_9">#REF!</definedName>
    <definedName name="CEMENTO_BLANCO" localSheetId="1">#REF!</definedName>
    <definedName name="CEMENTO_BLANCO">#REF!</definedName>
    <definedName name="CEMENTO_BLANCO_10" localSheetId="1">#REF!</definedName>
    <definedName name="CEMENTO_BLANCO_10">#REF!</definedName>
    <definedName name="CEMENTO_BLANCO_11" localSheetId="1">#REF!</definedName>
    <definedName name="CEMENTO_BLANCO_11">#REF!</definedName>
    <definedName name="CEMENTO_BLANCO_6" localSheetId="1">#REF!</definedName>
    <definedName name="CEMENTO_BLANCO_6">#REF!</definedName>
    <definedName name="CEMENTO_BLANCO_7" localSheetId="1">#REF!</definedName>
    <definedName name="CEMENTO_BLANCO_7">#REF!</definedName>
    <definedName name="CEMENTO_BLANCO_8" localSheetId="1">#REF!</definedName>
    <definedName name="CEMENTO_BLANCO_8">#REF!</definedName>
    <definedName name="CEMENTO_BLANCO_9" localSheetId="1">#REF!</definedName>
    <definedName name="CEMENTO_BLANCO_9">#REF!</definedName>
    <definedName name="CEMENTO_PVC" localSheetId="1">#REF!</definedName>
    <definedName name="CEMENTO_PVC">#REF!</definedName>
    <definedName name="CEMENTO_PVC_10" localSheetId="1">#REF!</definedName>
    <definedName name="CEMENTO_PVC_10">#REF!</definedName>
    <definedName name="CEMENTO_PVC_11" localSheetId="1">#REF!</definedName>
    <definedName name="CEMENTO_PVC_11">#REF!</definedName>
    <definedName name="CEMENTO_PVC_6" localSheetId="1">#REF!</definedName>
    <definedName name="CEMENTO_PVC_6">#REF!</definedName>
    <definedName name="CEMENTO_PVC_7" localSheetId="1">#REF!</definedName>
    <definedName name="CEMENTO_PVC_7">#REF!</definedName>
    <definedName name="CEMENTO_PVC_8" localSheetId="1">#REF!</definedName>
    <definedName name="CEMENTO_PVC_8">#REF!</definedName>
    <definedName name="CEMENTO_PVC_9" localSheetId="1">#REF!</definedName>
    <definedName name="CEMENTO_PVC_9">#REF!</definedName>
    <definedName name="CEMENTOP">[3]insumo!$D$13</definedName>
    <definedName name="CEN" localSheetId="1">#REF!</definedName>
    <definedName name="CEN">#REF!</definedName>
    <definedName name="CERAMICA" localSheetId="1">#REF!</definedName>
    <definedName name="CERAMICA">#REF!</definedName>
    <definedName name="CERAMICA_20x20_BLANCA" localSheetId="1">#REF!</definedName>
    <definedName name="CERAMICA_20x20_BLANCA">#REF!</definedName>
    <definedName name="CERAMICA_20x20_BLANCA_10" localSheetId="1">#REF!</definedName>
    <definedName name="CERAMICA_20x20_BLANCA_10">#REF!</definedName>
    <definedName name="CERAMICA_20x20_BLANCA_11" localSheetId="1">#REF!</definedName>
    <definedName name="CERAMICA_20x20_BLANCA_11">#REF!</definedName>
    <definedName name="CERAMICA_20x20_BLANCA_6" localSheetId="1">#REF!</definedName>
    <definedName name="CERAMICA_20x20_BLANCA_6">#REF!</definedName>
    <definedName name="CERAMICA_20x20_BLANCA_7" localSheetId="1">#REF!</definedName>
    <definedName name="CERAMICA_20x20_BLANCA_7">#REF!</definedName>
    <definedName name="CERAMICA_20x20_BLANCA_8" localSheetId="1">#REF!</definedName>
    <definedName name="CERAMICA_20x20_BLANCA_8">#REF!</definedName>
    <definedName name="CERAMICA_20x20_BLANCA_9" localSheetId="1">#REF!</definedName>
    <definedName name="CERAMICA_20x20_BLANCA_9">#REF!</definedName>
    <definedName name="CERAMICA_ANTIDESLIZANTE" localSheetId="1">#REF!</definedName>
    <definedName name="CERAMICA_ANTIDESLIZANTE">#REF!</definedName>
    <definedName name="CERAMICA_ANTIDESLIZANTE_10" localSheetId="1">#REF!</definedName>
    <definedName name="CERAMICA_ANTIDESLIZANTE_10">#REF!</definedName>
    <definedName name="CERAMICA_ANTIDESLIZANTE_11" localSheetId="1">#REF!</definedName>
    <definedName name="CERAMICA_ANTIDESLIZANTE_11">#REF!</definedName>
    <definedName name="CERAMICA_ANTIDESLIZANTE_6" localSheetId="1">#REF!</definedName>
    <definedName name="CERAMICA_ANTIDESLIZANTE_6">#REF!</definedName>
    <definedName name="CERAMICA_ANTIDESLIZANTE_7" localSheetId="1">#REF!</definedName>
    <definedName name="CERAMICA_ANTIDESLIZANTE_7">#REF!</definedName>
    <definedName name="CERAMICA_ANTIDESLIZANTE_8" localSheetId="1">#REF!</definedName>
    <definedName name="CERAMICA_ANTIDESLIZANTE_8">#REF!</definedName>
    <definedName name="CERAMICA_ANTIDESLIZANTE_9" localSheetId="1">#REF!</definedName>
    <definedName name="CERAMICA_ANTIDESLIZANTE_9">#REF!</definedName>
    <definedName name="CERAMICA_PISOS_40x40" localSheetId="1">#REF!</definedName>
    <definedName name="CERAMICA_PISOS_40x40">#REF!</definedName>
    <definedName name="CERAMICA_PISOS_40x40_10" localSheetId="1">#REF!</definedName>
    <definedName name="CERAMICA_PISOS_40x40_10">#REF!</definedName>
    <definedName name="CERAMICA_PISOS_40x40_11" localSheetId="1">#REF!</definedName>
    <definedName name="CERAMICA_PISOS_40x40_11">#REF!</definedName>
    <definedName name="CERAMICA_PISOS_40x40_6" localSheetId="1">#REF!</definedName>
    <definedName name="CERAMICA_PISOS_40x40_6">#REF!</definedName>
    <definedName name="CERAMICA_PISOS_40x40_7" localSheetId="1">#REF!</definedName>
    <definedName name="CERAMICA_PISOS_40x40_7">#REF!</definedName>
    <definedName name="CERAMICA_PISOS_40x40_8" localSheetId="1">#REF!</definedName>
    <definedName name="CERAMICA_PISOS_40x40_8">#REF!</definedName>
    <definedName name="CERAMICA_PISOS_40x40_9" localSheetId="1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[24]INSU!$B$104</definedName>
    <definedName name="CHAZOS" localSheetId="1">#REF!</definedName>
    <definedName name="CHAZOS">#REF!</definedName>
    <definedName name="CHAZOS_10" localSheetId="1">#REF!</definedName>
    <definedName name="CHAZOS_10">#REF!</definedName>
    <definedName name="CHAZOS_11" localSheetId="1">#REF!</definedName>
    <definedName name="CHAZOS_11">#REF!</definedName>
    <definedName name="CHAZOS_6" localSheetId="1">#REF!</definedName>
    <definedName name="CHAZOS_6">#REF!</definedName>
    <definedName name="CHAZOS_7" localSheetId="1">#REF!</definedName>
    <definedName name="CHAZOS_7">#REF!</definedName>
    <definedName name="CHAZOS_8" localSheetId="1">#REF!</definedName>
    <definedName name="CHAZOS_8">#REF!</definedName>
    <definedName name="CHAZOS_9" localSheetId="1">#REF!</definedName>
    <definedName name="CHAZOS_9">#REF!</definedName>
    <definedName name="CHEQUE_HORZ_34" localSheetId="1">#REF!</definedName>
    <definedName name="CHEQUE_HORZ_34">#REF!</definedName>
    <definedName name="CHEQUE_HORZ_34_10" localSheetId="1">#REF!</definedName>
    <definedName name="CHEQUE_HORZ_34_10">#REF!</definedName>
    <definedName name="CHEQUE_HORZ_34_11" localSheetId="1">#REF!</definedName>
    <definedName name="CHEQUE_HORZ_34_11">#REF!</definedName>
    <definedName name="CHEQUE_HORZ_34_6" localSheetId="1">#REF!</definedName>
    <definedName name="CHEQUE_HORZ_34_6">#REF!</definedName>
    <definedName name="CHEQUE_HORZ_34_7" localSheetId="1">#REF!</definedName>
    <definedName name="CHEQUE_HORZ_34_7">#REF!</definedName>
    <definedName name="CHEQUE_HORZ_34_8" localSheetId="1">#REF!</definedName>
    <definedName name="CHEQUE_HORZ_34_8">#REF!</definedName>
    <definedName name="CHEQUE_HORZ_34_9" localSheetId="1">#REF!</definedName>
    <definedName name="CHEQUE_HORZ_34_9">#REF!</definedName>
    <definedName name="CHEQUE_VERT_34" localSheetId="1">#REF!</definedName>
    <definedName name="CHEQUE_VERT_34">#REF!</definedName>
    <definedName name="CHEQUE_VERT_34_10" localSheetId="1">#REF!</definedName>
    <definedName name="CHEQUE_VERT_34_10">#REF!</definedName>
    <definedName name="CHEQUE_VERT_34_11" localSheetId="1">#REF!</definedName>
    <definedName name="CHEQUE_VERT_34_11">#REF!</definedName>
    <definedName name="CHEQUE_VERT_34_6" localSheetId="1">#REF!</definedName>
    <definedName name="CHEQUE_VERT_34_6">#REF!</definedName>
    <definedName name="CHEQUE_VERT_34_7" localSheetId="1">#REF!</definedName>
    <definedName name="CHEQUE_VERT_34_7">#REF!</definedName>
    <definedName name="CHEQUE_VERT_34_8" localSheetId="1">#REF!</definedName>
    <definedName name="CHEQUE_VERT_34_8">#REF!</definedName>
    <definedName name="CHEQUE_VERT_34_9" localSheetId="1">#REF!</definedName>
    <definedName name="CHEQUE_VERT_34_9">#REF!</definedName>
    <definedName name="CLAVO_ACERO">[14]INSU!$D$130</definedName>
    <definedName name="CLAVO_ACERO_10" localSheetId="1">#REF!</definedName>
    <definedName name="CLAVO_ACERO_10">#REF!</definedName>
    <definedName name="CLAVO_ACERO_11" localSheetId="1">#REF!</definedName>
    <definedName name="CLAVO_ACERO_11">#REF!</definedName>
    <definedName name="CLAVO_ACERO_5" localSheetId="1">#REF!</definedName>
    <definedName name="CLAVO_ACERO_5">#REF!</definedName>
    <definedName name="CLAVO_ACERO_6" localSheetId="1">#REF!</definedName>
    <definedName name="CLAVO_ACERO_6">#REF!</definedName>
    <definedName name="CLAVO_ACERO_7" localSheetId="1">#REF!</definedName>
    <definedName name="CLAVO_ACERO_7">#REF!</definedName>
    <definedName name="CLAVO_ACERO_8" localSheetId="1">#REF!</definedName>
    <definedName name="CLAVO_ACERO_8">#REF!</definedName>
    <definedName name="CLAVO_ACERO_9" localSheetId="1">#REF!</definedName>
    <definedName name="CLAVO_ACERO_9">#REF!</definedName>
    <definedName name="CLAVO_CORRIENTE">[14]INSU!$D$131</definedName>
    <definedName name="CLAVO_CORRIENTE_10" localSheetId="1">#REF!</definedName>
    <definedName name="CLAVO_CORRIENTE_10">#REF!</definedName>
    <definedName name="CLAVO_CORRIENTE_11" localSheetId="1">#REF!</definedName>
    <definedName name="CLAVO_CORRIENTE_11">#REF!</definedName>
    <definedName name="CLAVO_CORRIENTE_5" localSheetId="1">#REF!</definedName>
    <definedName name="CLAVO_CORRIENTE_5">#REF!</definedName>
    <definedName name="CLAVO_CORRIENTE_6" localSheetId="1">#REF!</definedName>
    <definedName name="CLAVO_CORRIENTE_6">#REF!</definedName>
    <definedName name="CLAVO_CORRIENTE_7" localSheetId="1">#REF!</definedName>
    <definedName name="CLAVO_CORRIENTE_7">#REF!</definedName>
    <definedName name="CLAVO_CORRIENTE_8" localSheetId="1">#REF!</definedName>
    <definedName name="CLAVO_CORRIENTE_8">#REF!</definedName>
    <definedName name="CLAVO_CORRIENTE_9" localSheetId="1">#REF!</definedName>
    <definedName name="CLAVO_CORRIENTE_9">#REF!</definedName>
    <definedName name="CLAVO_ZINC" localSheetId="1">#REF!</definedName>
    <definedName name="CLAVO_ZINC">#REF!</definedName>
    <definedName name="CLAVO_ZINC_10" localSheetId="1">#REF!</definedName>
    <definedName name="CLAVO_ZINC_10">#REF!</definedName>
    <definedName name="CLAVO_ZINC_11" localSheetId="1">#REF!</definedName>
    <definedName name="CLAVO_ZINC_11">#REF!</definedName>
    <definedName name="CLAVO_ZINC_6" localSheetId="1">#REF!</definedName>
    <definedName name="CLAVO_ZINC_6">#REF!</definedName>
    <definedName name="CLAVO_ZINC_7" localSheetId="1">#REF!</definedName>
    <definedName name="CLAVO_ZINC_7">#REF!</definedName>
    <definedName name="CLAVO_ZINC_8" localSheetId="1">#REF!</definedName>
    <definedName name="CLAVO_ZINC_8">#REF!</definedName>
    <definedName name="CLAVO_ZINC_9" localSheetId="1">#REF!</definedName>
    <definedName name="CLAVO_ZINC_9">#REF!</definedName>
    <definedName name="clavos" localSheetId="1">#REF!</definedName>
    <definedName name="clavos">#REF!</definedName>
    <definedName name="Clavos_3">#N/A</definedName>
    <definedName name="clavos_6" localSheetId="1">#REF!</definedName>
    <definedName name="clavos_6">#REF!</definedName>
    <definedName name="clavos_8" localSheetId="1">#REF!</definedName>
    <definedName name="clavos_8">#REF!</definedName>
    <definedName name="CLAVOSCORRIENTES">[3]insumo!$D$19</definedName>
    <definedName name="CLAVOZINC">[33]INS!$D$767</definedName>
    <definedName name="CODIGO">#N/A</definedName>
    <definedName name="CODIGO_6">NA()</definedName>
    <definedName name="CODO_ACERO_16x25a70" localSheetId="1">#REF!</definedName>
    <definedName name="CODO_ACERO_16x25a70">#REF!</definedName>
    <definedName name="CODO_ACERO_16x25a70_10" localSheetId="1">#REF!</definedName>
    <definedName name="CODO_ACERO_16x25a70_10">#REF!</definedName>
    <definedName name="CODO_ACERO_16x25a70_11" localSheetId="1">#REF!</definedName>
    <definedName name="CODO_ACERO_16x25a70_11">#REF!</definedName>
    <definedName name="CODO_ACERO_16x25a70_6" localSheetId="1">#REF!</definedName>
    <definedName name="CODO_ACERO_16x25a70_6">#REF!</definedName>
    <definedName name="CODO_ACERO_16x25a70_7" localSheetId="1">#REF!</definedName>
    <definedName name="CODO_ACERO_16x25a70_7">#REF!</definedName>
    <definedName name="CODO_ACERO_16x25a70_8" localSheetId="1">#REF!</definedName>
    <definedName name="CODO_ACERO_16x25a70_8">#REF!</definedName>
    <definedName name="CODO_ACERO_16x25a70_9" localSheetId="1">#REF!</definedName>
    <definedName name="CODO_ACERO_16x25a70_9">#REF!</definedName>
    <definedName name="CODO_ACERO_16x25menos" localSheetId="1">#REF!</definedName>
    <definedName name="CODO_ACERO_16x25menos">#REF!</definedName>
    <definedName name="CODO_ACERO_16x25menos_10" localSheetId="1">#REF!</definedName>
    <definedName name="CODO_ACERO_16x25menos_10">#REF!</definedName>
    <definedName name="CODO_ACERO_16x25menos_11" localSheetId="1">#REF!</definedName>
    <definedName name="CODO_ACERO_16x25menos_11">#REF!</definedName>
    <definedName name="CODO_ACERO_16x25menos_6" localSheetId="1">#REF!</definedName>
    <definedName name="CODO_ACERO_16x25menos_6">#REF!</definedName>
    <definedName name="CODO_ACERO_16x25menos_7" localSheetId="1">#REF!</definedName>
    <definedName name="CODO_ACERO_16x25menos_7">#REF!</definedName>
    <definedName name="CODO_ACERO_16x25menos_8" localSheetId="1">#REF!</definedName>
    <definedName name="CODO_ACERO_16x25menos_8">#REF!</definedName>
    <definedName name="CODO_ACERO_16x25menos_9" localSheetId="1">#REF!</definedName>
    <definedName name="CODO_ACERO_16x25menos_9">#REF!</definedName>
    <definedName name="CODO_ACERO_16x45" localSheetId="1">#REF!</definedName>
    <definedName name="CODO_ACERO_16x45">#REF!</definedName>
    <definedName name="CODO_ACERO_16x45_10" localSheetId="1">#REF!</definedName>
    <definedName name="CODO_ACERO_16x45_10">#REF!</definedName>
    <definedName name="CODO_ACERO_16x45_11" localSheetId="1">#REF!</definedName>
    <definedName name="CODO_ACERO_16x45_11">#REF!</definedName>
    <definedName name="CODO_ACERO_16x45_6" localSheetId="1">#REF!</definedName>
    <definedName name="CODO_ACERO_16x45_6">#REF!</definedName>
    <definedName name="CODO_ACERO_16x45_7" localSheetId="1">#REF!</definedName>
    <definedName name="CODO_ACERO_16x45_7">#REF!</definedName>
    <definedName name="CODO_ACERO_16x45_8" localSheetId="1">#REF!</definedName>
    <definedName name="CODO_ACERO_16x45_8">#REF!</definedName>
    <definedName name="CODO_ACERO_16x45_9" localSheetId="1">#REF!</definedName>
    <definedName name="CODO_ACERO_16x45_9">#REF!</definedName>
    <definedName name="CODO_ACERO_16x70mas" localSheetId="1">#REF!</definedName>
    <definedName name="CODO_ACERO_16x70mas">#REF!</definedName>
    <definedName name="CODO_ACERO_16x70mas_10" localSheetId="1">#REF!</definedName>
    <definedName name="CODO_ACERO_16x70mas_10">#REF!</definedName>
    <definedName name="CODO_ACERO_16x70mas_11" localSheetId="1">#REF!</definedName>
    <definedName name="CODO_ACERO_16x70mas_11">#REF!</definedName>
    <definedName name="CODO_ACERO_16x70mas_6" localSheetId="1">#REF!</definedName>
    <definedName name="CODO_ACERO_16x70mas_6">#REF!</definedName>
    <definedName name="CODO_ACERO_16x70mas_7" localSheetId="1">#REF!</definedName>
    <definedName name="CODO_ACERO_16x70mas_7">#REF!</definedName>
    <definedName name="CODO_ACERO_16x70mas_8" localSheetId="1">#REF!</definedName>
    <definedName name="CODO_ACERO_16x70mas_8">#REF!</definedName>
    <definedName name="CODO_ACERO_16x70mas_9" localSheetId="1">#REF!</definedName>
    <definedName name="CODO_ACERO_16x70mas_9">#REF!</definedName>
    <definedName name="CODO_ACERO_16x90" localSheetId="1">#REF!</definedName>
    <definedName name="CODO_ACERO_16x90">#REF!</definedName>
    <definedName name="CODO_ACERO_16x90_10" localSheetId="1">#REF!</definedName>
    <definedName name="CODO_ACERO_16x90_10">#REF!</definedName>
    <definedName name="CODO_ACERO_16x90_11" localSheetId="1">#REF!</definedName>
    <definedName name="CODO_ACERO_16x90_11">#REF!</definedName>
    <definedName name="CODO_ACERO_16x90_6" localSheetId="1">#REF!</definedName>
    <definedName name="CODO_ACERO_16x90_6">#REF!</definedName>
    <definedName name="CODO_ACERO_16x90_7" localSheetId="1">#REF!</definedName>
    <definedName name="CODO_ACERO_16x90_7">#REF!</definedName>
    <definedName name="CODO_ACERO_16x90_8" localSheetId="1">#REF!</definedName>
    <definedName name="CODO_ACERO_16x90_8">#REF!</definedName>
    <definedName name="CODO_ACERO_16x90_9" localSheetId="1">#REF!</definedName>
    <definedName name="CODO_ACERO_16x90_9">#REF!</definedName>
    <definedName name="CODO_ACERO_20x90" localSheetId="1">#REF!</definedName>
    <definedName name="CODO_ACERO_20x90">#REF!</definedName>
    <definedName name="CODO_ACERO_20x90_10" localSheetId="1">#REF!</definedName>
    <definedName name="CODO_ACERO_20x90_10">#REF!</definedName>
    <definedName name="CODO_ACERO_20x90_11" localSheetId="1">#REF!</definedName>
    <definedName name="CODO_ACERO_20x90_11">#REF!</definedName>
    <definedName name="CODO_ACERO_20x90_6" localSheetId="1">#REF!</definedName>
    <definedName name="CODO_ACERO_20x90_6">#REF!</definedName>
    <definedName name="CODO_ACERO_20x90_7" localSheetId="1">#REF!</definedName>
    <definedName name="CODO_ACERO_20x90_7">#REF!</definedName>
    <definedName name="CODO_ACERO_20x90_8" localSheetId="1">#REF!</definedName>
    <definedName name="CODO_ACERO_20x90_8">#REF!</definedName>
    <definedName name="CODO_ACERO_20x90_9" localSheetId="1">#REF!</definedName>
    <definedName name="CODO_ACERO_20x90_9">#REF!</definedName>
    <definedName name="CODO_ACERO_3x45" localSheetId="1">#REF!</definedName>
    <definedName name="CODO_ACERO_3x45">#REF!</definedName>
    <definedName name="CODO_ACERO_3x45_10" localSheetId="1">#REF!</definedName>
    <definedName name="CODO_ACERO_3x45_10">#REF!</definedName>
    <definedName name="CODO_ACERO_3x45_11" localSheetId="1">#REF!</definedName>
    <definedName name="CODO_ACERO_3x45_11">#REF!</definedName>
    <definedName name="CODO_ACERO_3x45_6" localSheetId="1">#REF!</definedName>
    <definedName name="CODO_ACERO_3x45_6">#REF!</definedName>
    <definedName name="CODO_ACERO_3x45_7" localSheetId="1">#REF!</definedName>
    <definedName name="CODO_ACERO_3x45_7">#REF!</definedName>
    <definedName name="CODO_ACERO_3x45_8" localSheetId="1">#REF!</definedName>
    <definedName name="CODO_ACERO_3x45_8">#REF!</definedName>
    <definedName name="CODO_ACERO_3x45_9" localSheetId="1">#REF!</definedName>
    <definedName name="CODO_ACERO_3x45_9">#REF!</definedName>
    <definedName name="CODO_ACERO_3x90" localSheetId="1">#REF!</definedName>
    <definedName name="CODO_ACERO_3x90">#REF!</definedName>
    <definedName name="CODO_ACERO_3x90_10" localSheetId="1">#REF!</definedName>
    <definedName name="CODO_ACERO_3x90_10">#REF!</definedName>
    <definedName name="CODO_ACERO_3x90_11" localSheetId="1">#REF!</definedName>
    <definedName name="CODO_ACERO_3x90_11">#REF!</definedName>
    <definedName name="CODO_ACERO_3x90_6" localSheetId="1">#REF!</definedName>
    <definedName name="CODO_ACERO_3x90_6">#REF!</definedName>
    <definedName name="CODO_ACERO_3x90_7" localSheetId="1">#REF!</definedName>
    <definedName name="CODO_ACERO_3x90_7">#REF!</definedName>
    <definedName name="CODO_ACERO_3x90_8" localSheetId="1">#REF!</definedName>
    <definedName name="CODO_ACERO_3x90_8">#REF!</definedName>
    <definedName name="CODO_ACERO_3x90_9" localSheetId="1">#REF!</definedName>
    <definedName name="CODO_ACERO_3x90_9">#REF!</definedName>
    <definedName name="CODO_ACERO_4X45" localSheetId="1">#REF!</definedName>
    <definedName name="CODO_ACERO_4X45">#REF!</definedName>
    <definedName name="CODO_ACERO_4X45_10" localSheetId="1">#REF!</definedName>
    <definedName name="CODO_ACERO_4X45_10">#REF!</definedName>
    <definedName name="CODO_ACERO_4X45_11" localSheetId="1">#REF!</definedName>
    <definedName name="CODO_ACERO_4X45_11">#REF!</definedName>
    <definedName name="CODO_ACERO_4X45_6" localSheetId="1">#REF!</definedName>
    <definedName name="CODO_ACERO_4X45_6">#REF!</definedName>
    <definedName name="CODO_ACERO_4X45_7" localSheetId="1">#REF!</definedName>
    <definedName name="CODO_ACERO_4X45_7">#REF!</definedName>
    <definedName name="CODO_ACERO_4X45_8" localSheetId="1">#REF!</definedName>
    <definedName name="CODO_ACERO_4X45_8">#REF!</definedName>
    <definedName name="CODO_ACERO_4X45_9" localSheetId="1">#REF!</definedName>
    <definedName name="CODO_ACERO_4X45_9">#REF!</definedName>
    <definedName name="CODO_ACERO_4X90" localSheetId="1">#REF!</definedName>
    <definedName name="CODO_ACERO_4X90">#REF!</definedName>
    <definedName name="CODO_ACERO_4X90_10" localSheetId="1">#REF!</definedName>
    <definedName name="CODO_ACERO_4X90_10">#REF!</definedName>
    <definedName name="CODO_ACERO_4X90_11" localSheetId="1">#REF!</definedName>
    <definedName name="CODO_ACERO_4X90_11">#REF!</definedName>
    <definedName name="CODO_ACERO_4X90_6" localSheetId="1">#REF!</definedName>
    <definedName name="CODO_ACERO_4X90_6">#REF!</definedName>
    <definedName name="CODO_ACERO_4X90_7" localSheetId="1">#REF!</definedName>
    <definedName name="CODO_ACERO_4X90_7">#REF!</definedName>
    <definedName name="CODO_ACERO_4X90_8" localSheetId="1">#REF!</definedName>
    <definedName name="CODO_ACERO_4X90_8">#REF!</definedName>
    <definedName name="CODO_ACERO_4X90_9" localSheetId="1">#REF!</definedName>
    <definedName name="CODO_ACERO_4X90_9">#REF!</definedName>
    <definedName name="CODO_ACERO_6x25a70" localSheetId="1">#REF!</definedName>
    <definedName name="CODO_ACERO_6x25a70">#REF!</definedName>
    <definedName name="CODO_ACERO_6x25a70_10" localSheetId="1">#REF!</definedName>
    <definedName name="CODO_ACERO_6x25a70_10">#REF!</definedName>
    <definedName name="CODO_ACERO_6x25a70_11" localSheetId="1">#REF!</definedName>
    <definedName name="CODO_ACERO_6x25a70_11">#REF!</definedName>
    <definedName name="CODO_ACERO_6x25a70_6" localSheetId="1">#REF!</definedName>
    <definedName name="CODO_ACERO_6x25a70_6">#REF!</definedName>
    <definedName name="CODO_ACERO_6x25a70_7" localSheetId="1">#REF!</definedName>
    <definedName name="CODO_ACERO_6x25a70_7">#REF!</definedName>
    <definedName name="CODO_ACERO_6x25a70_8" localSheetId="1">#REF!</definedName>
    <definedName name="CODO_ACERO_6x25a70_8">#REF!</definedName>
    <definedName name="CODO_ACERO_6x25a70_9" localSheetId="1">#REF!</definedName>
    <definedName name="CODO_ACERO_6x25a70_9">#REF!</definedName>
    <definedName name="CODO_ACERO_6x25menos" localSheetId="1">#REF!</definedName>
    <definedName name="CODO_ACERO_6x25menos">#REF!</definedName>
    <definedName name="CODO_ACERO_6x25menos_10" localSheetId="1">#REF!</definedName>
    <definedName name="CODO_ACERO_6x25menos_10">#REF!</definedName>
    <definedName name="CODO_ACERO_6x25menos_11" localSheetId="1">#REF!</definedName>
    <definedName name="CODO_ACERO_6x25menos_11">#REF!</definedName>
    <definedName name="CODO_ACERO_6x25menos_6" localSheetId="1">#REF!</definedName>
    <definedName name="CODO_ACERO_6x25menos_6">#REF!</definedName>
    <definedName name="CODO_ACERO_6x25menos_7" localSheetId="1">#REF!</definedName>
    <definedName name="CODO_ACERO_6x25menos_7">#REF!</definedName>
    <definedName name="CODO_ACERO_6x25menos_8" localSheetId="1">#REF!</definedName>
    <definedName name="CODO_ACERO_6x25menos_8">#REF!</definedName>
    <definedName name="CODO_ACERO_6x25menos_9" localSheetId="1">#REF!</definedName>
    <definedName name="CODO_ACERO_6x25menos_9">#REF!</definedName>
    <definedName name="CODO_ACERO_6x70mas" localSheetId="1">#REF!</definedName>
    <definedName name="CODO_ACERO_6x70mas">#REF!</definedName>
    <definedName name="CODO_ACERO_6x70mas_10" localSheetId="1">#REF!</definedName>
    <definedName name="CODO_ACERO_6x70mas_10">#REF!</definedName>
    <definedName name="CODO_ACERO_6x70mas_11" localSheetId="1">#REF!</definedName>
    <definedName name="CODO_ACERO_6x70mas_11">#REF!</definedName>
    <definedName name="CODO_ACERO_6x70mas_6" localSheetId="1">#REF!</definedName>
    <definedName name="CODO_ACERO_6x70mas_6">#REF!</definedName>
    <definedName name="CODO_ACERO_6x70mas_7" localSheetId="1">#REF!</definedName>
    <definedName name="CODO_ACERO_6x70mas_7">#REF!</definedName>
    <definedName name="CODO_ACERO_6x70mas_8" localSheetId="1">#REF!</definedName>
    <definedName name="CODO_ACERO_6x70mas_8">#REF!</definedName>
    <definedName name="CODO_ACERO_6x70mas_9" localSheetId="1">#REF!</definedName>
    <definedName name="CODO_ACERO_6x70mas_9">#REF!</definedName>
    <definedName name="CODO_ACERO_8x25a70" localSheetId="1">#REF!</definedName>
    <definedName name="CODO_ACERO_8x25a70">#REF!</definedName>
    <definedName name="CODO_ACERO_8x25a70_10" localSheetId="1">#REF!</definedName>
    <definedName name="CODO_ACERO_8x25a70_10">#REF!</definedName>
    <definedName name="CODO_ACERO_8x25a70_11" localSheetId="1">#REF!</definedName>
    <definedName name="CODO_ACERO_8x25a70_11">#REF!</definedName>
    <definedName name="CODO_ACERO_8x25a70_6" localSheetId="1">#REF!</definedName>
    <definedName name="CODO_ACERO_8x25a70_6">#REF!</definedName>
    <definedName name="CODO_ACERO_8x25a70_7" localSheetId="1">#REF!</definedName>
    <definedName name="CODO_ACERO_8x25a70_7">#REF!</definedName>
    <definedName name="CODO_ACERO_8x25a70_8" localSheetId="1">#REF!</definedName>
    <definedName name="CODO_ACERO_8x25a70_8">#REF!</definedName>
    <definedName name="CODO_ACERO_8x25a70_9" localSheetId="1">#REF!</definedName>
    <definedName name="CODO_ACERO_8x25a70_9">#REF!</definedName>
    <definedName name="CODO_ACERO_8x25menos" localSheetId="1">#REF!</definedName>
    <definedName name="CODO_ACERO_8x25menos">#REF!</definedName>
    <definedName name="CODO_ACERO_8x25menos_10" localSheetId="1">#REF!</definedName>
    <definedName name="CODO_ACERO_8x25menos_10">#REF!</definedName>
    <definedName name="CODO_ACERO_8x25menos_11" localSheetId="1">#REF!</definedName>
    <definedName name="CODO_ACERO_8x25menos_11">#REF!</definedName>
    <definedName name="CODO_ACERO_8x25menos_6" localSheetId="1">#REF!</definedName>
    <definedName name="CODO_ACERO_8x25menos_6">#REF!</definedName>
    <definedName name="CODO_ACERO_8x25menos_7" localSheetId="1">#REF!</definedName>
    <definedName name="CODO_ACERO_8x25menos_7">#REF!</definedName>
    <definedName name="CODO_ACERO_8x25menos_8" localSheetId="1">#REF!</definedName>
    <definedName name="CODO_ACERO_8x25menos_8">#REF!</definedName>
    <definedName name="CODO_ACERO_8x25menos_9" localSheetId="1">#REF!</definedName>
    <definedName name="CODO_ACERO_8x25menos_9">#REF!</definedName>
    <definedName name="CODO_ACERO_8x45" localSheetId="1">#REF!</definedName>
    <definedName name="CODO_ACERO_8x45">#REF!</definedName>
    <definedName name="CODO_ACERO_8x45_10" localSheetId="1">#REF!</definedName>
    <definedName name="CODO_ACERO_8x45_10">#REF!</definedName>
    <definedName name="CODO_ACERO_8x45_11" localSheetId="1">#REF!</definedName>
    <definedName name="CODO_ACERO_8x45_11">#REF!</definedName>
    <definedName name="CODO_ACERO_8x45_6" localSheetId="1">#REF!</definedName>
    <definedName name="CODO_ACERO_8x45_6">#REF!</definedName>
    <definedName name="CODO_ACERO_8x45_7" localSheetId="1">#REF!</definedName>
    <definedName name="CODO_ACERO_8x45_7">#REF!</definedName>
    <definedName name="CODO_ACERO_8x45_8" localSheetId="1">#REF!</definedName>
    <definedName name="CODO_ACERO_8x45_8">#REF!</definedName>
    <definedName name="CODO_ACERO_8x45_9" localSheetId="1">#REF!</definedName>
    <definedName name="CODO_ACERO_8x45_9">#REF!</definedName>
    <definedName name="CODO_ACERO_8x70mas" localSheetId="1">#REF!</definedName>
    <definedName name="CODO_ACERO_8x70mas">#REF!</definedName>
    <definedName name="CODO_ACERO_8x70mas_10" localSheetId="1">#REF!</definedName>
    <definedName name="CODO_ACERO_8x70mas_10">#REF!</definedName>
    <definedName name="CODO_ACERO_8x70mas_11" localSheetId="1">#REF!</definedName>
    <definedName name="CODO_ACERO_8x70mas_11">#REF!</definedName>
    <definedName name="CODO_ACERO_8x70mas_6" localSheetId="1">#REF!</definedName>
    <definedName name="CODO_ACERO_8x70mas_6">#REF!</definedName>
    <definedName name="CODO_ACERO_8x70mas_7" localSheetId="1">#REF!</definedName>
    <definedName name="CODO_ACERO_8x70mas_7">#REF!</definedName>
    <definedName name="CODO_ACERO_8x70mas_8" localSheetId="1">#REF!</definedName>
    <definedName name="CODO_ACERO_8x70mas_8">#REF!</definedName>
    <definedName name="CODO_ACERO_8x70mas_9" localSheetId="1">#REF!</definedName>
    <definedName name="CODO_ACERO_8x70mas_9">#REF!</definedName>
    <definedName name="CODO_ACERO_8x90" localSheetId="1">#REF!</definedName>
    <definedName name="CODO_ACERO_8x90">#REF!</definedName>
    <definedName name="CODO_ACERO_8x90_10" localSheetId="1">#REF!</definedName>
    <definedName name="CODO_ACERO_8x90_10">#REF!</definedName>
    <definedName name="CODO_ACERO_8x90_11" localSheetId="1">#REF!</definedName>
    <definedName name="CODO_ACERO_8x90_11">#REF!</definedName>
    <definedName name="CODO_ACERO_8x90_6" localSheetId="1">#REF!</definedName>
    <definedName name="CODO_ACERO_8x90_6">#REF!</definedName>
    <definedName name="CODO_ACERO_8x90_7" localSheetId="1">#REF!</definedName>
    <definedName name="CODO_ACERO_8x90_7">#REF!</definedName>
    <definedName name="CODO_ACERO_8x90_8" localSheetId="1">#REF!</definedName>
    <definedName name="CODO_ACERO_8x90_8">#REF!</definedName>
    <definedName name="CODO_ACERO_8x90_9" localSheetId="1">#REF!</definedName>
    <definedName name="CODO_ACERO_8x90_9">#REF!</definedName>
    <definedName name="CODO_CPVC_12x90" localSheetId="1">#REF!</definedName>
    <definedName name="CODO_CPVC_12x90">#REF!</definedName>
    <definedName name="CODO_CPVC_12x90_10" localSheetId="1">#REF!</definedName>
    <definedName name="CODO_CPVC_12x90_10">#REF!</definedName>
    <definedName name="CODO_CPVC_12x90_11" localSheetId="1">#REF!</definedName>
    <definedName name="CODO_CPVC_12x90_11">#REF!</definedName>
    <definedName name="CODO_CPVC_12x90_6" localSheetId="1">#REF!</definedName>
    <definedName name="CODO_CPVC_12x90_6">#REF!</definedName>
    <definedName name="CODO_CPVC_12x90_7" localSheetId="1">#REF!</definedName>
    <definedName name="CODO_CPVC_12x90_7">#REF!</definedName>
    <definedName name="CODO_CPVC_12x90_8" localSheetId="1">#REF!</definedName>
    <definedName name="CODO_CPVC_12x90_8">#REF!</definedName>
    <definedName name="CODO_CPVC_12x90_9" localSheetId="1">#REF!</definedName>
    <definedName name="CODO_CPVC_12x90_9">#REF!</definedName>
    <definedName name="CODO_ELEC_1" localSheetId="1">#REF!</definedName>
    <definedName name="CODO_ELEC_1">#REF!</definedName>
    <definedName name="CODO_ELEC_1_10" localSheetId="1">#REF!</definedName>
    <definedName name="CODO_ELEC_1_10">#REF!</definedName>
    <definedName name="CODO_ELEC_1_11" localSheetId="1">#REF!</definedName>
    <definedName name="CODO_ELEC_1_11">#REF!</definedName>
    <definedName name="CODO_ELEC_1_6" localSheetId="1">#REF!</definedName>
    <definedName name="CODO_ELEC_1_6">#REF!</definedName>
    <definedName name="CODO_ELEC_1_7" localSheetId="1">#REF!</definedName>
    <definedName name="CODO_ELEC_1_7">#REF!</definedName>
    <definedName name="CODO_ELEC_1_8" localSheetId="1">#REF!</definedName>
    <definedName name="CODO_ELEC_1_8">#REF!</definedName>
    <definedName name="CODO_ELEC_1_9" localSheetId="1">#REF!</definedName>
    <definedName name="CODO_ELEC_1_9">#REF!</definedName>
    <definedName name="CODO_ELEC_12" localSheetId="1">#REF!</definedName>
    <definedName name="CODO_ELEC_12">#REF!</definedName>
    <definedName name="CODO_ELEC_12_10" localSheetId="1">#REF!</definedName>
    <definedName name="CODO_ELEC_12_10">#REF!</definedName>
    <definedName name="CODO_ELEC_12_11" localSheetId="1">#REF!</definedName>
    <definedName name="CODO_ELEC_12_11">#REF!</definedName>
    <definedName name="CODO_ELEC_12_6" localSheetId="1">#REF!</definedName>
    <definedName name="CODO_ELEC_12_6">#REF!</definedName>
    <definedName name="CODO_ELEC_12_7" localSheetId="1">#REF!</definedName>
    <definedName name="CODO_ELEC_12_7">#REF!</definedName>
    <definedName name="CODO_ELEC_12_8" localSheetId="1">#REF!</definedName>
    <definedName name="CODO_ELEC_12_8">#REF!</definedName>
    <definedName name="CODO_ELEC_12_9" localSheetId="1">#REF!</definedName>
    <definedName name="CODO_ELEC_12_9">#REF!</definedName>
    <definedName name="CODO_ELEC_1y12" localSheetId="1">#REF!</definedName>
    <definedName name="CODO_ELEC_1y12">#REF!</definedName>
    <definedName name="CODO_ELEC_1y12_10" localSheetId="1">#REF!</definedName>
    <definedName name="CODO_ELEC_1y12_10">#REF!</definedName>
    <definedName name="CODO_ELEC_1y12_11" localSheetId="1">#REF!</definedName>
    <definedName name="CODO_ELEC_1y12_11">#REF!</definedName>
    <definedName name="CODO_ELEC_1y12_6" localSheetId="1">#REF!</definedName>
    <definedName name="CODO_ELEC_1y12_6">#REF!</definedName>
    <definedName name="CODO_ELEC_1y12_7" localSheetId="1">#REF!</definedName>
    <definedName name="CODO_ELEC_1y12_7">#REF!</definedName>
    <definedName name="CODO_ELEC_1y12_8" localSheetId="1">#REF!</definedName>
    <definedName name="CODO_ELEC_1y12_8">#REF!</definedName>
    <definedName name="CODO_ELEC_1y12_9" localSheetId="1">#REF!</definedName>
    <definedName name="CODO_ELEC_1y12_9">#REF!</definedName>
    <definedName name="CODO_ELEC_2" localSheetId="1">#REF!</definedName>
    <definedName name="CODO_ELEC_2">#REF!</definedName>
    <definedName name="CODO_ELEC_2_10" localSheetId="1">#REF!</definedName>
    <definedName name="CODO_ELEC_2_10">#REF!</definedName>
    <definedName name="CODO_ELEC_2_11" localSheetId="1">#REF!</definedName>
    <definedName name="CODO_ELEC_2_11">#REF!</definedName>
    <definedName name="CODO_ELEC_2_6" localSheetId="1">#REF!</definedName>
    <definedName name="CODO_ELEC_2_6">#REF!</definedName>
    <definedName name="CODO_ELEC_2_7" localSheetId="1">#REF!</definedName>
    <definedName name="CODO_ELEC_2_7">#REF!</definedName>
    <definedName name="CODO_ELEC_2_8" localSheetId="1">#REF!</definedName>
    <definedName name="CODO_ELEC_2_8">#REF!</definedName>
    <definedName name="CODO_ELEC_2_9" localSheetId="1">#REF!</definedName>
    <definedName name="CODO_ELEC_2_9">#REF!</definedName>
    <definedName name="CODO_ELEC_34" localSheetId="1">#REF!</definedName>
    <definedName name="CODO_ELEC_34">#REF!</definedName>
    <definedName name="CODO_ELEC_34_10" localSheetId="1">#REF!</definedName>
    <definedName name="CODO_ELEC_34_10">#REF!</definedName>
    <definedName name="CODO_ELEC_34_11" localSheetId="1">#REF!</definedName>
    <definedName name="CODO_ELEC_34_11">#REF!</definedName>
    <definedName name="CODO_ELEC_34_6" localSheetId="1">#REF!</definedName>
    <definedName name="CODO_ELEC_34_6">#REF!</definedName>
    <definedName name="CODO_ELEC_34_7" localSheetId="1">#REF!</definedName>
    <definedName name="CODO_ELEC_34_7">#REF!</definedName>
    <definedName name="CODO_ELEC_34_8" localSheetId="1">#REF!</definedName>
    <definedName name="CODO_ELEC_34_8">#REF!</definedName>
    <definedName name="CODO_ELEC_34_9" localSheetId="1">#REF!</definedName>
    <definedName name="CODO_ELEC_34_9">#REF!</definedName>
    <definedName name="CODO_HG_1_12_x90" localSheetId="1">#REF!</definedName>
    <definedName name="CODO_HG_1_12_x90">#REF!</definedName>
    <definedName name="CODO_HG_1_12_x90_10" localSheetId="1">#REF!</definedName>
    <definedName name="CODO_HG_1_12_x90_10">#REF!</definedName>
    <definedName name="CODO_HG_1_12_x90_11" localSheetId="1">#REF!</definedName>
    <definedName name="CODO_HG_1_12_x90_11">#REF!</definedName>
    <definedName name="CODO_HG_1_12_x90_6" localSheetId="1">#REF!</definedName>
    <definedName name="CODO_HG_1_12_x90_6">#REF!</definedName>
    <definedName name="CODO_HG_1_12_x90_7" localSheetId="1">#REF!</definedName>
    <definedName name="CODO_HG_1_12_x90_7">#REF!</definedName>
    <definedName name="CODO_HG_1_12_x90_8" localSheetId="1">#REF!</definedName>
    <definedName name="CODO_HG_1_12_x90_8">#REF!</definedName>
    <definedName name="CODO_HG_1_12_x90_9" localSheetId="1">#REF!</definedName>
    <definedName name="CODO_HG_1_12_x90_9">#REF!</definedName>
    <definedName name="CODO_HG_12x90" localSheetId="1">#REF!</definedName>
    <definedName name="CODO_HG_12x90">#REF!</definedName>
    <definedName name="CODO_HG_12x90_10" localSheetId="1">#REF!</definedName>
    <definedName name="CODO_HG_12x90_10">#REF!</definedName>
    <definedName name="CODO_HG_12x90_11" localSheetId="1">#REF!</definedName>
    <definedName name="CODO_HG_12x90_11">#REF!</definedName>
    <definedName name="CODO_HG_12x90_6" localSheetId="1">#REF!</definedName>
    <definedName name="CODO_HG_12x90_6">#REF!</definedName>
    <definedName name="CODO_HG_12x90_7" localSheetId="1">#REF!</definedName>
    <definedName name="CODO_HG_12x90_7">#REF!</definedName>
    <definedName name="CODO_HG_12x90_8" localSheetId="1">#REF!</definedName>
    <definedName name="CODO_HG_12x90_8">#REF!</definedName>
    <definedName name="CODO_HG_12x90_9" localSheetId="1">#REF!</definedName>
    <definedName name="CODO_HG_12x90_9">#REF!</definedName>
    <definedName name="CODO_HG_1x90" localSheetId="1">#REF!</definedName>
    <definedName name="CODO_HG_1x90">#REF!</definedName>
    <definedName name="CODO_HG_1x90_10" localSheetId="1">#REF!</definedName>
    <definedName name="CODO_HG_1x90_10">#REF!</definedName>
    <definedName name="CODO_HG_1x90_11" localSheetId="1">#REF!</definedName>
    <definedName name="CODO_HG_1x90_11">#REF!</definedName>
    <definedName name="CODO_HG_1x90_6" localSheetId="1">#REF!</definedName>
    <definedName name="CODO_HG_1x90_6">#REF!</definedName>
    <definedName name="CODO_HG_1x90_7" localSheetId="1">#REF!</definedName>
    <definedName name="CODO_HG_1x90_7">#REF!</definedName>
    <definedName name="CODO_HG_1x90_8" localSheetId="1">#REF!</definedName>
    <definedName name="CODO_HG_1x90_8">#REF!</definedName>
    <definedName name="CODO_HG_1x90_9" localSheetId="1">#REF!</definedName>
    <definedName name="CODO_HG_1x90_9">#REF!</definedName>
    <definedName name="CODO_HG_1y12x90" localSheetId="1">#REF!</definedName>
    <definedName name="CODO_HG_1y12x90">#REF!</definedName>
    <definedName name="CODO_HG_1y12x90_10" localSheetId="1">#REF!</definedName>
    <definedName name="CODO_HG_1y12x90_10">#REF!</definedName>
    <definedName name="CODO_HG_1y12x90_11" localSheetId="1">#REF!</definedName>
    <definedName name="CODO_HG_1y12x90_11">#REF!</definedName>
    <definedName name="CODO_HG_1y12x90_6" localSheetId="1">#REF!</definedName>
    <definedName name="CODO_HG_1y12x90_6">#REF!</definedName>
    <definedName name="CODO_HG_1y12x90_7" localSheetId="1">#REF!</definedName>
    <definedName name="CODO_HG_1y12x90_7">#REF!</definedName>
    <definedName name="CODO_HG_1y12x90_8" localSheetId="1">#REF!</definedName>
    <definedName name="CODO_HG_1y12x90_8">#REF!</definedName>
    <definedName name="CODO_HG_1y12x90_9" localSheetId="1">#REF!</definedName>
    <definedName name="CODO_HG_1y12x90_9">#REF!</definedName>
    <definedName name="CODO_HG_2x90" localSheetId="1">#REF!</definedName>
    <definedName name="CODO_HG_2x90">#REF!</definedName>
    <definedName name="CODO_HG_2x90_10" localSheetId="1">#REF!</definedName>
    <definedName name="CODO_HG_2x90_10">#REF!</definedName>
    <definedName name="CODO_HG_2x90_11" localSheetId="1">#REF!</definedName>
    <definedName name="CODO_HG_2x90_11">#REF!</definedName>
    <definedName name="CODO_HG_2x90_6" localSheetId="1">#REF!</definedName>
    <definedName name="CODO_HG_2x90_6">#REF!</definedName>
    <definedName name="CODO_HG_2x90_7" localSheetId="1">#REF!</definedName>
    <definedName name="CODO_HG_2x90_7">#REF!</definedName>
    <definedName name="CODO_HG_2x90_8" localSheetId="1">#REF!</definedName>
    <definedName name="CODO_HG_2x90_8">#REF!</definedName>
    <definedName name="CODO_HG_2x90_9" localSheetId="1">#REF!</definedName>
    <definedName name="CODO_HG_2x90_9">#REF!</definedName>
    <definedName name="CODO_HG_34x90" localSheetId="1">#REF!</definedName>
    <definedName name="CODO_HG_34x90">#REF!</definedName>
    <definedName name="CODO_HG_34x90_10" localSheetId="1">#REF!</definedName>
    <definedName name="CODO_HG_34x90_10">#REF!</definedName>
    <definedName name="CODO_HG_34x90_11" localSheetId="1">#REF!</definedName>
    <definedName name="CODO_HG_34x90_11">#REF!</definedName>
    <definedName name="CODO_HG_34x90_6" localSheetId="1">#REF!</definedName>
    <definedName name="CODO_HG_34x90_6">#REF!</definedName>
    <definedName name="CODO_HG_34x90_7" localSheetId="1">#REF!</definedName>
    <definedName name="CODO_HG_34x90_7">#REF!</definedName>
    <definedName name="CODO_HG_34x90_8" localSheetId="1">#REF!</definedName>
    <definedName name="CODO_HG_34x90_8">#REF!</definedName>
    <definedName name="CODO_HG_34x90_9" localSheetId="1">#REF!</definedName>
    <definedName name="CODO_HG_34x90_9">#REF!</definedName>
    <definedName name="CODO_PVC_DRE_2x45" localSheetId="1">#REF!</definedName>
    <definedName name="CODO_PVC_DRE_2x45">#REF!</definedName>
    <definedName name="CODO_PVC_DRE_2x45_10" localSheetId="1">#REF!</definedName>
    <definedName name="CODO_PVC_DRE_2x45_10">#REF!</definedName>
    <definedName name="CODO_PVC_DRE_2x45_11" localSheetId="1">#REF!</definedName>
    <definedName name="CODO_PVC_DRE_2x45_11">#REF!</definedName>
    <definedName name="CODO_PVC_DRE_2x45_6" localSheetId="1">#REF!</definedName>
    <definedName name="CODO_PVC_DRE_2x45_6">#REF!</definedName>
    <definedName name="CODO_PVC_DRE_2x45_7" localSheetId="1">#REF!</definedName>
    <definedName name="CODO_PVC_DRE_2x45_7">#REF!</definedName>
    <definedName name="CODO_PVC_DRE_2x45_8" localSheetId="1">#REF!</definedName>
    <definedName name="CODO_PVC_DRE_2x45_8">#REF!</definedName>
    <definedName name="CODO_PVC_DRE_2x45_9" localSheetId="1">#REF!</definedName>
    <definedName name="CODO_PVC_DRE_2x45_9">#REF!</definedName>
    <definedName name="CODO_PVC_DRE_2x90" localSheetId="1">#REF!</definedName>
    <definedName name="CODO_PVC_DRE_2x90">#REF!</definedName>
    <definedName name="CODO_PVC_DRE_2x90_10" localSheetId="1">#REF!</definedName>
    <definedName name="CODO_PVC_DRE_2x90_10">#REF!</definedName>
    <definedName name="CODO_PVC_DRE_2x90_11" localSheetId="1">#REF!</definedName>
    <definedName name="CODO_PVC_DRE_2x90_11">#REF!</definedName>
    <definedName name="CODO_PVC_DRE_2x90_6" localSheetId="1">#REF!</definedName>
    <definedName name="CODO_PVC_DRE_2x90_6">#REF!</definedName>
    <definedName name="CODO_PVC_DRE_2x90_7" localSheetId="1">#REF!</definedName>
    <definedName name="CODO_PVC_DRE_2x90_7">#REF!</definedName>
    <definedName name="CODO_PVC_DRE_2x90_8" localSheetId="1">#REF!</definedName>
    <definedName name="CODO_PVC_DRE_2x90_8">#REF!</definedName>
    <definedName name="CODO_PVC_DRE_2x90_9" localSheetId="1">#REF!</definedName>
    <definedName name="CODO_PVC_DRE_2x90_9">#REF!</definedName>
    <definedName name="CODO_PVC_DRE_3x45" localSheetId="1">#REF!</definedName>
    <definedName name="CODO_PVC_DRE_3x45">#REF!</definedName>
    <definedName name="CODO_PVC_DRE_3x45_10" localSheetId="1">#REF!</definedName>
    <definedName name="CODO_PVC_DRE_3x45_10">#REF!</definedName>
    <definedName name="CODO_PVC_DRE_3x45_11" localSheetId="1">#REF!</definedName>
    <definedName name="CODO_PVC_DRE_3x45_11">#REF!</definedName>
    <definedName name="CODO_PVC_DRE_3x45_6" localSheetId="1">#REF!</definedName>
    <definedName name="CODO_PVC_DRE_3x45_6">#REF!</definedName>
    <definedName name="CODO_PVC_DRE_3x45_7" localSheetId="1">#REF!</definedName>
    <definedName name="CODO_PVC_DRE_3x45_7">#REF!</definedName>
    <definedName name="CODO_PVC_DRE_3x45_8" localSheetId="1">#REF!</definedName>
    <definedName name="CODO_PVC_DRE_3x45_8">#REF!</definedName>
    <definedName name="CODO_PVC_DRE_3x45_9" localSheetId="1">#REF!</definedName>
    <definedName name="CODO_PVC_DRE_3x45_9">#REF!</definedName>
    <definedName name="CODO_PVC_DRE_3x90" localSheetId="1">#REF!</definedName>
    <definedName name="CODO_PVC_DRE_3x90">#REF!</definedName>
    <definedName name="CODO_PVC_DRE_3x90_10" localSheetId="1">#REF!</definedName>
    <definedName name="CODO_PVC_DRE_3x90_10">#REF!</definedName>
    <definedName name="CODO_PVC_DRE_3x90_11" localSheetId="1">#REF!</definedName>
    <definedName name="CODO_PVC_DRE_3x90_11">#REF!</definedName>
    <definedName name="CODO_PVC_DRE_3x90_6" localSheetId="1">#REF!</definedName>
    <definedName name="CODO_PVC_DRE_3x90_6">#REF!</definedName>
    <definedName name="CODO_PVC_DRE_3x90_7" localSheetId="1">#REF!</definedName>
    <definedName name="CODO_PVC_DRE_3x90_7">#REF!</definedName>
    <definedName name="CODO_PVC_DRE_3x90_8" localSheetId="1">#REF!</definedName>
    <definedName name="CODO_PVC_DRE_3x90_8">#REF!</definedName>
    <definedName name="CODO_PVC_DRE_3x90_9" localSheetId="1">#REF!</definedName>
    <definedName name="CODO_PVC_DRE_3x90_9">#REF!</definedName>
    <definedName name="CODO_PVC_DRE_4x45" localSheetId="1">#REF!</definedName>
    <definedName name="CODO_PVC_DRE_4x45">#REF!</definedName>
    <definedName name="CODO_PVC_DRE_4x45_10" localSheetId="1">#REF!</definedName>
    <definedName name="CODO_PVC_DRE_4x45_10">#REF!</definedName>
    <definedName name="CODO_PVC_DRE_4x45_11" localSheetId="1">#REF!</definedName>
    <definedName name="CODO_PVC_DRE_4x45_11">#REF!</definedName>
    <definedName name="CODO_PVC_DRE_4x45_6" localSheetId="1">#REF!</definedName>
    <definedName name="CODO_PVC_DRE_4x45_6">#REF!</definedName>
    <definedName name="CODO_PVC_DRE_4x45_7" localSheetId="1">#REF!</definedName>
    <definedName name="CODO_PVC_DRE_4x45_7">#REF!</definedName>
    <definedName name="CODO_PVC_DRE_4x45_8" localSheetId="1">#REF!</definedName>
    <definedName name="CODO_PVC_DRE_4x45_8">#REF!</definedName>
    <definedName name="CODO_PVC_DRE_4x45_9" localSheetId="1">#REF!</definedName>
    <definedName name="CODO_PVC_DRE_4x45_9">#REF!</definedName>
    <definedName name="CODO_PVC_DRE_4x90" localSheetId="1">#REF!</definedName>
    <definedName name="CODO_PVC_DRE_4x90">#REF!</definedName>
    <definedName name="CODO_PVC_DRE_4x90_10" localSheetId="1">#REF!</definedName>
    <definedName name="CODO_PVC_DRE_4x90_10">#REF!</definedName>
    <definedName name="CODO_PVC_DRE_4x90_11" localSheetId="1">#REF!</definedName>
    <definedName name="CODO_PVC_DRE_4x90_11">#REF!</definedName>
    <definedName name="CODO_PVC_DRE_4x90_6" localSheetId="1">#REF!</definedName>
    <definedName name="CODO_PVC_DRE_4x90_6">#REF!</definedName>
    <definedName name="CODO_PVC_DRE_4x90_7" localSheetId="1">#REF!</definedName>
    <definedName name="CODO_PVC_DRE_4x90_7">#REF!</definedName>
    <definedName name="CODO_PVC_DRE_4x90_8" localSheetId="1">#REF!</definedName>
    <definedName name="CODO_PVC_DRE_4x90_8">#REF!</definedName>
    <definedName name="CODO_PVC_DRE_4x90_9" localSheetId="1">#REF!</definedName>
    <definedName name="CODO_PVC_DRE_4x90_9">#REF!</definedName>
    <definedName name="CODO_PVC_PRES_12x90" localSheetId="1">#REF!</definedName>
    <definedName name="CODO_PVC_PRES_12x90">#REF!</definedName>
    <definedName name="CODO_PVC_PRES_12x90_10" localSheetId="1">#REF!</definedName>
    <definedName name="CODO_PVC_PRES_12x90_10">#REF!</definedName>
    <definedName name="CODO_PVC_PRES_12x90_11" localSheetId="1">#REF!</definedName>
    <definedName name="CODO_PVC_PRES_12x90_11">#REF!</definedName>
    <definedName name="CODO_PVC_PRES_12x90_6" localSheetId="1">#REF!</definedName>
    <definedName name="CODO_PVC_PRES_12x90_6">#REF!</definedName>
    <definedName name="CODO_PVC_PRES_12x90_7" localSheetId="1">#REF!</definedName>
    <definedName name="CODO_PVC_PRES_12x90_7">#REF!</definedName>
    <definedName name="CODO_PVC_PRES_12x90_8" localSheetId="1">#REF!</definedName>
    <definedName name="CODO_PVC_PRES_12x90_8">#REF!</definedName>
    <definedName name="CODO_PVC_PRES_12x90_9" localSheetId="1">#REF!</definedName>
    <definedName name="CODO_PVC_PRES_12x90_9">#REF!</definedName>
    <definedName name="CODO_PVC_PRES_1x90" localSheetId="1">#REF!</definedName>
    <definedName name="CODO_PVC_PRES_1x90">#REF!</definedName>
    <definedName name="CODO_PVC_PRES_1x90_10" localSheetId="1">#REF!</definedName>
    <definedName name="CODO_PVC_PRES_1x90_10">#REF!</definedName>
    <definedName name="CODO_PVC_PRES_1x90_11" localSheetId="1">#REF!</definedName>
    <definedName name="CODO_PVC_PRES_1x90_11">#REF!</definedName>
    <definedName name="CODO_PVC_PRES_1x90_6" localSheetId="1">#REF!</definedName>
    <definedName name="CODO_PVC_PRES_1x90_6">#REF!</definedName>
    <definedName name="CODO_PVC_PRES_1x90_7" localSheetId="1">#REF!</definedName>
    <definedName name="CODO_PVC_PRES_1x90_7">#REF!</definedName>
    <definedName name="CODO_PVC_PRES_1x90_8" localSheetId="1">#REF!</definedName>
    <definedName name="CODO_PVC_PRES_1x90_8">#REF!</definedName>
    <definedName name="CODO_PVC_PRES_1x90_9" localSheetId="1">#REF!</definedName>
    <definedName name="CODO_PVC_PRES_1x90_9">#REF!</definedName>
    <definedName name="COLA_EXT_LAVAMANOS_PVC_1_14x8" localSheetId="1">#REF!</definedName>
    <definedName name="COLA_EXT_LAVAMANOS_PVC_1_14x8">#REF!</definedName>
    <definedName name="COLA_EXT_LAVAMANOS_PVC_1_14x8_10" localSheetId="1">#REF!</definedName>
    <definedName name="COLA_EXT_LAVAMANOS_PVC_1_14x8_10">#REF!</definedName>
    <definedName name="COLA_EXT_LAVAMANOS_PVC_1_14x8_11" localSheetId="1">#REF!</definedName>
    <definedName name="COLA_EXT_LAVAMANOS_PVC_1_14x8_11">#REF!</definedName>
    <definedName name="COLA_EXT_LAVAMANOS_PVC_1_14x8_6" localSheetId="1">#REF!</definedName>
    <definedName name="COLA_EXT_LAVAMANOS_PVC_1_14x8_6">#REF!</definedName>
    <definedName name="COLA_EXT_LAVAMANOS_PVC_1_14x8_7" localSheetId="1">#REF!</definedName>
    <definedName name="COLA_EXT_LAVAMANOS_PVC_1_14x8_7">#REF!</definedName>
    <definedName name="COLA_EXT_LAVAMANOS_PVC_1_14x8_8" localSheetId="1">#REF!</definedName>
    <definedName name="COLA_EXT_LAVAMANOS_PVC_1_14x8_8">#REF!</definedName>
    <definedName name="COLA_EXT_LAVAMANOS_PVC_1_14x8_9" localSheetId="1">#REF!</definedName>
    <definedName name="COLA_EXT_LAVAMANOS_PVC_1_14x8_9">#REF!</definedName>
    <definedName name="COLC1" localSheetId="1">#REF!</definedName>
    <definedName name="COLC1">#REF!</definedName>
    <definedName name="COLC1_6" localSheetId="1">#REF!</definedName>
    <definedName name="COLC1_6">#REF!</definedName>
    <definedName name="COLC2" localSheetId="1">#REF!</definedName>
    <definedName name="COLC2">#REF!</definedName>
    <definedName name="COLC2_6" localSheetId="1">#REF!</definedName>
    <definedName name="COLC2_6">#REF!</definedName>
    <definedName name="COLC3CIR" localSheetId="1">#REF!</definedName>
    <definedName name="COLC3CIR">#REF!</definedName>
    <definedName name="COLC3CIR_6" localSheetId="1">#REF!</definedName>
    <definedName name="COLC3CIR_6">#REF!</definedName>
    <definedName name="COLC4" localSheetId="1">#REF!</definedName>
    <definedName name="COLC4">#REF!</definedName>
    <definedName name="COLC4_6" localSheetId="1">#REF!</definedName>
    <definedName name="COLC4_6">#REF!</definedName>
    <definedName name="Coloc.Ceramica.Pisos">'[34]Costos Mano de Obra'!$O$46</definedName>
    <definedName name="COLOC_BLOCK4" localSheetId="1">#REF!</definedName>
    <definedName name="COLOC_BLOCK4">#REF!</definedName>
    <definedName name="COLOC_BLOCK4_10" localSheetId="1">#REF!</definedName>
    <definedName name="COLOC_BLOCK4_10">#REF!</definedName>
    <definedName name="COLOC_BLOCK4_11" localSheetId="1">#REF!</definedName>
    <definedName name="COLOC_BLOCK4_11">#REF!</definedName>
    <definedName name="COLOC_BLOCK4_6" localSheetId="1">#REF!</definedName>
    <definedName name="COLOC_BLOCK4_6">#REF!</definedName>
    <definedName name="COLOC_BLOCK4_7" localSheetId="1">#REF!</definedName>
    <definedName name="COLOC_BLOCK4_7">#REF!</definedName>
    <definedName name="COLOC_BLOCK4_8" localSheetId="1">#REF!</definedName>
    <definedName name="COLOC_BLOCK4_8">#REF!</definedName>
    <definedName name="COLOC_BLOCK4_9" localSheetId="1">#REF!</definedName>
    <definedName name="COLOC_BLOCK4_9">#REF!</definedName>
    <definedName name="COLOC_BLOCK6" localSheetId="1">#REF!</definedName>
    <definedName name="COLOC_BLOCK6">#REF!</definedName>
    <definedName name="COLOC_BLOCK6_10" localSheetId="1">#REF!</definedName>
    <definedName name="COLOC_BLOCK6_10">#REF!</definedName>
    <definedName name="COLOC_BLOCK6_11" localSheetId="1">#REF!</definedName>
    <definedName name="COLOC_BLOCK6_11">#REF!</definedName>
    <definedName name="COLOC_BLOCK6_6" localSheetId="1">#REF!</definedName>
    <definedName name="COLOC_BLOCK6_6">#REF!</definedName>
    <definedName name="COLOC_BLOCK6_7" localSheetId="1">#REF!</definedName>
    <definedName name="COLOC_BLOCK6_7">#REF!</definedName>
    <definedName name="COLOC_BLOCK6_8" localSheetId="1">#REF!</definedName>
    <definedName name="COLOC_BLOCK6_8">#REF!</definedName>
    <definedName name="COLOC_BLOCK6_9" localSheetId="1">#REF!</definedName>
    <definedName name="COLOC_BLOCK6_9">#REF!</definedName>
    <definedName name="COLOC_BLOCK8" localSheetId="1">#REF!</definedName>
    <definedName name="COLOC_BLOCK8">#REF!</definedName>
    <definedName name="COLOC_BLOCK8_10" localSheetId="1">#REF!</definedName>
    <definedName name="COLOC_BLOCK8_10">#REF!</definedName>
    <definedName name="COLOC_BLOCK8_11" localSheetId="1">#REF!</definedName>
    <definedName name="COLOC_BLOCK8_11">#REF!</definedName>
    <definedName name="COLOC_BLOCK8_6" localSheetId="1">#REF!</definedName>
    <definedName name="COLOC_BLOCK8_6">#REF!</definedName>
    <definedName name="COLOC_BLOCK8_7" localSheetId="1">#REF!</definedName>
    <definedName name="COLOC_BLOCK8_7">#REF!</definedName>
    <definedName name="COLOC_BLOCK8_8" localSheetId="1">#REF!</definedName>
    <definedName name="COLOC_BLOCK8_8">#REF!</definedName>
    <definedName name="COLOC_BLOCK8_9" localSheetId="1">#REF!</definedName>
    <definedName name="COLOC_BLOCK8_9">#REF!</definedName>
    <definedName name="COLOC_TUB_PEAD_16" localSheetId="1">#REF!</definedName>
    <definedName name="COLOC_TUB_PEAD_16">#REF!</definedName>
    <definedName name="COLOC_TUB_PEAD_16_10" localSheetId="1">#REF!</definedName>
    <definedName name="COLOC_TUB_PEAD_16_10">#REF!</definedName>
    <definedName name="COLOC_TUB_PEAD_16_11" localSheetId="1">#REF!</definedName>
    <definedName name="COLOC_TUB_PEAD_16_11">#REF!</definedName>
    <definedName name="COLOC_TUB_PEAD_16_6" localSheetId="1">#REF!</definedName>
    <definedName name="COLOC_TUB_PEAD_16_6">#REF!</definedName>
    <definedName name="COLOC_TUB_PEAD_16_7" localSheetId="1">#REF!</definedName>
    <definedName name="COLOC_TUB_PEAD_16_7">#REF!</definedName>
    <definedName name="COLOC_TUB_PEAD_16_8" localSheetId="1">#REF!</definedName>
    <definedName name="COLOC_TUB_PEAD_16_8">#REF!</definedName>
    <definedName name="COLOC_TUB_PEAD_16_9" localSheetId="1">#REF!</definedName>
    <definedName name="COLOC_TUB_PEAD_16_9">#REF!</definedName>
    <definedName name="COLOC_TUB_PEAD_20" localSheetId="1">#REF!</definedName>
    <definedName name="COLOC_TUB_PEAD_20">#REF!</definedName>
    <definedName name="COLOC_TUB_PEAD_20_10" localSheetId="1">#REF!</definedName>
    <definedName name="COLOC_TUB_PEAD_20_10">#REF!</definedName>
    <definedName name="COLOC_TUB_PEAD_20_11" localSheetId="1">#REF!</definedName>
    <definedName name="COLOC_TUB_PEAD_20_11">#REF!</definedName>
    <definedName name="COLOC_TUB_PEAD_20_6" localSheetId="1">#REF!</definedName>
    <definedName name="COLOC_TUB_PEAD_20_6">#REF!</definedName>
    <definedName name="COLOC_TUB_PEAD_20_7" localSheetId="1">#REF!</definedName>
    <definedName name="COLOC_TUB_PEAD_20_7">#REF!</definedName>
    <definedName name="COLOC_TUB_PEAD_20_8" localSheetId="1">#REF!</definedName>
    <definedName name="COLOC_TUB_PEAD_20_8">#REF!</definedName>
    <definedName name="COLOC_TUB_PEAD_20_9" localSheetId="1">#REF!</definedName>
    <definedName name="COLOC_TUB_PEAD_20_9">#REF!</definedName>
    <definedName name="COLOC_TUB_PEAD_8" localSheetId="1">#REF!</definedName>
    <definedName name="COLOC_TUB_PEAD_8">#REF!</definedName>
    <definedName name="COLOC_TUB_PEAD_8_10" localSheetId="1">#REF!</definedName>
    <definedName name="COLOC_TUB_PEAD_8_10">#REF!</definedName>
    <definedName name="COLOC_TUB_PEAD_8_11" localSheetId="1">#REF!</definedName>
    <definedName name="COLOC_TUB_PEAD_8_11">#REF!</definedName>
    <definedName name="COLOC_TUB_PEAD_8_6" localSheetId="1">#REF!</definedName>
    <definedName name="COLOC_TUB_PEAD_8_6">#REF!</definedName>
    <definedName name="COLOC_TUB_PEAD_8_7" localSheetId="1">#REF!</definedName>
    <definedName name="COLOC_TUB_PEAD_8_7">#REF!</definedName>
    <definedName name="COLOC_TUB_PEAD_8_8" localSheetId="1">#REF!</definedName>
    <definedName name="COLOC_TUB_PEAD_8_8">#REF!</definedName>
    <definedName name="COLOC_TUB_PEAD_8_9" localSheetId="1">#REF!</definedName>
    <definedName name="COLOC_TUB_PEAD_8_9">#REF!</definedName>
    <definedName name="COMPRESOR" localSheetId="1">#REF!</definedName>
    <definedName name="COMPRESOR">#REF!</definedName>
    <definedName name="COMPRESOR_10" localSheetId="1">#REF!</definedName>
    <definedName name="COMPRESOR_10">#REF!</definedName>
    <definedName name="COMPRESOR_11" localSheetId="1">#REF!</definedName>
    <definedName name="COMPRESOR_11">#REF!</definedName>
    <definedName name="COMPRESOR_6" localSheetId="1">#REF!</definedName>
    <definedName name="COMPRESOR_6">#REF!</definedName>
    <definedName name="COMPRESOR_7" localSheetId="1">#REF!</definedName>
    <definedName name="COMPRESOR_7">#REF!</definedName>
    <definedName name="COMPRESOR_8" localSheetId="1">#REF!</definedName>
    <definedName name="COMPRESOR_8">#REF!</definedName>
    <definedName name="COMPRESOR_9" localSheetId="1">#REF!</definedName>
    <definedName name="COMPRESOR_9">#REF!</definedName>
    <definedName name="COMPUERTA_1x1_VOLANTA" localSheetId="1">#REF!</definedName>
    <definedName name="COMPUERTA_1x1_VOLANTA">#REF!</definedName>
    <definedName name="COMPUERTA_1x1_VOLANTA_10" localSheetId="1">#REF!</definedName>
    <definedName name="COMPUERTA_1x1_VOLANTA_10">#REF!</definedName>
    <definedName name="COMPUERTA_1x1_VOLANTA_11" localSheetId="1">#REF!</definedName>
    <definedName name="COMPUERTA_1x1_VOLANTA_11">#REF!</definedName>
    <definedName name="COMPUERTA_1x1_VOLANTA_6" localSheetId="1">#REF!</definedName>
    <definedName name="COMPUERTA_1x1_VOLANTA_6">#REF!</definedName>
    <definedName name="COMPUERTA_1x1_VOLANTA_7" localSheetId="1">#REF!</definedName>
    <definedName name="COMPUERTA_1x1_VOLANTA_7">#REF!</definedName>
    <definedName name="COMPUERTA_1x1_VOLANTA_8" localSheetId="1">#REF!</definedName>
    <definedName name="COMPUERTA_1x1_VOLANTA_8">#REF!</definedName>
    <definedName name="COMPUERTA_1x1_VOLANTA_9" localSheetId="1">#REF!</definedName>
    <definedName name="COMPUERTA_1x1_VOLANTA_9">#REF!</definedName>
    <definedName name="CONTEN" localSheetId="1">#REF!</definedName>
    <definedName name="CONTEN">#REF!</definedName>
    <definedName name="CONTEN_10" localSheetId="1">#REF!</definedName>
    <definedName name="CONTEN_10">#REF!</definedName>
    <definedName name="CONTEN_11" localSheetId="1">#REF!</definedName>
    <definedName name="CONTEN_11">#REF!</definedName>
    <definedName name="CONTEN_6" localSheetId="1">#REF!</definedName>
    <definedName name="CONTEN_6">#REF!</definedName>
    <definedName name="CONTEN_7" localSheetId="1">#REF!</definedName>
    <definedName name="CONTEN_7">#REF!</definedName>
    <definedName name="CONTEN_8" localSheetId="1">#REF!</definedName>
    <definedName name="CONTEN_8">#REF!</definedName>
    <definedName name="CONTEN_9" localSheetId="1">#REF!</definedName>
    <definedName name="CONTEN_9">#REF!</definedName>
    <definedName name="control_3">"$#REF!.$#REF!$#REF!:#REF!#REF!"</definedName>
    <definedName name="COPIA" localSheetId="1">[15]INS!#REF!</definedName>
    <definedName name="COPIA">[15]INS!#REF!</definedName>
    <definedName name="COPIA_8" localSheetId="1">#REF!</definedName>
    <definedName name="COPIA_8">#REF!</definedName>
    <definedName name="costocapataz">'[30]Analisis Unit. '!$G$3</definedName>
    <definedName name="costoobrero">'[30]Analisis Unit. '!$G$5</definedName>
    <definedName name="costotecesp">'[30]Analisis Unit. '!$G$4</definedName>
    <definedName name="CRUZ_HG_1_12" localSheetId="1">#REF!</definedName>
    <definedName name="CRUZ_HG_1_12">#REF!</definedName>
    <definedName name="CRUZ_HG_1_12_10" localSheetId="1">#REF!</definedName>
    <definedName name="CRUZ_HG_1_12_10">#REF!</definedName>
    <definedName name="CRUZ_HG_1_12_11" localSheetId="1">#REF!</definedName>
    <definedName name="CRUZ_HG_1_12_11">#REF!</definedName>
    <definedName name="CRUZ_HG_1_12_6" localSheetId="1">#REF!</definedName>
    <definedName name="CRUZ_HG_1_12_6">#REF!</definedName>
    <definedName name="CRUZ_HG_1_12_7" localSheetId="1">#REF!</definedName>
    <definedName name="CRUZ_HG_1_12_7">#REF!</definedName>
    <definedName name="CRUZ_HG_1_12_8" localSheetId="1">#REF!</definedName>
    <definedName name="CRUZ_HG_1_12_8">#REF!</definedName>
    <definedName name="CRUZ_HG_1_12_9" localSheetId="1">#REF!</definedName>
    <definedName name="CRUZ_HG_1_12_9">#REF!</definedName>
    <definedName name="cuadro" localSheetId="1">[23]ADDENDA!#REF!</definedName>
    <definedName name="cuadro">[23]ADDENDA!#REF!</definedName>
    <definedName name="cuadro_6" localSheetId="1">#REF!</definedName>
    <definedName name="cuadro_6">#REF!</definedName>
    <definedName name="cuadro_8" localSheetId="1">#REF!</definedName>
    <definedName name="cuadro_8">#REF!</definedName>
    <definedName name="CUBETA_5Gls" localSheetId="1">#REF!</definedName>
    <definedName name="CUBETA_5Gls">#REF!</definedName>
    <definedName name="CUBETA_5Gls_10" localSheetId="1">#REF!</definedName>
    <definedName name="CUBETA_5Gls_10">#REF!</definedName>
    <definedName name="CUBETA_5Gls_11" localSheetId="1">#REF!</definedName>
    <definedName name="CUBETA_5Gls_11">#REF!</definedName>
    <definedName name="CUBETA_5Gls_6" localSheetId="1">#REF!</definedName>
    <definedName name="CUBETA_5Gls_6">#REF!</definedName>
    <definedName name="CUBETA_5Gls_7" localSheetId="1">#REF!</definedName>
    <definedName name="CUBETA_5Gls_7">#REF!</definedName>
    <definedName name="CUBETA_5Gls_8" localSheetId="1">#REF!</definedName>
    <definedName name="CUBETA_5Gls_8">#REF!</definedName>
    <definedName name="CUBETA_5Gls_9" localSheetId="1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1">#REF!</definedName>
    <definedName name="CUBO_GOMA">#REF!</definedName>
    <definedName name="CUBO_GOMA_10" localSheetId="1">#REF!</definedName>
    <definedName name="CUBO_GOMA_10">#REF!</definedName>
    <definedName name="CUBO_GOMA_11" localSheetId="1">#REF!</definedName>
    <definedName name="CUBO_GOMA_11">#REF!</definedName>
    <definedName name="CUBO_GOMA_6" localSheetId="1">#REF!</definedName>
    <definedName name="CUBO_GOMA_6">#REF!</definedName>
    <definedName name="CUBO_GOMA_7" localSheetId="1">#REF!</definedName>
    <definedName name="CUBO_GOMA_7">#REF!</definedName>
    <definedName name="CUBO_GOMA_8" localSheetId="1">#REF!</definedName>
    <definedName name="CUBO_GOMA_8">#REF!</definedName>
    <definedName name="CUBO_GOMA_9" localSheetId="1">#REF!</definedName>
    <definedName name="CUBO_GOMA_9">#REF!</definedName>
    <definedName name="Cubo_para_vaciado_de_Hormigón_3">#N/A</definedName>
    <definedName name="CUBREFALTA_INODORO_CROMO_38" localSheetId="1">#REF!</definedName>
    <definedName name="CUBREFALTA_INODORO_CROMO_38">#REF!</definedName>
    <definedName name="CUBREFALTA_INODORO_CROMO_38_10" localSheetId="1">#REF!</definedName>
    <definedName name="CUBREFALTA_INODORO_CROMO_38_10">#REF!</definedName>
    <definedName name="CUBREFALTA_INODORO_CROMO_38_11" localSheetId="1">#REF!</definedName>
    <definedName name="CUBREFALTA_INODORO_CROMO_38_11">#REF!</definedName>
    <definedName name="CUBREFALTA_INODORO_CROMO_38_6" localSheetId="1">#REF!</definedName>
    <definedName name="CUBREFALTA_INODORO_CROMO_38_6">#REF!</definedName>
    <definedName name="CUBREFALTA_INODORO_CROMO_38_7" localSheetId="1">#REF!</definedName>
    <definedName name="CUBREFALTA_INODORO_CROMO_38_7">#REF!</definedName>
    <definedName name="CUBREFALTA_INODORO_CROMO_38_8" localSheetId="1">#REF!</definedName>
    <definedName name="CUBREFALTA_INODORO_CROMO_38_8">#REF!</definedName>
    <definedName name="CUBREFALTA_INODORO_CROMO_38_9" localSheetId="1">#REF!</definedName>
    <definedName name="CUBREFALTA_INODORO_CROMO_38_9">#REF!</definedName>
    <definedName name="Curado_y_Aditivo_3">#N/A</definedName>
    <definedName name="CURVA_ELEC_PVC_12" localSheetId="1">#REF!</definedName>
    <definedName name="CURVA_ELEC_PVC_12">#REF!</definedName>
    <definedName name="CURVA_ELEC_PVC_12_10" localSheetId="1">#REF!</definedName>
    <definedName name="CURVA_ELEC_PVC_12_10">#REF!</definedName>
    <definedName name="CURVA_ELEC_PVC_12_11" localSheetId="1">#REF!</definedName>
    <definedName name="CURVA_ELEC_PVC_12_11">#REF!</definedName>
    <definedName name="CURVA_ELEC_PVC_12_6" localSheetId="1">#REF!</definedName>
    <definedName name="CURVA_ELEC_PVC_12_6">#REF!</definedName>
    <definedName name="CURVA_ELEC_PVC_12_7" localSheetId="1">#REF!</definedName>
    <definedName name="CURVA_ELEC_PVC_12_7">#REF!</definedName>
    <definedName name="CURVA_ELEC_PVC_12_8" localSheetId="1">#REF!</definedName>
    <definedName name="CURVA_ELEC_PVC_12_8">#REF!</definedName>
    <definedName name="CURVA_ELEC_PVC_12_9" localSheetId="1">#REF!</definedName>
    <definedName name="CURVA_ELEC_PVC_12_9">#REF!</definedName>
    <definedName name="CURVA_ELEC_PVC_34" localSheetId="1">#REF!</definedName>
    <definedName name="CURVA_ELEC_PVC_34">#REF!</definedName>
    <definedName name="CURVA_ELEC_PVC_34_10" localSheetId="1">#REF!</definedName>
    <definedName name="CURVA_ELEC_PVC_34_10">#REF!</definedName>
    <definedName name="CURVA_ELEC_PVC_34_11" localSheetId="1">#REF!</definedName>
    <definedName name="CURVA_ELEC_PVC_34_11">#REF!</definedName>
    <definedName name="CURVA_ELEC_PVC_34_6" localSheetId="1">#REF!</definedName>
    <definedName name="CURVA_ELEC_PVC_34_6">#REF!</definedName>
    <definedName name="CURVA_ELEC_PVC_34_7" localSheetId="1">#REF!</definedName>
    <definedName name="CURVA_ELEC_PVC_34_7">#REF!</definedName>
    <definedName name="CURVA_ELEC_PVC_34_8" localSheetId="1">#REF!</definedName>
    <definedName name="CURVA_ELEC_PVC_34_8">#REF!</definedName>
    <definedName name="CURVA_ELEC_PVC_34_9" localSheetId="1">#REF!</definedName>
    <definedName name="CURVA_ELEC_PVC_34_9">#REF!</definedName>
    <definedName name="CUT_OUT_100AMP" localSheetId="1">#REF!</definedName>
    <definedName name="CUT_OUT_100AMP">#REF!</definedName>
    <definedName name="CUT_OUT_100AMP_10" localSheetId="1">#REF!</definedName>
    <definedName name="CUT_OUT_100AMP_10">#REF!</definedName>
    <definedName name="CUT_OUT_100AMP_11" localSheetId="1">#REF!</definedName>
    <definedName name="CUT_OUT_100AMP_11">#REF!</definedName>
    <definedName name="CUT_OUT_100AMP_6" localSheetId="1">#REF!</definedName>
    <definedName name="CUT_OUT_100AMP_6">#REF!</definedName>
    <definedName name="CUT_OUT_100AMP_7" localSheetId="1">#REF!</definedName>
    <definedName name="CUT_OUT_100AMP_7">#REF!</definedName>
    <definedName name="CUT_OUT_100AMP_8" localSheetId="1">#REF!</definedName>
    <definedName name="CUT_OUT_100AMP_8">#REF!</definedName>
    <definedName name="CUT_OUT_100AMP_9" localSheetId="1">#REF!</definedName>
    <definedName name="CUT_OUT_100AMP_9">#REF!</definedName>
    <definedName name="CUT_OUT_200AMP" localSheetId="1">#REF!</definedName>
    <definedName name="CUT_OUT_200AMP">#REF!</definedName>
    <definedName name="CUT_OUT_200AMP_10" localSheetId="1">#REF!</definedName>
    <definedName name="CUT_OUT_200AMP_10">#REF!</definedName>
    <definedName name="CUT_OUT_200AMP_11" localSheetId="1">#REF!</definedName>
    <definedName name="CUT_OUT_200AMP_11">#REF!</definedName>
    <definedName name="CUT_OUT_200AMP_6" localSheetId="1">#REF!</definedName>
    <definedName name="CUT_OUT_200AMP_6">#REF!</definedName>
    <definedName name="CUT_OUT_200AMP_7" localSheetId="1">#REF!</definedName>
    <definedName name="CUT_OUT_200AMP_7">#REF!</definedName>
    <definedName name="CUT_OUT_200AMP_8" localSheetId="1">#REF!</definedName>
    <definedName name="CUT_OUT_200AMP_8">#REF!</definedName>
    <definedName name="CUT_OUT_200AMP_9" localSheetId="1">#REF!</definedName>
    <definedName name="CUT_OUT_200AMP_9">#REF!</definedName>
    <definedName name="CZINC" localSheetId="1">[11]M.O.!#REF!</definedName>
    <definedName name="CZINC">[11]M.O.!#REF!</definedName>
    <definedName name="CZINC_6" localSheetId="1">#REF!</definedName>
    <definedName name="CZINC_6">#REF!</definedName>
    <definedName name="CZINC_8" localSheetId="1">#REF!</definedName>
    <definedName name="CZINC_8">#REF!</definedName>
    <definedName name="D" localSheetId="1">#REF!</definedName>
    <definedName name="D">#REF!</definedName>
    <definedName name="D_3">#N/A</definedName>
    <definedName name="D7H">[31]EQUIPOS!$I$9</definedName>
    <definedName name="D8K">[31]EQUIPOS!$I$8</definedName>
    <definedName name="deducciones_3">"$#REF!.$M$62"</definedName>
    <definedName name="derop" localSheetId="1">[20]M.O.!#REF!</definedName>
    <definedName name="derop">[21]M.O.!#REF!</definedName>
    <definedName name="derop_10" localSheetId="1">#REF!</definedName>
    <definedName name="derop_10">#REF!</definedName>
    <definedName name="derop_11" localSheetId="1">#REF!</definedName>
    <definedName name="derop_11">#REF!</definedName>
    <definedName name="derop_5" localSheetId="1">#REF!</definedName>
    <definedName name="derop_5">#REF!</definedName>
    <definedName name="derop_6" localSheetId="1">#REF!</definedName>
    <definedName name="derop_6">#REF!</definedName>
    <definedName name="derop_7" localSheetId="1">#REF!</definedName>
    <definedName name="derop_7">#REF!</definedName>
    <definedName name="derop_8" localSheetId="1">#REF!</definedName>
    <definedName name="derop_8">#REF!</definedName>
    <definedName name="derop_9" localSheetId="1">#REF!</definedName>
    <definedName name="derop_9">#REF!</definedName>
    <definedName name="DERRETIDO_BCO" localSheetId="1">#REF!</definedName>
    <definedName name="DERRETIDO_BCO">#REF!</definedName>
    <definedName name="DERRETIDO_BCO_10" localSheetId="1">#REF!</definedName>
    <definedName name="DERRETIDO_BCO_10">#REF!</definedName>
    <definedName name="DERRETIDO_BCO_11" localSheetId="1">#REF!</definedName>
    <definedName name="DERRETIDO_BCO_11">#REF!</definedName>
    <definedName name="DERRETIDO_BCO_6" localSheetId="1">#REF!</definedName>
    <definedName name="DERRETIDO_BCO_6">#REF!</definedName>
    <definedName name="DERRETIDO_BCO_7" localSheetId="1">#REF!</definedName>
    <definedName name="DERRETIDO_BCO_7">#REF!</definedName>
    <definedName name="DERRETIDO_BCO_8" localSheetId="1">#REF!</definedName>
    <definedName name="DERRETIDO_BCO_8">#REF!</definedName>
    <definedName name="DERRETIDO_BCO_9" localSheetId="1">#REF!</definedName>
    <definedName name="DERRETIDO_BCO_9">#REF!</definedName>
    <definedName name="DESAGUE_DOBLE_FREGADERO_PVC" localSheetId="1">#REF!</definedName>
    <definedName name="DESAGUE_DOBLE_FREGADERO_PVC">#REF!</definedName>
    <definedName name="DESAGUE_DOBLE_FREGADERO_PVC_10" localSheetId="1">#REF!</definedName>
    <definedName name="DESAGUE_DOBLE_FREGADERO_PVC_10">#REF!</definedName>
    <definedName name="DESAGUE_DOBLE_FREGADERO_PVC_11" localSheetId="1">#REF!</definedName>
    <definedName name="DESAGUE_DOBLE_FREGADERO_PVC_11">#REF!</definedName>
    <definedName name="DESAGUE_DOBLE_FREGADERO_PVC_6" localSheetId="1">#REF!</definedName>
    <definedName name="DESAGUE_DOBLE_FREGADERO_PVC_6">#REF!</definedName>
    <definedName name="DESAGUE_DOBLE_FREGADERO_PVC_7" localSheetId="1">#REF!</definedName>
    <definedName name="DESAGUE_DOBLE_FREGADERO_PVC_7">#REF!</definedName>
    <definedName name="DESAGUE_DOBLE_FREGADERO_PVC_8" localSheetId="1">#REF!</definedName>
    <definedName name="DESAGUE_DOBLE_FREGADERO_PVC_8">#REF!</definedName>
    <definedName name="DESAGUE_DOBLE_FREGADERO_PVC_9" localSheetId="1">#REF!</definedName>
    <definedName name="DESAGUE_DOBLE_FREGADERO_PVC_9">#REF!</definedName>
    <definedName name="DESCRIPCION">#N/A</definedName>
    <definedName name="DESCRIPCION_6">NA()</definedName>
    <definedName name="desencofrado" localSheetId="1">#REF!</definedName>
    <definedName name="desencofrado">#REF!</definedName>
    <definedName name="desencofrado_8" localSheetId="1">#REF!</definedName>
    <definedName name="desencofrado_8">#REF!</definedName>
    <definedName name="DESENCOFRADO_COLS">[14]MO!$B$256</definedName>
    <definedName name="DESENCOFRADO_COLS_10" localSheetId="1">#REF!</definedName>
    <definedName name="DESENCOFRADO_COLS_10">#REF!</definedName>
    <definedName name="DESENCOFRADO_COLS_11" localSheetId="1">#REF!</definedName>
    <definedName name="DESENCOFRADO_COLS_11">#REF!</definedName>
    <definedName name="DESENCOFRADO_COLS_5" localSheetId="1">#REF!</definedName>
    <definedName name="DESENCOFRADO_COLS_5">#REF!</definedName>
    <definedName name="DESENCOFRADO_COLS_6" localSheetId="1">#REF!</definedName>
    <definedName name="DESENCOFRADO_COLS_6">#REF!</definedName>
    <definedName name="DESENCOFRADO_COLS_7" localSheetId="1">#REF!</definedName>
    <definedName name="DESENCOFRADO_COLS_7">#REF!</definedName>
    <definedName name="DESENCOFRADO_COLS_8" localSheetId="1">#REF!</definedName>
    <definedName name="DESENCOFRADO_COLS_8">#REF!</definedName>
    <definedName name="DESENCOFRADO_COLS_9" localSheetId="1">#REF!</definedName>
    <definedName name="DESENCOFRADO_COLS_9">#REF!</definedName>
    <definedName name="DESENCOFRADO_LOSA" localSheetId="1">#REF!</definedName>
    <definedName name="DESENCOFRADO_LOSA">#REF!</definedName>
    <definedName name="DESENCOFRADO_LOSA_10" localSheetId="1">#REF!</definedName>
    <definedName name="DESENCOFRADO_LOSA_10">#REF!</definedName>
    <definedName name="DESENCOFRADO_LOSA_11" localSheetId="1">#REF!</definedName>
    <definedName name="DESENCOFRADO_LOSA_11">#REF!</definedName>
    <definedName name="DESENCOFRADO_LOSA_6" localSheetId="1">#REF!</definedName>
    <definedName name="DESENCOFRADO_LOSA_6">#REF!</definedName>
    <definedName name="DESENCOFRADO_LOSA_7" localSheetId="1">#REF!</definedName>
    <definedName name="DESENCOFRADO_LOSA_7">#REF!</definedName>
    <definedName name="DESENCOFRADO_LOSA_8" localSheetId="1">#REF!</definedName>
    <definedName name="DESENCOFRADO_LOSA_8">#REF!</definedName>
    <definedName name="DESENCOFRADO_LOSA_9" localSheetId="1">#REF!</definedName>
    <definedName name="DESENCOFRADO_LOSA_9">#REF!</definedName>
    <definedName name="DESENCOFRADO_MURO" localSheetId="1">#REF!</definedName>
    <definedName name="DESENCOFRADO_MURO">#REF!</definedName>
    <definedName name="DESENCOFRADO_MURO_10" localSheetId="1">#REF!</definedName>
    <definedName name="DESENCOFRADO_MURO_10">#REF!</definedName>
    <definedName name="DESENCOFRADO_MURO_11" localSheetId="1">#REF!</definedName>
    <definedName name="DESENCOFRADO_MURO_11">#REF!</definedName>
    <definedName name="DESENCOFRADO_MURO_6" localSheetId="1">#REF!</definedName>
    <definedName name="DESENCOFRADO_MURO_6">#REF!</definedName>
    <definedName name="DESENCOFRADO_MURO_7" localSheetId="1">#REF!</definedName>
    <definedName name="DESENCOFRADO_MURO_7">#REF!</definedName>
    <definedName name="DESENCOFRADO_MURO_8" localSheetId="1">#REF!</definedName>
    <definedName name="DESENCOFRADO_MURO_8">#REF!</definedName>
    <definedName name="DESENCOFRADO_MURO_9" localSheetId="1">#REF!</definedName>
    <definedName name="DESENCOFRADO_MURO_9">#REF!</definedName>
    <definedName name="DESENCOFRADO_VIGA" localSheetId="1">#REF!</definedName>
    <definedName name="DESENCOFRADO_VIGA">#REF!</definedName>
    <definedName name="DESENCOFRADO_VIGA_10" localSheetId="1">#REF!</definedName>
    <definedName name="DESENCOFRADO_VIGA_10">#REF!</definedName>
    <definedName name="DESENCOFRADO_VIGA_11" localSheetId="1">#REF!</definedName>
    <definedName name="DESENCOFRADO_VIGA_11">#REF!</definedName>
    <definedName name="DESENCOFRADO_VIGA_6" localSheetId="1">#REF!</definedName>
    <definedName name="DESENCOFRADO_VIGA_6">#REF!</definedName>
    <definedName name="DESENCOFRADO_VIGA_7" localSheetId="1">#REF!</definedName>
    <definedName name="DESENCOFRADO_VIGA_7">#REF!</definedName>
    <definedName name="DESENCOFRADO_VIGA_8" localSheetId="1">#REF!</definedName>
    <definedName name="DESENCOFRADO_VIGA_8">#REF!</definedName>
    <definedName name="DESENCOFRADO_VIGA_9" localSheetId="1">#REF!</definedName>
    <definedName name="DESENCOFRADO_VIGA_9">#REF!</definedName>
    <definedName name="desencofradovigas" localSheetId="1">#REF!</definedName>
    <definedName name="desencofradovigas">#REF!</definedName>
    <definedName name="desencofradovigas_8" localSheetId="1">#REF!</definedName>
    <definedName name="desencofradovigas_8">#REF!</definedName>
    <definedName name="dfd" localSheetId="1">#REF!</definedName>
    <definedName name="dfd">#REF!</definedName>
    <definedName name="DIA" localSheetId="1">#REF!</definedName>
    <definedName name="DIA">#REF!</definedName>
    <definedName name="DIA_10" localSheetId="1">#REF!</definedName>
    <definedName name="DIA_10">#REF!</definedName>
    <definedName name="DIA_11" localSheetId="1">#REF!</definedName>
    <definedName name="DIA_11">#REF!</definedName>
    <definedName name="DIA_6" localSheetId="1">#REF!</definedName>
    <definedName name="DIA_6">#REF!</definedName>
    <definedName name="DIA_7" localSheetId="1">#REF!</definedName>
    <definedName name="DIA_7">#REF!</definedName>
    <definedName name="DIA_8" localSheetId="1">#REF!</definedName>
    <definedName name="DIA_8">#REF!</definedName>
    <definedName name="DIA_9" localSheetId="1">#REF!</definedName>
    <definedName name="DIA_9">#REF!</definedName>
    <definedName name="DIOS" localSheetId="1">#REF!</definedName>
    <definedName name="DIOS">#REF!</definedName>
    <definedName name="DISTRIBUCION_DE_AREAS_POR_NIVEL" localSheetId="1">#REF!</definedName>
    <definedName name="DISTRIBUCION_DE_AREAS_POR_NIVEL">#REF!</definedName>
    <definedName name="DISTRIBUCION_DE_AREAS_POR_NIVEL_8" localSheetId="1">#REF!</definedName>
    <definedName name="DISTRIBUCION_DE_AREAS_POR_NIVEL_8">#REF!</definedName>
    <definedName name="donatelo" localSheetId="1">[35]INS!#REF!</definedName>
    <definedName name="donatelo">[36]INS!#REF!</definedName>
    <definedName name="donatelo_10" localSheetId="1">#REF!</definedName>
    <definedName name="donatelo_10">#REF!</definedName>
    <definedName name="donatelo_11" localSheetId="1">#REF!</definedName>
    <definedName name="donatelo_11">#REF!</definedName>
    <definedName name="donatelo_5" localSheetId="1">#REF!</definedName>
    <definedName name="donatelo_5">#REF!</definedName>
    <definedName name="donatelo_6" localSheetId="1">#REF!</definedName>
    <definedName name="donatelo_6">#REF!</definedName>
    <definedName name="donatelo_7" localSheetId="1">#REF!</definedName>
    <definedName name="donatelo_7">#REF!</definedName>
    <definedName name="donatelo_8" localSheetId="1">#REF!</definedName>
    <definedName name="donatelo_8">#REF!</definedName>
    <definedName name="donatelo_9" localSheetId="1">#REF!</definedName>
    <definedName name="donatelo_9">#REF!</definedName>
    <definedName name="DUCHA_PLASTICA_CALIENTE_CROMO_12" localSheetId="1">#REF!</definedName>
    <definedName name="DUCHA_PLASTICA_CALIENTE_CROMO_12">#REF!</definedName>
    <definedName name="DUCHA_PLASTICA_CALIENTE_CROMO_12_10" localSheetId="1">#REF!</definedName>
    <definedName name="DUCHA_PLASTICA_CALIENTE_CROMO_12_10">#REF!</definedName>
    <definedName name="DUCHA_PLASTICA_CALIENTE_CROMO_12_11" localSheetId="1">#REF!</definedName>
    <definedName name="DUCHA_PLASTICA_CALIENTE_CROMO_12_11">#REF!</definedName>
    <definedName name="DUCHA_PLASTICA_CALIENTE_CROMO_12_6" localSheetId="1">#REF!</definedName>
    <definedName name="DUCHA_PLASTICA_CALIENTE_CROMO_12_6">#REF!</definedName>
    <definedName name="DUCHA_PLASTICA_CALIENTE_CROMO_12_7" localSheetId="1">#REF!</definedName>
    <definedName name="DUCHA_PLASTICA_CALIENTE_CROMO_12_7">#REF!</definedName>
    <definedName name="DUCHA_PLASTICA_CALIENTE_CROMO_12_8" localSheetId="1">#REF!</definedName>
    <definedName name="DUCHA_PLASTICA_CALIENTE_CROMO_12_8">#REF!</definedName>
    <definedName name="DUCHA_PLASTICA_CALIENTE_CROMO_12_9" localSheetId="1">#REF!</definedName>
    <definedName name="DUCHA_PLASTICA_CALIENTE_CROMO_12_9">#REF!</definedName>
    <definedName name="e" localSheetId="1">#REF!</definedName>
    <definedName name="e">#REF!</definedName>
    <definedName name="ELECTRODOS" localSheetId="1">#REF!</definedName>
    <definedName name="ELECTRODOS">#REF!</definedName>
    <definedName name="ELECTRODOS_10" localSheetId="1">#REF!</definedName>
    <definedName name="ELECTRODOS_10">#REF!</definedName>
    <definedName name="ELECTRODOS_11" localSheetId="1">#REF!</definedName>
    <definedName name="ELECTRODOS_11">#REF!</definedName>
    <definedName name="ELECTRODOS_6" localSheetId="1">#REF!</definedName>
    <definedName name="ELECTRODOS_6">#REF!</definedName>
    <definedName name="ELECTRODOS_7" localSheetId="1">#REF!</definedName>
    <definedName name="ELECTRODOS_7">#REF!</definedName>
    <definedName name="ELECTRODOS_8" localSheetId="1">#REF!</definedName>
    <definedName name="ELECTRODOS_8">#REF!</definedName>
    <definedName name="ELECTRODOS_9" localSheetId="1">#REF!</definedName>
    <definedName name="ELECTRODOS_9">#REF!</definedName>
    <definedName name="Empalme_de_Pilotes_3">#N/A</definedName>
    <definedName name="ENCACHE" localSheetId="1">#REF!</definedName>
    <definedName name="ENCACHE">#REF!</definedName>
    <definedName name="ENCACHE_10" localSheetId="1">#REF!</definedName>
    <definedName name="ENCACHE_10">#REF!</definedName>
    <definedName name="ENCACHE_11" localSheetId="1">#REF!</definedName>
    <definedName name="ENCACHE_11">#REF!</definedName>
    <definedName name="ENCACHE_6" localSheetId="1">#REF!</definedName>
    <definedName name="ENCACHE_6">#REF!</definedName>
    <definedName name="ENCACHE_7" localSheetId="1">#REF!</definedName>
    <definedName name="ENCACHE_7">#REF!</definedName>
    <definedName name="ENCACHE_8" localSheetId="1">#REF!</definedName>
    <definedName name="ENCACHE_8">#REF!</definedName>
    <definedName name="ENCACHE_9" localSheetId="1">#REF!</definedName>
    <definedName name="ENCACHE_9">#REF!</definedName>
    <definedName name="ENCOF_COLS_1">[14]MO!$B$247</definedName>
    <definedName name="ENCOF_COLS_1_10" localSheetId="1">#REF!</definedName>
    <definedName name="ENCOF_COLS_1_10">#REF!</definedName>
    <definedName name="ENCOF_COLS_1_11" localSheetId="1">#REF!</definedName>
    <definedName name="ENCOF_COLS_1_11">#REF!</definedName>
    <definedName name="ENCOF_COLS_1_5" localSheetId="1">#REF!</definedName>
    <definedName name="ENCOF_COLS_1_5">#REF!</definedName>
    <definedName name="ENCOF_COLS_1_6" localSheetId="1">#REF!</definedName>
    <definedName name="ENCOF_COLS_1_6">#REF!</definedName>
    <definedName name="ENCOF_COLS_1_7" localSheetId="1">#REF!</definedName>
    <definedName name="ENCOF_COLS_1_7">#REF!</definedName>
    <definedName name="ENCOF_COLS_1_8" localSheetId="1">#REF!</definedName>
    <definedName name="ENCOF_COLS_1_8">#REF!</definedName>
    <definedName name="ENCOF_COLS_1_9" localSheetId="1">#REF!</definedName>
    <definedName name="ENCOF_COLS_1_9">#REF!</definedName>
    <definedName name="ENCOF_DES_TC_COL_VIGA_AMARRE" localSheetId="1">#REF!</definedName>
    <definedName name="ENCOF_DES_TC_COL_VIGA_AMARRE">#REF!</definedName>
    <definedName name="ENCOF_DES_TC_COL_VIGA_AMARRE_10" localSheetId="1">#REF!</definedName>
    <definedName name="ENCOF_DES_TC_COL_VIGA_AMARRE_10">#REF!</definedName>
    <definedName name="ENCOF_DES_TC_COL_VIGA_AMARRE_11" localSheetId="1">#REF!</definedName>
    <definedName name="ENCOF_DES_TC_COL_VIGA_AMARRE_11">#REF!</definedName>
    <definedName name="ENCOF_DES_TC_COL_VIGA_AMARRE_6" localSheetId="1">#REF!</definedName>
    <definedName name="ENCOF_DES_TC_COL_VIGA_AMARRE_6">#REF!</definedName>
    <definedName name="ENCOF_DES_TC_COL_VIGA_AMARRE_7" localSheetId="1">#REF!</definedName>
    <definedName name="ENCOF_DES_TC_COL_VIGA_AMARRE_7">#REF!</definedName>
    <definedName name="ENCOF_DES_TC_COL_VIGA_AMARRE_8" localSheetId="1">#REF!</definedName>
    <definedName name="ENCOF_DES_TC_COL_VIGA_AMARRE_8">#REF!</definedName>
    <definedName name="ENCOF_DES_TC_COL_VIGA_AMARRE_9" localSheetId="1">#REF!</definedName>
    <definedName name="ENCOF_DES_TC_COL_VIGA_AMARRE_9">#REF!</definedName>
    <definedName name="ENCOF_DES_TC_COL50" localSheetId="1">#REF!</definedName>
    <definedName name="ENCOF_DES_TC_COL50">#REF!</definedName>
    <definedName name="ENCOF_DES_TC_COL50_10" localSheetId="1">#REF!</definedName>
    <definedName name="ENCOF_DES_TC_COL50_10">#REF!</definedName>
    <definedName name="ENCOF_DES_TC_COL50_11" localSheetId="1">#REF!</definedName>
    <definedName name="ENCOF_DES_TC_COL50_11">#REF!</definedName>
    <definedName name="ENCOF_DES_TC_COL50_6" localSheetId="1">#REF!</definedName>
    <definedName name="ENCOF_DES_TC_COL50_6">#REF!</definedName>
    <definedName name="ENCOF_DES_TC_COL50_7" localSheetId="1">#REF!</definedName>
    <definedName name="ENCOF_DES_TC_COL50_7">#REF!</definedName>
    <definedName name="ENCOF_DES_TC_COL50_8" localSheetId="1">#REF!</definedName>
    <definedName name="ENCOF_DES_TC_COL50_8">#REF!</definedName>
    <definedName name="ENCOF_DES_TC_COL50_9" localSheetId="1">#REF!</definedName>
    <definedName name="ENCOF_DES_TC_COL50_9">#REF!</definedName>
    <definedName name="ENCOF_DES_TC_DINTEL_ML" localSheetId="1">#REF!</definedName>
    <definedName name="ENCOF_DES_TC_DINTEL_ML">#REF!</definedName>
    <definedName name="ENCOF_DES_TC_DINTEL_ML_10" localSheetId="1">#REF!</definedName>
    <definedName name="ENCOF_DES_TC_DINTEL_ML_10">#REF!</definedName>
    <definedName name="ENCOF_DES_TC_DINTEL_ML_11" localSheetId="1">#REF!</definedName>
    <definedName name="ENCOF_DES_TC_DINTEL_ML_11">#REF!</definedName>
    <definedName name="ENCOF_DES_TC_DINTEL_ML_6" localSheetId="1">#REF!</definedName>
    <definedName name="ENCOF_DES_TC_DINTEL_ML_6">#REF!</definedName>
    <definedName name="ENCOF_DES_TC_DINTEL_ML_7" localSheetId="1">#REF!</definedName>
    <definedName name="ENCOF_DES_TC_DINTEL_ML_7">#REF!</definedName>
    <definedName name="ENCOF_DES_TC_DINTEL_ML_8" localSheetId="1">#REF!</definedName>
    <definedName name="ENCOF_DES_TC_DINTEL_ML_8">#REF!</definedName>
    <definedName name="ENCOF_DES_TC_DINTEL_ML_9" localSheetId="1">#REF!</definedName>
    <definedName name="ENCOF_DES_TC_DINTEL_ML_9">#REF!</definedName>
    <definedName name="ENCOF_DES_TC_MUROS" localSheetId="1">#REF!</definedName>
    <definedName name="ENCOF_DES_TC_MUROS">#REF!</definedName>
    <definedName name="ENCOF_DES_TC_MUROS_10" localSheetId="1">#REF!</definedName>
    <definedName name="ENCOF_DES_TC_MUROS_10">#REF!</definedName>
    <definedName name="ENCOF_DES_TC_MUROS_11" localSheetId="1">#REF!</definedName>
    <definedName name="ENCOF_DES_TC_MUROS_11">#REF!</definedName>
    <definedName name="ENCOF_DES_TC_MUROS_6" localSheetId="1">#REF!</definedName>
    <definedName name="ENCOF_DES_TC_MUROS_6">#REF!</definedName>
    <definedName name="ENCOF_DES_TC_MUROS_7" localSheetId="1">#REF!</definedName>
    <definedName name="ENCOF_DES_TC_MUROS_7">#REF!</definedName>
    <definedName name="ENCOF_DES_TC_MUROS_8" localSheetId="1">#REF!</definedName>
    <definedName name="ENCOF_DES_TC_MUROS_8">#REF!</definedName>
    <definedName name="ENCOF_DES_TC_MUROS_9" localSheetId="1">#REF!</definedName>
    <definedName name="ENCOF_DES_TC_MUROS_9">#REF!</definedName>
    <definedName name="ENCOF_TC_LOSA" localSheetId="1">#REF!</definedName>
    <definedName name="ENCOF_TC_LOSA">#REF!</definedName>
    <definedName name="ENCOF_TC_LOSA_10" localSheetId="1">#REF!</definedName>
    <definedName name="ENCOF_TC_LOSA_10">#REF!</definedName>
    <definedName name="ENCOF_TC_LOSA_11" localSheetId="1">#REF!</definedName>
    <definedName name="ENCOF_TC_LOSA_11">#REF!</definedName>
    <definedName name="ENCOF_TC_LOSA_6" localSheetId="1">#REF!</definedName>
    <definedName name="ENCOF_TC_LOSA_6">#REF!</definedName>
    <definedName name="ENCOF_TC_LOSA_7" localSheetId="1">#REF!</definedName>
    <definedName name="ENCOF_TC_LOSA_7">#REF!</definedName>
    <definedName name="ENCOF_TC_LOSA_8" localSheetId="1">#REF!</definedName>
    <definedName name="ENCOF_TC_LOSA_8">#REF!</definedName>
    <definedName name="ENCOF_TC_LOSA_9" localSheetId="1">#REF!</definedName>
    <definedName name="ENCOF_TC_LOSA_9">#REF!</definedName>
    <definedName name="ENCOF_TC_MURO_1" localSheetId="1">#REF!</definedName>
    <definedName name="ENCOF_TC_MURO_1">#REF!</definedName>
    <definedName name="ENCOF_TC_MURO_1_10" localSheetId="1">#REF!</definedName>
    <definedName name="ENCOF_TC_MURO_1_10">#REF!</definedName>
    <definedName name="ENCOF_TC_MURO_1_11" localSheetId="1">#REF!</definedName>
    <definedName name="ENCOF_TC_MURO_1_11">#REF!</definedName>
    <definedName name="ENCOF_TC_MURO_1_6" localSheetId="1">#REF!</definedName>
    <definedName name="ENCOF_TC_MURO_1_6">#REF!</definedName>
    <definedName name="ENCOF_TC_MURO_1_7" localSheetId="1">#REF!</definedName>
    <definedName name="ENCOF_TC_MURO_1_7">#REF!</definedName>
    <definedName name="ENCOF_TC_MURO_1_8" localSheetId="1">#REF!</definedName>
    <definedName name="ENCOF_TC_MURO_1_8">#REF!</definedName>
    <definedName name="ENCOF_TC_MURO_1_9" localSheetId="1">#REF!</definedName>
    <definedName name="ENCOF_TC_MURO_1_9">#REF!</definedName>
    <definedName name="ENCOFRADO_COL_RETALLE_0.10" localSheetId="1">#REF!</definedName>
    <definedName name="ENCOFRADO_COL_RETALLE_0.10">#REF!</definedName>
    <definedName name="ENCOFRADO_COL_RETALLE_0.10_10" localSheetId="1">#REF!</definedName>
    <definedName name="ENCOFRADO_COL_RETALLE_0.10_10">#REF!</definedName>
    <definedName name="ENCOFRADO_COL_RETALLE_0.10_11" localSheetId="1">#REF!</definedName>
    <definedName name="ENCOFRADO_COL_RETALLE_0.10_11">#REF!</definedName>
    <definedName name="ENCOFRADO_COL_RETALLE_0.10_6" localSheetId="1">#REF!</definedName>
    <definedName name="ENCOFRADO_COL_RETALLE_0.10_6">#REF!</definedName>
    <definedName name="ENCOFRADO_COL_RETALLE_0.10_7" localSheetId="1">#REF!</definedName>
    <definedName name="ENCOFRADO_COL_RETALLE_0.10_7">#REF!</definedName>
    <definedName name="ENCOFRADO_COL_RETALLE_0.10_8" localSheetId="1">#REF!</definedName>
    <definedName name="ENCOFRADO_COL_RETALLE_0.10_8">#REF!</definedName>
    <definedName name="ENCOFRADO_COL_RETALLE_0.10_9" localSheetId="1">#REF!</definedName>
    <definedName name="ENCOFRADO_COL_RETALLE_0.10_9">#REF!</definedName>
    <definedName name="ENCOFRADO_ESCALERA" localSheetId="1">#REF!</definedName>
    <definedName name="ENCOFRADO_ESCALERA">#REF!</definedName>
    <definedName name="ENCOFRADO_ESCALERA_10" localSheetId="1">#REF!</definedName>
    <definedName name="ENCOFRADO_ESCALERA_10">#REF!</definedName>
    <definedName name="ENCOFRADO_ESCALERA_11" localSheetId="1">#REF!</definedName>
    <definedName name="ENCOFRADO_ESCALERA_11">#REF!</definedName>
    <definedName name="ENCOFRADO_ESCALERA_6" localSheetId="1">#REF!</definedName>
    <definedName name="ENCOFRADO_ESCALERA_6">#REF!</definedName>
    <definedName name="ENCOFRADO_ESCALERA_7" localSheetId="1">#REF!</definedName>
    <definedName name="ENCOFRADO_ESCALERA_7">#REF!</definedName>
    <definedName name="ENCOFRADO_ESCALERA_8" localSheetId="1">#REF!</definedName>
    <definedName name="ENCOFRADO_ESCALERA_8">#REF!</definedName>
    <definedName name="ENCOFRADO_ESCALERA_9" localSheetId="1">#REF!</definedName>
    <definedName name="ENCOFRADO_ESCALERA_9">#REF!</definedName>
    <definedName name="ENCOFRADO_LOSA" localSheetId="1">#REF!</definedName>
    <definedName name="ENCOFRADO_LOSA">#REF!</definedName>
    <definedName name="ENCOFRADO_LOSA_10" localSheetId="1">#REF!</definedName>
    <definedName name="ENCOFRADO_LOSA_10">#REF!</definedName>
    <definedName name="ENCOFRADO_LOSA_11" localSheetId="1">#REF!</definedName>
    <definedName name="ENCOFRADO_LOSA_11">#REF!</definedName>
    <definedName name="ENCOFRADO_LOSA_6" localSheetId="1">#REF!</definedName>
    <definedName name="ENCOFRADO_LOSA_6">#REF!</definedName>
    <definedName name="ENCOFRADO_LOSA_7" localSheetId="1">#REF!</definedName>
    <definedName name="ENCOFRADO_LOSA_7">#REF!</definedName>
    <definedName name="ENCOFRADO_LOSA_8" localSheetId="1">#REF!</definedName>
    <definedName name="ENCOFRADO_LOSA_8">#REF!</definedName>
    <definedName name="ENCOFRADO_LOSA_9" localSheetId="1">#REF!</definedName>
    <definedName name="ENCOFRADO_LOSA_9">#REF!</definedName>
    <definedName name="ENCOFRADO_MUROS" localSheetId="1">#REF!</definedName>
    <definedName name="ENCOFRADO_MUROS">#REF!</definedName>
    <definedName name="ENCOFRADO_MUROS_10" localSheetId="1">#REF!</definedName>
    <definedName name="ENCOFRADO_MUROS_10">#REF!</definedName>
    <definedName name="ENCOFRADO_MUROS_11" localSheetId="1">#REF!</definedName>
    <definedName name="ENCOFRADO_MUROS_11">#REF!</definedName>
    <definedName name="ENCOFRADO_MUROS_6" localSheetId="1">#REF!</definedName>
    <definedName name="ENCOFRADO_MUROS_6">#REF!</definedName>
    <definedName name="ENCOFRADO_MUROS_7" localSheetId="1">#REF!</definedName>
    <definedName name="ENCOFRADO_MUROS_7">#REF!</definedName>
    <definedName name="ENCOFRADO_MUROS_8" localSheetId="1">#REF!</definedName>
    <definedName name="ENCOFRADO_MUROS_8">#REF!</definedName>
    <definedName name="ENCOFRADO_MUROS_9" localSheetId="1">#REF!</definedName>
    <definedName name="ENCOFRADO_MUROS_9">#REF!</definedName>
    <definedName name="ENCOFRADO_MUROS_CONFECC" localSheetId="1">#REF!</definedName>
    <definedName name="ENCOFRADO_MUROS_CONFECC">#REF!</definedName>
    <definedName name="ENCOFRADO_MUROS_CONFECC_10" localSheetId="1">#REF!</definedName>
    <definedName name="ENCOFRADO_MUROS_CONFECC_10">#REF!</definedName>
    <definedName name="ENCOFRADO_MUROS_CONFECC_11" localSheetId="1">#REF!</definedName>
    <definedName name="ENCOFRADO_MUROS_CONFECC_11">#REF!</definedName>
    <definedName name="ENCOFRADO_MUROS_CONFECC_6" localSheetId="1">#REF!</definedName>
    <definedName name="ENCOFRADO_MUROS_CONFECC_6">#REF!</definedName>
    <definedName name="ENCOFRADO_MUROS_CONFECC_7" localSheetId="1">#REF!</definedName>
    <definedName name="ENCOFRADO_MUROS_CONFECC_7">#REF!</definedName>
    <definedName name="ENCOFRADO_MUROS_CONFECC_8" localSheetId="1">#REF!</definedName>
    <definedName name="ENCOFRADO_MUROS_CONFECC_8">#REF!</definedName>
    <definedName name="ENCOFRADO_MUROS_CONFECC_9" localSheetId="1">#REF!</definedName>
    <definedName name="ENCOFRADO_MUROS_CONFECC_9">#REF!</definedName>
    <definedName name="ENCOFRADO_MUROS_instalacion" localSheetId="1">#REF!</definedName>
    <definedName name="ENCOFRADO_MUROS_instalacion">#REF!</definedName>
    <definedName name="ENCOFRADO_MUROS_instalacion_10" localSheetId="1">#REF!</definedName>
    <definedName name="ENCOFRADO_MUROS_instalacion_10">#REF!</definedName>
    <definedName name="ENCOFRADO_MUROS_instalacion_11" localSheetId="1">#REF!</definedName>
    <definedName name="ENCOFRADO_MUROS_instalacion_11">#REF!</definedName>
    <definedName name="ENCOFRADO_MUROS_instalacion_6" localSheetId="1">#REF!</definedName>
    <definedName name="ENCOFRADO_MUROS_instalacion_6">#REF!</definedName>
    <definedName name="ENCOFRADO_MUROS_instalacion_7" localSheetId="1">#REF!</definedName>
    <definedName name="ENCOFRADO_MUROS_instalacion_7">#REF!</definedName>
    <definedName name="ENCOFRADO_MUROS_instalacion_8" localSheetId="1">#REF!</definedName>
    <definedName name="ENCOFRADO_MUROS_instalacion_8">#REF!</definedName>
    <definedName name="ENCOFRADO_MUROS_instalacion_9" localSheetId="1">#REF!</definedName>
    <definedName name="ENCOFRADO_MUROS_instalacion_9">#REF!</definedName>
    <definedName name="ENCOFRADO_VIGA" localSheetId="1">#REF!</definedName>
    <definedName name="ENCOFRADO_VIGA">#REF!</definedName>
    <definedName name="ENCOFRADO_VIGA_10" localSheetId="1">#REF!</definedName>
    <definedName name="ENCOFRADO_VIGA_10">#REF!</definedName>
    <definedName name="ENCOFRADO_VIGA_11" localSheetId="1">#REF!</definedName>
    <definedName name="ENCOFRADO_VIGA_11">#REF!</definedName>
    <definedName name="ENCOFRADO_VIGA_6" localSheetId="1">#REF!</definedName>
    <definedName name="ENCOFRADO_VIGA_6">#REF!</definedName>
    <definedName name="ENCOFRADO_VIGA_7" localSheetId="1">#REF!</definedName>
    <definedName name="ENCOFRADO_VIGA_7">#REF!</definedName>
    <definedName name="ENCOFRADO_VIGA_8" localSheetId="1">#REF!</definedName>
    <definedName name="ENCOFRADO_VIGA_8">#REF!</definedName>
    <definedName name="ENCOFRADO_VIGA_9" localSheetId="1">#REF!</definedName>
    <definedName name="ENCOFRADO_VIGA_9">#REF!</definedName>
    <definedName name="ENCOFRADO_VIGA_AMARRE_20x20" localSheetId="1">#REF!</definedName>
    <definedName name="ENCOFRADO_VIGA_AMARRE_20x20">#REF!</definedName>
    <definedName name="ENCOFRADO_VIGA_AMARRE_20x20_10" localSheetId="1">#REF!</definedName>
    <definedName name="ENCOFRADO_VIGA_AMARRE_20x20_10">#REF!</definedName>
    <definedName name="ENCOFRADO_VIGA_AMARRE_20x20_11" localSheetId="1">#REF!</definedName>
    <definedName name="ENCOFRADO_VIGA_AMARRE_20x20_11">#REF!</definedName>
    <definedName name="ENCOFRADO_VIGA_AMARRE_20x20_6" localSheetId="1">#REF!</definedName>
    <definedName name="ENCOFRADO_VIGA_AMARRE_20x20_6">#REF!</definedName>
    <definedName name="ENCOFRADO_VIGA_AMARRE_20x20_7" localSheetId="1">#REF!</definedName>
    <definedName name="ENCOFRADO_VIGA_AMARRE_20x20_7">#REF!</definedName>
    <definedName name="ENCOFRADO_VIGA_AMARRE_20x20_8" localSheetId="1">#REF!</definedName>
    <definedName name="ENCOFRADO_VIGA_AMARRE_20x20_8">#REF!</definedName>
    <definedName name="ENCOFRADO_VIGA_AMARRE_20x20_9" localSheetId="1">#REF!</definedName>
    <definedName name="ENCOFRADO_VIGA_AMARRE_20x20_9">#REF!</definedName>
    <definedName name="ENCOFRADO_VIGA_FONDO" localSheetId="1">#REF!</definedName>
    <definedName name="ENCOFRADO_VIGA_FONDO">#REF!</definedName>
    <definedName name="ENCOFRADO_VIGA_FONDO_10" localSheetId="1">#REF!</definedName>
    <definedName name="ENCOFRADO_VIGA_FONDO_10">#REF!</definedName>
    <definedName name="ENCOFRADO_VIGA_FONDO_11" localSheetId="1">#REF!</definedName>
    <definedName name="ENCOFRADO_VIGA_FONDO_11">#REF!</definedName>
    <definedName name="ENCOFRADO_VIGA_FONDO_6" localSheetId="1">#REF!</definedName>
    <definedName name="ENCOFRADO_VIGA_FONDO_6">#REF!</definedName>
    <definedName name="ENCOFRADO_VIGA_FONDO_7" localSheetId="1">#REF!</definedName>
    <definedName name="ENCOFRADO_VIGA_FONDO_7">#REF!</definedName>
    <definedName name="ENCOFRADO_VIGA_FONDO_8" localSheetId="1">#REF!</definedName>
    <definedName name="ENCOFRADO_VIGA_FONDO_8">#REF!</definedName>
    <definedName name="ENCOFRADO_VIGA_FONDO_9" localSheetId="1">#REF!</definedName>
    <definedName name="ENCOFRADO_VIGA_FONDO_9">#REF!</definedName>
    <definedName name="ENCOFRADO_VIGA_GUARDERA" localSheetId="1">#REF!</definedName>
    <definedName name="ENCOFRADO_VIGA_GUARDERA">#REF!</definedName>
    <definedName name="ENCOFRADO_VIGA_GUARDERA_10" localSheetId="1">#REF!</definedName>
    <definedName name="ENCOFRADO_VIGA_GUARDERA_10">#REF!</definedName>
    <definedName name="ENCOFRADO_VIGA_GUARDERA_11" localSheetId="1">#REF!</definedName>
    <definedName name="ENCOFRADO_VIGA_GUARDERA_11">#REF!</definedName>
    <definedName name="ENCOFRADO_VIGA_GUARDERA_6" localSheetId="1">#REF!</definedName>
    <definedName name="ENCOFRADO_VIGA_GUARDERA_6">#REF!</definedName>
    <definedName name="ENCOFRADO_VIGA_GUARDERA_7" localSheetId="1">#REF!</definedName>
    <definedName name="ENCOFRADO_VIGA_GUARDERA_7">#REF!</definedName>
    <definedName name="ENCOFRADO_VIGA_GUARDERA_8" localSheetId="1">#REF!</definedName>
    <definedName name="ENCOFRADO_VIGA_GUARDERA_8">#REF!</definedName>
    <definedName name="ENCOFRADO_VIGA_GUARDERA_9" localSheetId="1">#REF!</definedName>
    <definedName name="ENCOFRADO_VIGA_GUARDERA_9">#REF!</definedName>
    <definedName name="encofradocolumna" localSheetId="1">#REF!</definedName>
    <definedName name="encofradocolumna">#REF!</definedName>
    <definedName name="encofradocolumna_6" localSheetId="1">#REF!</definedName>
    <definedName name="encofradocolumna_6">#REF!</definedName>
    <definedName name="encofradocolumna_8" localSheetId="1">#REF!</definedName>
    <definedName name="encofradocolumna_8">#REF!</definedName>
    <definedName name="encofradorampa" localSheetId="1">#REF!</definedName>
    <definedName name="encofradorampa">#REF!</definedName>
    <definedName name="encofradorampa_8" localSheetId="1">#REF!</definedName>
    <definedName name="encofradorampa_8">#REF!</definedName>
    <definedName name="ESCALON_17x30" localSheetId="1">#REF!</definedName>
    <definedName name="ESCALON_17x30">#REF!</definedName>
    <definedName name="ESCALON_17x30_10" localSheetId="1">#REF!</definedName>
    <definedName name="ESCALON_17x30_10">#REF!</definedName>
    <definedName name="ESCALON_17x30_11" localSheetId="1">#REF!</definedName>
    <definedName name="ESCALON_17x30_11">#REF!</definedName>
    <definedName name="ESCALON_17x30_6" localSheetId="1">#REF!</definedName>
    <definedName name="ESCALON_17x30_6">#REF!</definedName>
    <definedName name="ESCALON_17x30_7" localSheetId="1">#REF!</definedName>
    <definedName name="ESCALON_17x30_7">#REF!</definedName>
    <definedName name="ESCALON_17x30_8" localSheetId="1">#REF!</definedName>
    <definedName name="ESCALON_17x30_8">#REF!</definedName>
    <definedName name="ESCALON_17x30_9" localSheetId="1">#REF!</definedName>
    <definedName name="ESCALON_17x30_9">#REF!</definedName>
    <definedName name="ESCOBILLON" localSheetId="1">#REF!</definedName>
    <definedName name="ESCOBILLON">#REF!</definedName>
    <definedName name="ESCOBILLON_10" localSheetId="1">#REF!</definedName>
    <definedName name="ESCOBILLON_10">#REF!</definedName>
    <definedName name="ESCOBILLON_11" localSheetId="1">#REF!</definedName>
    <definedName name="ESCOBILLON_11">#REF!</definedName>
    <definedName name="ESCOBILLON_13" localSheetId="1">#REF!</definedName>
    <definedName name="ESCOBILLON_13">#REF!</definedName>
    <definedName name="ESCOBILLON_6" localSheetId="1">#REF!</definedName>
    <definedName name="ESCOBILLON_6">#REF!</definedName>
    <definedName name="ESCOBILLON_7" localSheetId="1">#REF!</definedName>
    <definedName name="ESCOBILLON_7">#REF!</definedName>
    <definedName name="ESCOBILLON_8" localSheetId="1">#REF!</definedName>
    <definedName name="ESCOBILLON_8">#REF!</definedName>
    <definedName name="ESCOBILLON_9" localSheetId="1">#REF!</definedName>
    <definedName name="ESCOBILLON_9">#REF!</definedName>
    <definedName name="Eslingas_3">#N/A</definedName>
    <definedName name="ESTAMPADO" localSheetId="1">#REF!</definedName>
    <definedName name="ESTAMPADO">#REF!</definedName>
    <definedName name="ESTAMPADO_10" localSheetId="1">#REF!</definedName>
    <definedName name="ESTAMPADO_10">#REF!</definedName>
    <definedName name="ESTAMPADO_11" localSheetId="1">#REF!</definedName>
    <definedName name="ESTAMPADO_11">#REF!</definedName>
    <definedName name="ESTAMPADO_6" localSheetId="1">#REF!</definedName>
    <definedName name="ESTAMPADO_6">#REF!</definedName>
    <definedName name="ESTAMPADO_7" localSheetId="1">#REF!</definedName>
    <definedName name="ESTAMPADO_7">#REF!</definedName>
    <definedName name="ESTAMPADO_8" localSheetId="1">#REF!</definedName>
    <definedName name="ESTAMPADO_8">#REF!</definedName>
    <definedName name="ESTAMPADO_9" localSheetId="1">#REF!</definedName>
    <definedName name="ESTAMPADO_9">#REF!</definedName>
    <definedName name="ESTOPA" localSheetId="1">#REF!</definedName>
    <definedName name="ESTOPA">#REF!</definedName>
    <definedName name="ESTOPA_10" localSheetId="1">#REF!</definedName>
    <definedName name="ESTOPA_10">#REF!</definedName>
    <definedName name="ESTOPA_11" localSheetId="1">#REF!</definedName>
    <definedName name="ESTOPA_11">#REF!</definedName>
    <definedName name="ESTOPA_6" localSheetId="1">#REF!</definedName>
    <definedName name="ESTOPA_6">#REF!</definedName>
    <definedName name="ESTOPA_7" localSheetId="1">#REF!</definedName>
    <definedName name="ESTOPA_7">#REF!</definedName>
    <definedName name="ESTOPA_8" localSheetId="1">#REF!</definedName>
    <definedName name="ESTOPA_8">#REF!</definedName>
    <definedName name="ESTOPA_9" localSheetId="1">#REF!</definedName>
    <definedName name="ESTOPA_9">#REF!</definedName>
    <definedName name="EXCAVACION" localSheetId="1">#REF!</definedName>
    <definedName name="EXCAVACION">#REF!</definedName>
    <definedName name="Excel_BuiltIn_Extract" localSheetId="1">#REF!</definedName>
    <definedName name="Excel_BuiltIn_Extract">#REF!</definedName>
    <definedName name="Excel_BuiltIn_Extract_10" localSheetId="1">#REF!</definedName>
    <definedName name="Excel_BuiltIn_Extract_10">#REF!</definedName>
    <definedName name="Excel_BuiltIn_Extract_11" localSheetId="1">#REF!</definedName>
    <definedName name="Excel_BuiltIn_Extract_11">#REF!</definedName>
    <definedName name="Excel_BuiltIn_Extract_5" localSheetId="1">#REF!</definedName>
    <definedName name="Excel_BuiltIn_Extract_5">#REF!</definedName>
    <definedName name="Excel_BuiltIn_Extract_6" localSheetId="1">#REF!</definedName>
    <definedName name="Excel_BuiltIn_Extract_6">#REF!</definedName>
    <definedName name="Excel_BuiltIn_Extract_7" localSheetId="1">#REF!</definedName>
    <definedName name="Excel_BuiltIn_Extract_7">#REF!</definedName>
    <definedName name="Excel_BuiltIn_Extract_8" localSheetId="1">#REF!</definedName>
    <definedName name="Excel_BuiltIn_Extract_8">#REF!</definedName>
    <definedName name="Excel_BuiltIn_Extract_9" localSheetId="1">#REF!</definedName>
    <definedName name="Excel_BuiltIn_Extract_9">#REF!</definedName>
    <definedName name="Excel_BuiltIn_Print_Area" localSheetId="1">#REF!</definedName>
    <definedName name="Excel_BuiltIn_Print_Area">#REF!</definedName>
    <definedName name="Excel_BuiltIn_Print_Area_13" localSheetId="1">#REF!</definedName>
    <definedName name="Excel_BuiltIn_Print_Area_13">#REF!</definedName>
    <definedName name="Excel_BuiltIn_Print_Titles">NA()</definedName>
    <definedName name="Excel_BuiltIn_Print_Titles_3" localSheetId="1">#REF!</definedName>
    <definedName name="Excel_BuiltIn_Print_Titles_3">#REF!</definedName>
    <definedName name="expl" localSheetId="1">[23]ADDENDA!#REF!</definedName>
    <definedName name="expl">[23]ADDENDA!#REF!</definedName>
    <definedName name="expl_6" localSheetId="1">#REF!</definedName>
    <definedName name="expl_6">#REF!</definedName>
    <definedName name="expl_8" localSheetId="1">#REF!</definedName>
    <definedName name="expl_8">#REF!</definedName>
    <definedName name="Extracción_IM" localSheetId="1">#REF!</definedName>
    <definedName name="Extracción_IM">#REF!</definedName>
    <definedName name="Extracción_IM_10" localSheetId="1">#REF!</definedName>
    <definedName name="Extracción_IM_10">#REF!</definedName>
    <definedName name="Extracción_IM_11" localSheetId="1">#REF!</definedName>
    <definedName name="Extracción_IM_11">#REF!</definedName>
    <definedName name="Extracción_IM_5" localSheetId="1">#REF!</definedName>
    <definedName name="Extracción_IM_5">#REF!</definedName>
    <definedName name="Extracción_IM_6" localSheetId="1">#REF!</definedName>
    <definedName name="Extracción_IM_6">#REF!</definedName>
    <definedName name="Extracción_IM_7" localSheetId="1">#REF!</definedName>
    <definedName name="Extracción_IM_7">#REF!</definedName>
    <definedName name="Extracción_IM_8" localSheetId="1">#REF!</definedName>
    <definedName name="Extracción_IM_8">#REF!</definedName>
    <definedName name="Extracción_IM_9" localSheetId="1">#REF!</definedName>
    <definedName name="Extracción_IM_9">#REF!</definedName>
    <definedName name="Fac.optimi.obras.arte">'[37]ANALISIS A USAR'!$J$17</definedName>
    <definedName name="FIOR" localSheetId="1">#REF!</definedName>
    <definedName name="FIOR">#REF!</definedName>
    <definedName name="FIOR_8" localSheetId="1">#REF!</definedName>
    <definedName name="FIOR_8">#REF!</definedName>
    <definedName name="FREGADERO_DOBLE_ACERO_INOX" localSheetId="1">#REF!</definedName>
    <definedName name="FREGADERO_DOBLE_ACERO_INOX">#REF!</definedName>
    <definedName name="FREGADERO_DOBLE_ACERO_INOX_10" localSheetId="1">#REF!</definedName>
    <definedName name="FREGADERO_DOBLE_ACERO_INOX_10">#REF!</definedName>
    <definedName name="FREGADERO_DOBLE_ACERO_INOX_11" localSheetId="1">#REF!</definedName>
    <definedName name="FREGADERO_DOBLE_ACERO_INOX_11">#REF!</definedName>
    <definedName name="FREGADERO_DOBLE_ACERO_INOX_6" localSheetId="1">#REF!</definedName>
    <definedName name="FREGADERO_DOBLE_ACERO_INOX_6">#REF!</definedName>
    <definedName name="FREGADERO_DOBLE_ACERO_INOX_7" localSheetId="1">#REF!</definedName>
    <definedName name="FREGADERO_DOBLE_ACERO_INOX_7">#REF!</definedName>
    <definedName name="FREGADERO_DOBLE_ACERO_INOX_8" localSheetId="1">#REF!</definedName>
    <definedName name="FREGADERO_DOBLE_ACERO_INOX_8">#REF!</definedName>
    <definedName name="FREGADERO_DOBLE_ACERO_INOX_9" localSheetId="1">#REF!</definedName>
    <definedName name="FREGADERO_DOBLE_ACERO_INOX_9">#REF!</definedName>
    <definedName name="FREGADERO_SENCILLO_ACERO_INOX" localSheetId="1">#REF!</definedName>
    <definedName name="FREGADERO_SENCILLO_ACERO_INOX">#REF!</definedName>
    <definedName name="FREGADERO_SENCILLO_ACERO_INOX_10" localSheetId="1">#REF!</definedName>
    <definedName name="FREGADERO_SENCILLO_ACERO_INOX_10">#REF!</definedName>
    <definedName name="FREGADERO_SENCILLO_ACERO_INOX_11" localSheetId="1">#REF!</definedName>
    <definedName name="FREGADERO_SENCILLO_ACERO_INOX_11">#REF!</definedName>
    <definedName name="FREGADERO_SENCILLO_ACERO_INOX_6" localSheetId="1">#REF!</definedName>
    <definedName name="FREGADERO_SENCILLO_ACERO_INOX_6">#REF!</definedName>
    <definedName name="FREGADERO_SENCILLO_ACERO_INOX_7" localSheetId="1">#REF!</definedName>
    <definedName name="FREGADERO_SENCILLO_ACERO_INOX_7">#REF!</definedName>
    <definedName name="FREGADERO_SENCILLO_ACERO_INOX_8" localSheetId="1">#REF!</definedName>
    <definedName name="FREGADERO_SENCILLO_ACERO_INOX_8">#REF!</definedName>
    <definedName name="FREGADERO_SENCILLO_ACERO_INOX_9" localSheetId="1">#REF!</definedName>
    <definedName name="FREGADERO_SENCILLO_ACERO_INOX_9">#REF!</definedName>
    <definedName name="FSDFS" localSheetId="1">#REF!</definedName>
    <definedName name="FSDFS">#REF!</definedName>
    <definedName name="FSDFS_6" localSheetId="1">#REF!</definedName>
    <definedName name="FSDFS_6">#REF!</definedName>
    <definedName name="FUNCION" localSheetId="1">[38]FUNCION!$C$16</definedName>
    <definedName name="FUNCION">[39]FUNCION!$C$16</definedName>
    <definedName name="GAS_CIL" localSheetId="1">#REF!</definedName>
    <definedName name="GAS_CIL">#REF!</definedName>
    <definedName name="GAS_CIL_10" localSheetId="1">#REF!</definedName>
    <definedName name="GAS_CIL_10">#REF!</definedName>
    <definedName name="GAS_CIL_11" localSheetId="1">#REF!</definedName>
    <definedName name="GAS_CIL_11">#REF!</definedName>
    <definedName name="GAS_CIL_6" localSheetId="1">#REF!</definedName>
    <definedName name="GAS_CIL_6">#REF!</definedName>
    <definedName name="GAS_CIL_7" localSheetId="1">#REF!</definedName>
    <definedName name="GAS_CIL_7">#REF!</definedName>
    <definedName name="GAS_CIL_8" localSheetId="1">#REF!</definedName>
    <definedName name="GAS_CIL_8">#REF!</definedName>
    <definedName name="GAS_CIL_9" localSheetId="1">#REF!</definedName>
    <definedName name="GAS_CIL_9">#REF!</definedName>
    <definedName name="GASOIL" localSheetId="1">#REF!</definedName>
    <definedName name="GASOIL">#REF!</definedName>
    <definedName name="GASOIL_10" localSheetId="1">#REF!</definedName>
    <definedName name="GASOIL_10">#REF!</definedName>
    <definedName name="GASOIL_11" localSheetId="1">#REF!</definedName>
    <definedName name="GASOIL_11">#REF!</definedName>
    <definedName name="GASOIL_6" localSheetId="1">#REF!</definedName>
    <definedName name="GASOIL_6">#REF!</definedName>
    <definedName name="GASOIL_7" localSheetId="1">#REF!</definedName>
    <definedName name="GASOIL_7">#REF!</definedName>
    <definedName name="GASOIL_8" localSheetId="1">#REF!</definedName>
    <definedName name="GASOIL_8">#REF!</definedName>
    <definedName name="GASOIL_9" localSheetId="1">#REF!</definedName>
    <definedName name="GASOIL_9">#REF!</definedName>
    <definedName name="GASOLINA">[22]INS!$D$561</definedName>
    <definedName name="GASOLINA_6" localSheetId="1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1">#REF!</definedName>
    <definedName name="GAVIONES">#REF!</definedName>
    <definedName name="GAVIONES_10" localSheetId="1">#REF!</definedName>
    <definedName name="GAVIONES_10">#REF!</definedName>
    <definedName name="GAVIONES_11" localSheetId="1">#REF!</definedName>
    <definedName name="GAVIONES_11">#REF!</definedName>
    <definedName name="GAVIONES_6" localSheetId="1">#REF!</definedName>
    <definedName name="GAVIONES_6">#REF!</definedName>
    <definedName name="GAVIONES_7" localSheetId="1">#REF!</definedName>
    <definedName name="GAVIONES_7">#REF!</definedName>
    <definedName name="GAVIONES_8" localSheetId="1">#REF!</definedName>
    <definedName name="GAVIONES_8">#REF!</definedName>
    <definedName name="GAVIONES_9" localSheetId="1">#REF!</definedName>
    <definedName name="GAVIONES_9">#REF!</definedName>
    <definedName name="GENERADOR_DIESEL_400KW" localSheetId="1">#REF!</definedName>
    <definedName name="GENERADOR_DIESEL_400KW">#REF!</definedName>
    <definedName name="GENERADOR_DIESEL_400KW_10" localSheetId="1">#REF!</definedName>
    <definedName name="GENERADOR_DIESEL_400KW_10">#REF!</definedName>
    <definedName name="GENERADOR_DIESEL_400KW_11" localSheetId="1">#REF!</definedName>
    <definedName name="GENERADOR_DIESEL_400KW_11">#REF!</definedName>
    <definedName name="GENERADOR_DIESEL_400KW_6" localSheetId="1">#REF!</definedName>
    <definedName name="GENERADOR_DIESEL_400KW_6">#REF!</definedName>
    <definedName name="GENERADOR_DIESEL_400KW_7" localSheetId="1">#REF!</definedName>
    <definedName name="GENERADOR_DIESEL_400KW_7">#REF!</definedName>
    <definedName name="GENERADOR_DIESEL_400KW_8" localSheetId="1">#REF!</definedName>
    <definedName name="GENERADOR_DIESEL_400KW_8">#REF!</definedName>
    <definedName name="GENERADOR_DIESEL_400KW_9" localSheetId="1">#REF!</definedName>
    <definedName name="GENERADOR_DIESEL_400KW_9">#REF!</definedName>
    <definedName name="GGG" localSheetId="1">#REF!</definedName>
    <definedName name="GGG">#REF!</definedName>
    <definedName name="glpintura">'[30]Analisis Unit. '!$F$49</definedName>
    <definedName name="GRADER12G">[31]EQUIPOS!$I$11</definedName>
    <definedName name="GRANITO_30x30" localSheetId="1">#REF!</definedName>
    <definedName name="GRANITO_30x30">#REF!</definedName>
    <definedName name="GRANITO_30x30_10" localSheetId="1">#REF!</definedName>
    <definedName name="GRANITO_30x30_10">#REF!</definedName>
    <definedName name="GRANITO_30x30_11" localSheetId="1">#REF!</definedName>
    <definedName name="GRANITO_30x30_11">#REF!</definedName>
    <definedName name="GRANITO_30x30_6" localSheetId="1">#REF!</definedName>
    <definedName name="GRANITO_30x30_6">#REF!</definedName>
    <definedName name="GRANITO_30x30_7" localSheetId="1">#REF!</definedName>
    <definedName name="GRANITO_30x30_7">#REF!</definedName>
    <definedName name="GRANITO_30x30_8" localSheetId="1">#REF!</definedName>
    <definedName name="GRANITO_30x30_8">#REF!</definedName>
    <definedName name="GRANITO_30x30_9" localSheetId="1">#REF!</definedName>
    <definedName name="GRANITO_30x30_9">#REF!</definedName>
    <definedName name="GRANITO_40x40" localSheetId="1">#REF!</definedName>
    <definedName name="GRANITO_40x40">#REF!</definedName>
    <definedName name="GRANITO_40x40_10" localSheetId="1">#REF!</definedName>
    <definedName name="GRANITO_40x40_10">#REF!</definedName>
    <definedName name="GRANITO_40x40_11" localSheetId="1">#REF!</definedName>
    <definedName name="GRANITO_40x40_11">#REF!</definedName>
    <definedName name="GRANITO_40x40_6" localSheetId="1">#REF!</definedName>
    <definedName name="GRANITO_40x40_6">#REF!</definedName>
    <definedName name="GRANITO_40x40_7" localSheetId="1">#REF!</definedName>
    <definedName name="GRANITO_40x40_7">#REF!</definedName>
    <definedName name="GRANITO_40x40_8" localSheetId="1">#REF!</definedName>
    <definedName name="GRANITO_40x40_8">#REF!</definedName>
    <definedName name="GRANITO_40x40_9" localSheetId="1">#REF!</definedName>
    <definedName name="GRANITO_40x40_9">#REF!</definedName>
    <definedName name="GRANITO_FONDO_BCO_30x30" localSheetId="1">#REF!</definedName>
    <definedName name="GRANITO_FONDO_BCO_30x30">#REF!</definedName>
    <definedName name="GRANITO_FONDO_BCO_30x30_10" localSheetId="1">#REF!</definedName>
    <definedName name="GRANITO_FONDO_BCO_30x30_10">#REF!</definedName>
    <definedName name="GRANITO_FONDO_BCO_30x30_11" localSheetId="1">#REF!</definedName>
    <definedName name="GRANITO_FONDO_BCO_30x30_11">#REF!</definedName>
    <definedName name="GRANITO_FONDO_BCO_30x30_6" localSheetId="1">#REF!</definedName>
    <definedName name="GRANITO_FONDO_BCO_30x30_6">#REF!</definedName>
    <definedName name="GRANITO_FONDO_BCO_30x30_7" localSheetId="1">#REF!</definedName>
    <definedName name="GRANITO_FONDO_BCO_30x30_7">#REF!</definedName>
    <definedName name="GRANITO_FONDO_BCO_30x30_8" localSheetId="1">#REF!</definedName>
    <definedName name="GRANITO_FONDO_BCO_30x30_8">#REF!</definedName>
    <definedName name="GRANITO_FONDO_BCO_30x30_9" localSheetId="1">#REF!</definedName>
    <definedName name="GRANITO_FONDO_BCO_30x30_9">#REF!</definedName>
    <definedName name="GRANITO_FONDO_GRIS" localSheetId="1">#REF!</definedName>
    <definedName name="GRANITO_FONDO_GRIS">#REF!</definedName>
    <definedName name="GRANITO_FONDO_GRIS_10" localSheetId="1">#REF!</definedName>
    <definedName name="GRANITO_FONDO_GRIS_10">#REF!</definedName>
    <definedName name="GRANITO_FONDO_GRIS_11" localSheetId="1">#REF!</definedName>
    <definedName name="GRANITO_FONDO_GRIS_11">#REF!</definedName>
    <definedName name="GRANITO_FONDO_GRIS_6" localSheetId="1">#REF!</definedName>
    <definedName name="GRANITO_FONDO_GRIS_6">#REF!</definedName>
    <definedName name="GRANITO_FONDO_GRIS_7" localSheetId="1">#REF!</definedName>
    <definedName name="GRANITO_FONDO_GRIS_7">#REF!</definedName>
    <definedName name="GRANITO_FONDO_GRIS_8" localSheetId="1">#REF!</definedName>
    <definedName name="GRANITO_FONDO_GRIS_8">#REF!</definedName>
    <definedName name="GRANITO_FONDO_GRIS_9" localSheetId="1">#REF!</definedName>
    <definedName name="GRANITO_FONDO_GRIS_9">#REF!</definedName>
    <definedName name="Grava" localSheetId="1">#REF!</definedName>
    <definedName name="Grava">#REF!</definedName>
    <definedName name="Grava_10" localSheetId="1">#REF!</definedName>
    <definedName name="Grava_10">#REF!</definedName>
    <definedName name="Grava_11" localSheetId="1">#REF!</definedName>
    <definedName name="Grava_11">#REF!</definedName>
    <definedName name="Grava_6" localSheetId="1">#REF!</definedName>
    <definedName name="Grava_6">#REF!</definedName>
    <definedName name="Grava_7" localSheetId="1">#REF!</definedName>
    <definedName name="Grava_7">#REF!</definedName>
    <definedName name="Grava_8" localSheetId="1">#REF!</definedName>
    <definedName name="Grava_8">#REF!</definedName>
    <definedName name="Grava_9" localSheetId="1">#REF!</definedName>
    <definedName name="Grava_9">#REF!</definedName>
    <definedName name="GRUA" localSheetId="1">#REF!</definedName>
    <definedName name="GRUA">#REF!</definedName>
    <definedName name="GRUA_10" localSheetId="1">#REF!</definedName>
    <definedName name="GRUA_10">#REF!</definedName>
    <definedName name="GRUA_11" localSheetId="1">#REF!</definedName>
    <definedName name="GRUA_11">#REF!</definedName>
    <definedName name="GRUA_20" localSheetId="1">#REF!</definedName>
    <definedName name="GRUA_20">#REF!</definedName>
    <definedName name="GRUA_6" localSheetId="1">#REF!</definedName>
    <definedName name="GRUA_6">#REF!</definedName>
    <definedName name="GRUA_7" localSheetId="1">#REF!</definedName>
    <definedName name="GRUA_7">#REF!</definedName>
    <definedName name="GRUA_8" localSheetId="1">#REF!</definedName>
    <definedName name="GRUA_8">#REF!</definedName>
    <definedName name="GRUA_9" localSheetId="1">#REF!</definedName>
    <definedName name="GRUA_9">#REF!</definedName>
    <definedName name="Grúa_Manitowoc_2900_3">#N/A</definedName>
    <definedName name="GT" localSheetId="1">#REF!</definedName>
    <definedName name="GT">#REF!</definedName>
    <definedName name="H" localSheetId="1">[11]M.O.!#REF!</definedName>
    <definedName name="H">[11]M.O.!#REF!</definedName>
    <definedName name="HACHA" localSheetId="1">#REF!</definedName>
    <definedName name="HACHA">#REF!</definedName>
    <definedName name="HACHA_10" localSheetId="1">#REF!</definedName>
    <definedName name="HACHA_10">#REF!</definedName>
    <definedName name="HACHA_11" localSheetId="1">#REF!</definedName>
    <definedName name="HACHA_11">#REF!</definedName>
    <definedName name="HACHA_6" localSheetId="1">#REF!</definedName>
    <definedName name="HACHA_6">#REF!</definedName>
    <definedName name="HACHA_7" localSheetId="1">#REF!</definedName>
    <definedName name="HACHA_7">#REF!</definedName>
    <definedName name="HACHA_8" localSheetId="1">#REF!</definedName>
    <definedName name="HACHA_8">#REF!</definedName>
    <definedName name="HACHA_9" localSheetId="1">#REF!</definedName>
    <definedName name="HACHA_9">#REF!</definedName>
    <definedName name="HERR_MENO" localSheetId="1">#REF!</definedName>
    <definedName name="HERR_MENO">#REF!</definedName>
    <definedName name="HERR_MENO_10" localSheetId="1">#REF!</definedName>
    <definedName name="HERR_MENO_10">#REF!</definedName>
    <definedName name="HERR_MENO_11" localSheetId="1">#REF!</definedName>
    <definedName name="HERR_MENO_11">#REF!</definedName>
    <definedName name="HERR_MENO_6" localSheetId="1">#REF!</definedName>
    <definedName name="HERR_MENO_6">#REF!</definedName>
    <definedName name="HERR_MENO_7" localSheetId="1">#REF!</definedName>
    <definedName name="HERR_MENO_7">#REF!</definedName>
    <definedName name="HERR_MENO_8" localSheetId="1">#REF!</definedName>
    <definedName name="HERR_MENO_8">#REF!</definedName>
    <definedName name="HERR_MENO_9" localSheetId="1">#REF!</definedName>
    <definedName name="HERR_MENO_9">#REF!</definedName>
    <definedName name="HILO" localSheetId="1">#REF!</definedName>
    <definedName name="HILO">#REF!</definedName>
    <definedName name="HILO_10" localSheetId="1">#REF!</definedName>
    <definedName name="HILO_10">#REF!</definedName>
    <definedName name="HILO_11" localSheetId="1">#REF!</definedName>
    <definedName name="HILO_11">#REF!</definedName>
    <definedName name="HILO_6" localSheetId="1">#REF!</definedName>
    <definedName name="HILO_6">#REF!</definedName>
    <definedName name="HILO_7" localSheetId="1">#REF!</definedName>
    <definedName name="HILO_7">#REF!</definedName>
    <definedName name="HILO_8" localSheetId="1">#REF!</definedName>
    <definedName name="HILO_8">#REF!</definedName>
    <definedName name="HILO_9" localSheetId="1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'[30]Analisis Unit. '!$F$74</definedName>
    <definedName name="horm.1.3.5">'[30]Analisis Unit. '!$F$64</definedName>
    <definedName name="Horm_124_TrompoyWinche" localSheetId="1">#REF!</definedName>
    <definedName name="Horm_124_TrompoyWinche">#REF!</definedName>
    <definedName name="Horm_124_TrompoyWinche_10" localSheetId="1">#REF!</definedName>
    <definedName name="Horm_124_TrompoyWinche_10">#REF!</definedName>
    <definedName name="Horm_124_TrompoyWinche_11" localSheetId="1">#REF!</definedName>
    <definedName name="Horm_124_TrompoyWinche_11">#REF!</definedName>
    <definedName name="Horm_124_TrompoyWinche_6" localSheetId="1">#REF!</definedName>
    <definedName name="Horm_124_TrompoyWinche_6">#REF!</definedName>
    <definedName name="Horm_124_TrompoyWinche_7" localSheetId="1">#REF!</definedName>
    <definedName name="Horm_124_TrompoyWinche_7">#REF!</definedName>
    <definedName name="Horm_124_TrompoyWinche_8" localSheetId="1">#REF!</definedName>
    <definedName name="Horm_124_TrompoyWinche_8">#REF!</definedName>
    <definedName name="Horm_124_TrompoyWinche_9" localSheetId="1">#REF!</definedName>
    <definedName name="Horm_124_TrompoyWinche_9">#REF!</definedName>
    <definedName name="HORM_IND_180" localSheetId="1">#REF!</definedName>
    <definedName name="HORM_IND_180">#REF!</definedName>
    <definedName name="HORM_IND_180_10" localSheetId="1">#REF!</definedName>
    <definedName name="HORM_IND_180_10">#REF!</definedName>
    <definedName name="HORM_IND_180_11" localSheetId="1">#REF!</definedName>
    <definedName name="HORM_IND_180_11">#REF!</definedName>
    <definedName name="HORM_IND_180_6" localSheetId="1">#REF!</definedName>
    <definedName name="HORM_IND_180_6">#REF!</definedName>
    <definedName name="HORM_IND_180_7" localSheetId="1">#REF!</definedName>
    <definedName name="HORM_IND_180_7">#REF!</definedName>
    <definedName name="HORM_IND_180_8" localSheetId="1">#REF!</definedName>
    <definedName name="HORM_IND_180_8">#REF!</definedName>
    <definedName name="HORM_IND_180_9" localSheetId="1">#REF!</definedName>
    <definedName name="HORM_IND_180_9">#REF!</definedName>
    <definedName name="HORM_IND_210" localSheetId="1">#REF!</definedName>
    <definedName name="HORM_IND_210">#REF!</definedName>
    <definedName name="HORM_IND_210_10" localSheetId="1">#REF!</definedName>
    <definedName name="HORM_IND_210_10">#REF!</definedName>
    <definedName name="HORM_IND_210_11" localSheetId="1">#REF!</definedName>
    <definedName name="HORM_IND_210_11">#REF!</definedName>
    <definedName name="HORM_IND_210_6" localSheetId="1">#REF!</definedName>
    <definedName name="HORM_IND_210_6">#REF!</definedName>
    <definedName name="HORM_IND_210_7" localSheetId="1">#REF!</definedName>
    <definedName name="HORM_IND_210_7">#REF!</definedName>
    <definedName name="HORM_IND_210_8" localSheetId="1">#REF!</definedName>
    <definedName name="HORM_IND_210_8">#REF!</definedName>
    <definedName name="HORM_IND_210_9" localSheetId="1">#REF!</definedName>
    <definedName name="HORM_IND_210_9">#REF!</definedName>
    <definedName name="HORM_IND_240" localSheetId="1">#REF!</definedName>
    <definedName name="HORM_IND_240">#REF!</definedName>
    <definedName name="HORM_IND_240_10" localSheetId="1">#REF!</definedName>
    <definedName name="HORM_IND_240_10">#REF!</definedName>
    <definedName name="HORM_IND_240_11" localSheetId="1">#REF!</definedName>
    <definedName name="HORM_IND_240_11">#REF!</definedName>
    <definedName name="HORM_IND_240_6" localSheetId="1">#REF!</definedName>
    <definedName name="HORM_IND_240_6">#REF!</definedName>
    <definedName name="HORM_IND_240_7" localSheetId="1">#REF!</definedName>
    <definedName name="HORM_IND_240_7">#REF!</definedName>
    <definedName name="HORM_IND_240_8" localSheetId="1">#REF!</definedName>
    <definedName name="HORM_IND_240_8">#REF!</definedName>
    <definedName name="HORM_IND_240_9" localSheetId="1">#REF!</definedName>
    <definedName name="HORM_IND_240_9">#REF!</definedName>
    <definedName name="HORM135_MANUAL">'[33]HORM. Y MORTEROS.'!$H$212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 localSheetId="1">#REF!</definedName>
    <definedName name="hormigon140">#REF!</definedName>
    <definedName name="hormigon140_6" localSheetId="1">#REF!</definedName>
    <definedName name="hormigon140_6">#REF!</definedName>
    <definedName name="hormigon140_8" localSheetId="1">#REF!</definedName>
    <definedName name="hormigon140_8">#REF!</definedName>
    <definedName name="hormigon180" localSheetId="1">#REF!</definedName>
    <definedName name="hormigon180">#REF!</definedName>
    <definedName name="hormigon180_8" localSheetId="1">#REF!</definedName>
    <definedName name="hormigon180_8">#REF!</definedName>
    <definedName name="hormigon210" localSheetId="1">#REF!</definedName>
    <definedName name="hormigon210">#REF!</definedName>
    <definedName name="hormigon210_8" localSheetId="1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1">[17]M.O.!#REF!</definedName>
    <definedName name="ilma">[17]M.O.!#REF!</definedName>
    <definedName name="impresion_2" localSheetId="1">[41]Directos!#REF!</definedName>
    <definedName name="impresion_2">[41]Directos!#REF!</definedName>
    <definedName name="Imprimir_área_IM" localSheetId="1">#REF!</definedName>
    <definedName name="Imprimir_área_IM">#REF!</definedName>
    <definedName name="Imprimir_área_IM_6" localSheetId="1">#REF!</definedName>
    <definedName name="Imprimir_área_IM_6">#REF!</definedName>
    <definedName name="ingeniera" localSheetId="1">[20]M.O.!$C$10</definedName>
    <definedName name="ingeniera">[21]M.O.!$C$10</definedName>
    <definedName name="ingeniera_10" localSheetId="1">#REF!</definedName>
    <definedName name="ingeniera_10">#REF!</definedName>
    <definedName name="ingeniera_11" localSheetId="1">#REF!</definedName>
    <definedName name="ingeniera_11">#REF!</definedName>
    <definedName name="ingeniera_5" localSheetId="1">#REF!</definedName>
    <definedName name="ingeniera_5">#REF!</definedName>
    <definedName name="ingeniera_6" localSheetId="1">#REF!</definedName>
    <definedName name="ingeniera_6">#REF!</definedName>
    <definedName name="ingeniera_7" localSheetId="1">#REF!</definedName>
    <definedName name="ingeniera_7">#REF!</definedName>
    <definedName name="ingeniera_8" localSheetId="1">#REF!</definedName>
    <definedName name="ingeniera_8">#REF!</definedName>
    <definedName name="ingeniera_9" localSheetId="1">#REF!</definedName>
    <definedName name="ingeniera_9">#REF!</definedName>
    <definedName name="INODORO_BCO_TAPA" localSheetId="1">#REF!</definedName>
    <definedName name="INODORO_BCO_TAPA">#REF!</definedName>
    <definedName name="INODORO_BCO_TAPA_10" localSheetId="1">#REF!</definedName>
    <definedName name="INODORO_BCO_TAPA_10">#REF!</definedName>
    <definedName name="INODORO_BCO_TAPA_11" localSheetId="1">#REF!</definedName>
    <definedName name="INODORO_BCO_TAPA_11">#REF!</definedName>
    <definedName name="INODORO_BCO_TAPA_6" localSheetId="1">#REF!</definedName>
    <definedName name="INODORO_BCO_TAPA_6">#REF!</definedName>
    <definedName name="INODORO_BCO_TAPA_7" localSheetId="1">#REF!</definedName>
    <definedName name="INODORO_BCO_TAPA_7">#REF!</definedName>
    <definedName name="INODORO_BCO_TAPA_8" localSheetId="1">#REF!</definedName>
    <definedName name="INODORO_BCO_TAPA_8">#REF!</definedName>
    <definedName name="INODORO_BCO_TAPA_9" localSheetId="1">#REF!</definedName>
    <definedName name="INODORO_BCO_TAPA_9">#REF!</definedName>
    <definedName name="INSUMO_1">'[42]AC. LOS LIMONES ACERO '!$D$2</definedName>
    <definedName name="INSUMO_1_10" localSheetId="1">#REF!</definedName>
    <definedName name="INSUMO_1_10">#REF!</definedName>
    <definedName name="INSUMO_1_11" localSheetId="1">#REF!</definedName>
    <definedName name="INSUMO_1_11">#REF!</definedName>
    <definedName name="INSUMO_1_6" localSheetId="1">#REF!</definedName>
    <definedName name="INSUMO_1_6">#REF!</definedName>
    <definedName name="INSUMO_1_7" localSheetId="1">#REF!</definedName>
    <definedName name="INSUMO_1_7">#REF!</definedName>
    <definedName name="INSUMO_1_8" localSheetId="1">#REF!</definedName>
    <definedName name="INSUMO_1_8">#REF!</definedName>
    <definedName name="INSUMO_1_9" localSheetId="1">#REF!</definedName>
    <definedName name="INSUMO_1_9">#REF!</definedName>
    <definedName name="INTERRUPTOR_3w" localSheetId="1">#REF!</definedName>
    <definedName name="INTERRUPTOR_3w">#REF!</definedName>
    <definedName name="INTERRUPTOR_3w_10" localSheetId="1">#REF!</definedName>
    <definedName name="INTERRUPTOR_3w_10">#REF!</definedName>
    <definedName name="INTERRUPTOR_3w_11" localSheetId="1">#REF!</definedName>
    <definedName name="INTERRUPTOR_3w_11">#REF!</definedName>
    <definedName name="INTERRUPTOR_3w_6" localSheetId="1">#REF!</definedName>
    <definedName name="INTERRUPTOR_3w_6">#REF!</definedName>
    <definedName name="INTERRUPTOR_3w_7" localSheetId="1">#REF!</definedName>
    <definedName name="INTERRUPTOR_3w_7">#REF!</definedName>
    <definedName name="INTERRUPTOR_3w_8" localSheetId="1">#REF!</definedName>
    <definedName name="INTERRUPTOR_3w_8">#REF!</definedName>
    <definedName name="INTERRUPTOR_3w_9" localSheetId="1">#REF!</definedName>
    <definedName name="INTERRUPTOR_3w_9">#REF!</definedName>
    <definedName name="INTERRUPTOR_4w" localSheetId="1">#REF!</definedName>
    <definedName name="INTERRUPTOR_4w">#REF!</definedName>
    <definedName name="INTERRUPTOR_4w_10" localSheetId="1">#REF!</definedName>
    <definedName name="INTERRUPTOR_4w_10">#REF!</definedName>
    <definedName name="INTERRUPTOR_4w_11" localSheetId="1">#REF!</definedName>
    <definedName name="INTERRUPTOR_4w_11">#REF!</definedName>
    <definedName name="INTERRUPTOR_4w_6" localSheetId="1">#REF!</definedName>
    <definedName name="INTERRUPTOR_4w_6">#REF!</definedName>
    <definedName name="INTERRUPTOR_4w_7" localSheetId="1">#REF!</definedName>
    <definedName name="INTERRUPTOR_4w_7">#REF!</definedName>
    <definedName name="INTERRUPTOR_4w_8" localSheetId="1">#REF!</definedName>
    <definedName name="INTERRUPTOR_4w_8">#REF!</definedName>
    <definedName name="INTERRUPTOR_4w_9" localSheetId="1">#REF!</definedName>
    <definedName name="INTERRUPTOR_4w_9">#REF!</definedName>
    <definedName name="INTERRUPTOR_DOBLE" localSheetId="1">#REF!</definedName>
    <definedName name="INTERRUPTOR_DOBLE">#REF!</definedName>
    <definedName name="INTERRUPTOR_DOBLE_10" localSheetId="1">#REF!</definedName>
    <definedName name="INTERRUPTOR_DOBLE_10">#REF!</definedName>
    <definedName name="INTERRUPTOR_DOBLE_11" localSheetId="1">#REF!</definedName>
    <definedName name="INTERRUPTOR_DOBLE_11">#REF!</definedName>
    <definedName name="INTERRUPTOR_DOBLE_6" localSheetId="1">#REF!</definedName>
    <definedName name="INTERRUPTOR_DOBLE_6">#REF!</definedName>
    <definedName name="INTERRUPTOR_DOBLE_7" localSheetId="1">#REF!</definedName>
    <definedName name="INTERRUPTOR_DOBLE_7">#REF!</definedName>
    <definedName name="INTERRUPTOR_DOBLE_8" localSheetId="1">#REF!</definedName>
    <definedName name="INTERRUPTOR_DOBLE_8">#REF!</definedName>
    <definedName name="INTERRUPTOR_DOBLE_9" localSheetId="1">#REF!</definedName>
    <definedName name="INTERRUPTOR_DOBLE_9">#REF!</definedName>
    <definedName name="INTERRUPTOR_SENC" localSheetId="1">#REF!</definedName>
    <definedName name="INTERRUPTOR_SENC">#REF!</definedName>
    <definedName name="INTERRUPTOR_SENC_10" localSheetId="1">#REF!</definedName>
    <definedName name="INTERRUPTOR_SENC_10">#REF!</definedName>
    <definedName name="INTERRUPTOR_SENC_11" localSheetId="1">#REF!</definedName>
    <definedName name="INTERRUPTOR_SENC_11">#REF!</definedName>
    <definedName name="INTERRUPTOR_SENC_6" localSheetId="1">#REF!</definedName>
    <definedName name="INTERRUPTOR_SENC_6">#REF!</definedName>
    <definedName name="INTERRUPTOR_SENC_7" localSheetId="1">#REF!</definedName>
    <definedName name="INTERRUPTOR_SENC_7">#REF!</definedName>
    <definedName name="INTERRUPTOR_SENC_8" localSheetId="1">#REF!</definedName>
    <definedName name="INTERRUPTOR_SENC_8">#REF!</definedName>
    <definedName name="INTERRUPTOR_SENC_9" localSheetId="1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1">'[16]CUB-10181-3(Rescision)'!#REF!</definedName>
    <definedName name="J">'[16]CUB-10181-3(Rescision)'!#REF!</definedName>
    <definedName name="JOEL" localSheetId="1">#REF!</definedName>
    <definedName name="JOEL">#REF!</definedName>
    <definedName name="JUNTA_CERA_INODORO" localSheetId="1">#REF!</definedName>
    <definedName name="JUNTA_CERA_INODORO">#REF!</definedName>
    <definedName name="JUNTA_CERA_INODORO_10" localSheetId="1">#REF!</definedName>
    <definedName name="JUNTA_CERA_INODORO_10">#REF!</definedName>
    <definedName name="JUNTA_CERA_INODORO_11" localSheetId="1">#REF!</definedName>
    <definedName name="JUNTA_CERA_INODORO_11">#REF!</definedName>
    <definedName name="JUNTA_CERA_INODORO_6" localSheetId="1">#REF!</definedName>
    <definedName name="JUNTA_CERA_INODORO_6">#REF!</definedName>
    <definedName name="JUNTA_CERA_INODORO_7" localSheetId="1">#REF!</definedName>
    <definedName name="JUNTA_CERA_INODORO_7">#REF!</definedName>
    <definedName name="JUNTA_CERA_INODORO_8" localSheetId="1">#REF!</definedName>
    <definedName name="JUNTA_CERA_INODORO_8">#REF!</definedName>
    <definedName name="JUNTA_CERA_INODORO_9" localSheetId="1">#REF!</definedName>
    <definedName name="JUNTA_CERA_INODORO_9">#REF!</definedName>
    <definedName name="JUNTA_DRESSER_12" localSheetId="1">#REF!</definedName>
    <definedName name="JUNTA_DRESSER_12">#REF!</definedName>
    <definedName name="JUNTA_DRESSER_12_10" localSheetId="1">#REF!</definedName>
    <definedName name="JUNTA_DRESSER_12_10">#REF!</definedName>
    <definedName name="JUNTA_DRESSER_12_11" localSheetId="1">#REF!</definedName>
    <definedName name="JUNTA_DRESSER_12_11">#REF!</definedName>
    <definedName name="JUNTA_DRESSER_12_6" localSheetId="1">#REF!</definedName>
    <definedName name="JUNTA_DRESSER_12_6">#REF!</definedName>
    <definedName name="JUNTA_DRESSER_12_7" localSheetId="1">#REF!</definedName>
    <definedName name="JUNTA_DRESSER_12_7">#REF!</definedName>
    <definedName name="JUNTA_DRESSER_12_8" localSheetId="1">#REF!</definedName>
    <definedName name="JUNTA_DRESSER_12_8">#REF!</definedName>
    <definedName name="JUNTA_DRESSER_12_9" localSheetId="1">#REF!</definedName>
    <definedName name="JUNTA_DRESSER_12_9">#REF!</definedName>
    <definedName name="JUNTA_DRESSER_16" localSheetId="1">#REF!</definedName>
    <definedName name="JUNTA_DRESSER_16">#REF!</definedName>
    <definedName name="JUNTA_DRESSER_16_10" localSheetId="1">#REF!</definedName>
    <definedName name="JUNTA_DRESSER_16_10">#REF!</definedName>
    <definedName name="JUNTA_DRESSER_16_11" localSheetId="1">#REF!</definedName>
    <definedName name="JUNTA_DRESSER_16_11">#REF!</definedName>
    <definedName name="JUNTA_DRESSER_16_6" localSheetId="1">#REF!</definedName>
    <definedName name="JUNTA_DRESSER_16_6">#REF!</definedName>
    <definedName name="JUNTA_DRESSER_16_7" localSheetId="1">#REF!</definedName>
    <definedName name="JUNTA_DRESSER_16_7">#REF!</definedName>
    <definedName name="JUNTA_DRESSER_16_8" localSheetId="1">#REF!</definedName>
    <definedName name="JUNTA_DRESSER_16_8">#REF!</definedName>
    <definedName name="JUNTA_DRESSER_16_9" localSheetId="1">#REF!</definedName>
    <definedName name="JUNTA_DRESSER_16_9">#REF!</definedName>
    <definedName name="JUNTA_DRESSER_2" localSheetId="1">#REF!</definedName>
    <definedName name="JUNTA_DRESSER_2">#REF!</definedName>
    <definedName name="JUNTA_DRESSER_2_10" localSheetId="1">#REF!</definedName>
    <definedName name="JUNTA_DRESSER_2_10">#REF!</definedName>
    <definedName name="JUNTA_DRESSER_2_11" localSheetId="1">#REF!</definedName>
    <definedName name="JUNTA_DRESSER_2_11">#REF!</definedName>
    <definedName name="JUNTA_DRESSER_2_6" localSheetId="1">#REF!</definedName>
    <definedName name="JUNTA_DRESSER_2_6">#REF!</definedName>
    <definedName name="JUNTA_DRESSER_2_7" localSheetId="1">#REF!</definedName>
    <definedName name="JUNTA_DRESSER_2_7">#REF!</definedName>
    <definedName name="JUNTA_DRESSER_2_8" localSheetId="1">#REF!</definedName>
    <definedName name="JUNTA_DRESSER_2_8">#REF!</definedName>
    <definedName name="JUNTA_DRESSER_2_9" localSheetId="1">#REF!</definedName>
    <definedName name="JUNTA_DRESSER_2_9">#REF!</definedName>
    <definedName name="JUNTA_DRESSER_3" localSheetId="1">#REF!</definedName>
    <definedName name="JUNTA_DRESSER_3">#REF!</definedName>
    <definedName name="JUNTA_DRESSER_3_10" localSheetId="1">#REF!</definedName>
    <definedName name="JUNTA_DRESSER_3_10">#REF!</definedName>
    <definedName name="JUNTA_DRESSER_3_11" localSheetId="1">#REF!</definedName>
    <definedName name="JUNTA_DRESSER_3_11">#REF!</definedName>
    <definedName name="JUNTA_DRESSER_3_6" localSheetId="1">#REF!</definedName>
    <definedName name="JUNTA_DRESSER_3_6">#REF!</definedName>
    <definedName name="JUNTA_DRESSER_3_7" localSheetId="1">#REF!</definedName>
    <definedName name="JUNTA_DRESSER_3_7">#REF!</definedName>
    <definedName name="JUNTA_DRESSER_3_8" localSheetId="1">#REF!</definedName>
    <definedName name="JUNTA_DRESSER_3_8">#REF!</definedName>
    <definedName name="JUNTA_DRESSER_3_9" localSheetId="1">#REF!</definedName>
    <definedName name="JUNTA_DRESSER_3_9">#REF!</definedName>
    <definedName name="JUNTA_DRESSER_4" localSheetId="1">#REF!</definedName>
    <definedName name="JUNTA_DRESSER_4">#REF!</definedName>
    <definedName name="JUNTA_DRESSER_4_10" localSheetId="1">#REF!</definedName>
    <definedName name="JUNTA_DRESSER_4_10">#REF!</definedName>
    <definedName name="JUNTA_DRESSER_4_11" localSheetId="1">#REF!</definedName>
    <definedName name="JUNTA_DRESSER_4_11">#REF!</definedName>
    <definedName name="JUNTA_DRESSER_4_6" localSheetId="1">#REF!</definedName>
    <definedName name="JUNTA_DRESSER_4_6">#REF!</definedName>
    <definedName name="JUNTA_DRESSER_4_7" localSheetId="1">#REF!</definedName>
    <definedName name="JUNTA_DRESSER_4_7">#REF!</definedName>
    <definedName name="JUNTA_DRESSER_4_8" localSheetId="1">#REF!</definedName>
    <definedName name="JUNTA_DRESSER_4_8">#REF!</definedName>
    <definedName name="JUNTA_DRESSER_4_9" localSheetId="1">#REF!</definedName>
    <definedName name="JUNTA_DRESSER_4_9">#REF!</definedName>
    <definedName name="JUNTA_DRESSER_6" localSheetId="1">#REF!</definedName>
    <definedName name="JUNTA_DRESSER_6">#REF!</definedName>
    <definedName name="JUNTA_DRESSER_6_10" localSheetId="1">#REF!</definedName>
    <definedName name="JUNTA_DRESSER_6_10">#REF!</definedName>
    <definedName name="JUNTA_DRESSER_6_11" localSheetId="1">#REF!</definedName>
    <definedName name="JUNTA_DRESSER_6_11">#REF!</definedName>
    <definedName name="JUNTA_DRESSER_6_6" localSheetId="1">#REF!</definedName>
    <definedName name="JUNTA_DRESSER_6_6">#REF!</definedName>
    <definedName name="JUNTA_DRESSER_6_7" localSheetId="1">#REF!</definedName>
    <definedName name="JUNTA_DRESSER_6_7">#REF!</definedName>
    <definedName name="JUNTA_DRESSER_6_8" localSheetId="1">#REF!</definedName>
    <definedName name="JUNTA_DRESSER_6_8">#REF!</definedName>
    <definedName name="JUNTA_DRESSER_6_9" localSheetId="1">#REF!</definedName>
    <definedName name="JUNTA_DRESSER_6_9">#REF!</definedName>
    <definedName name="JUNTA_DRESSER_8" localSheetId="1">#REF!</definedName>
    <definedName name="JUNTA_DRESSER_8">#REF!</definedName>
    <definedName name="JUNTA_DRESSER_8_10" localSheetId="1">#REF!</definedName>
    <definedName name="JUNTA_DRESSER_8_10">#REF!</definedName>
    <definedName name="JUNTA_DRESSER_8_11" localSheetId="1">#REF!</definedName>
    <definedName name="JUNTA_DRESSER_8_11">#REF!</definedName>
    <definedName name="JUNTA_DRESSER_8_6" localSheetId="1">#REF!</definedName>
    <definedName name="JUNTA_DRESSER_8_6">#REF!</definedName>
    <definedName name="JUNTA_DRESSER_8_7" localSheetId="1">#REF!</definedName>
    <definedName name="JUNTA_DRESSER_8_7">#REF!</definedName>
    <definedName name="JUNTA_DRESSER_8_8" localSheetId="1">#REF!</definedName>
    <definedName name="JUNTA_DRESSER_8_8">#REF!</definedName>
    <definedName name="JUNTA_DRESSER_8_9" localSheetId="1">#REF!</definedName>
    <definedName name="JUNTA_DRESSER_8_9">#REF!</definedName>
    <definedName name="JUNTA_WATER_STOP_9" localSheetId="1">#REF!</definedName>
    <definedName name="JUNTA_WATER_STOP_9">#REF!</definedName>
    <definedName name="JUNTA_WATER_STOP_9_10" localSheetId="1">#REF!</definedName>
    <definedName name="JUNTA_WATER_STOP_9_10">#REF!</definedName>
    <definedName name="JUNTA_WATER_STOP_9_11" localSheetId="1">#REF!</definedName>
    <definedName name="JUNTA_WATER_STOP_9_11">#REF!</definedName>
    <definedName name="JUNTA_WATER_STOP_9_6" localSheetId="1">#REF!</definedName>
    <definedName name="JUNTA_WATER_STOP_9_6">#REF!</definedName>
    <definedName name="JUNTA_WATER_STOP_9_7" localSheetId="1">#REF!</definedName>
    <definedName name="JUNTA_WATER_STOP_9_7">#REF!</definedName>
    <definedName name="JUNTA_WATER_STOP_9_8" localSheetId="1">#REF!</definedName>
    <definedName name="JUNTA_WATER_STOP_9_8">#REF!</definedName>
    <definedName name="JUNTA_WATER_STOP_9_9" localSheetId="1">#REF!</definedName>
    <definedName name="JUNTA_WATER_STOP_9_9">#REF!</definedName>
    <definedName name="k" localSheetId="1">[17]M.O.!#REF!</definedName>
    <definedName name="k">[17]M.O.!#REF!</definedName>
    <definedName name="L_1" localSheetId="1">#REF!</definedName>
    <definedName name="L_1">#REF!</definedName>
    <definedName name="L_2" localSheetId="1">#REF!</definedName>
    <definedName name="L_2">#REF!</definedName>
    <definedName name="L_5" localSheetId="1">#REF!</definedName>
    <definedName name="L_5">#REF!</definedName>
    <definedName name="LADRILLOS_4x8x2" localSheetId="1">#REF!</definedName>
    <definedName name="LADRILLOS_4x8x2">#REF!</definedName>
    <definedName name="LADRILLOS_4x8x2_10" localSheetId="1">#REF!</definedName>
    <definedName name="LADRILLOS_4x8x2_10">#REF!</definedName>
    <definedName name="LADRILLOS_4x8x2_11" localSheetId="1">#REF!</definedName>
    <definedName name="LADRILLOS_4x8x2_11">#REF!</definedName>
    <definedName name="LADRILLOS_4x8x2_6" localSheetId="1">#REF!</definedName>
    <definedName name="LADRILLOS_4x8x2_6">#REF!</definedName>
    <definedName name="LADRILLOS_4x8x2_7" localSheetId="1">#REF!</definedName>
    <definedName name="LADRILLOS_4x8x2_7">#REF!</definedName>
    <definedName name="LADRILLOS_4x8x2_8" localSheetId="1">#REF!</definedName>
    <definedName name="LADRILLOS_4x8x2_8">#REF!</definedName>
    <definedName name="LADRILLOS_4x8x2_9" localSheetId="1">#REF!</definedName>
    <definedName name="LADRILLOS_4x8x2_9">#REF!</definedName>
    <definedName name="LAMPARA_FLUORESC_2x4" localSheetId="1">#REF!</definedName>
    <definedName name="LAMPARA_FLUORESC_2x4">#REF!</definedName>
    <definedName name="LAMPARA_FLUORESC_2x4_10" localSheetId="1">#REF!</definedName>
    <definedName name="LAMPARA_FLUORESC_2x4_10">#REF!</definedName>
    <definedName name="LAMPARA_FLUORESC_2x4_11" localSheetId="1">#REF!</definedName>
    <definedName name="LAMPARA_FLUORESC_2x4_11">#REF!</definedName>
    <definedName name="LAMPARA_FLUORESC_2x4_6" localSheetId="1">#REF!</definedName>
    <definedName name="LAMPARA_FLUORESC_2x4_6">#REF!</definedName>
    <definedName name="LAMPARA_FLUORESC_2x4_7" localSheetId="1">#REF!</definedName>
    <definedName name="LAMPARA_FLUORESC_2x4_7">#REF!</definedName>
    <definedName name="LAMPARA_FLUORESC_2x4_8" localSheetId="1">#REF!</definedName>
    <definedName name="LAMPARA_FLUORESC_2x4_8">#REF!</definedName>
    <definedName name="LAMPARA_FLUORESC_2x4_9" localSheetId="1">#REF!</definedName>
    <definedName name="LAMPARA_FLUORESC_2x4_9">#REF!</definedName>
    <definedName name="LAMPARAS_DE_1500W_220V">[24]INSU!$B$41</definedName>
    <definedName name="LAQUEAR_MADERA" localSheetId="1">#REF!</definedName>
    <definedName name="LAQUEAR_MADERA">#REF!</definedName>
    <definedName name="LAQUEAR_MADERA_10" localSheetId="1">#REF!</definedName>
    <definedName name="LAQUEAR_MADERA_10">#REF!</definedName>
    <definedName name="LAQUEAR_MADERA_11" localSheetId="1">#REF!</definedName>
    <definedName name="LAQUEAR_MADERA_11">#REF!</definedName>
    <definedName name="LAQUEAR_MADERA_6" localSheetId="1">#REF!</definedName>
    <definedName name="LAQUEAR_MADERA_6">#REF!</definedName>
    <definedName name="LAQUEAR_MADERA_7" localSheetId="1">#REF!</definedName>
    <definedName name="LAQUEAR_MADERA_7">#REF!</definedName>
    <definedName name="LAQUEAR_MADERA_8" localSheetId="1">#REF!</definedName>
    <definedName name="LAQUEAR_MADERA_8">#REF!</definedName>
    <definedName name="LAQUEAR_MADERA_9" localSheetId="1">#REF!</definedName>
    <definedName name="LAQUEAR_MADERA_9">#REF!</definedName>
    <definedName name="LAVADERO_DOBLE" localSheetId="1">#REF!</definedName>
    <definedName name="LAVADERO_DOBLE">#REF!</definedName>
    <definedName name="LAVADERO_DOBLE_10" localSheetId="1">#REF!</definedName>
    <definedName name="LAVADERO_DOBLE_10">#REF!</definedName>
    <definedName name="LAVADERO_DOBLE_11" localSheetId="1">#REF!</definedName>
    <definedName name="LAVADERO_DOBLE_11">#REF!</definedName>
    <definedName name="LAVADERO_DOBLE_6" localSheetId="1">#REF!</definedName>
    <definedName name="LAVADERO_DOBLE_6">#REF!</definedName>
    <definedName name="LAVADERO_DOBLE_7" localSheetId="1">#REF!</definedName>
    <definedName name="LAVADERO_DOBLE_7">#REF!</definedName>
    <definedName name="LAVADERO_DOBLE_8" localSheetId="1">#REF!</definedName>
    <definedName name="LAVADERO_DOBLE_8">#REF!</definedName>
    <definedName name="LAVADERO_DOBLE_9" localSheetId="1">#REF!</definedName>
    <definedName name="LAVADERO_DOBLE_9">#REF!</definedName>
    <definedName name="LAVADERO_GRANITO_SENCILLO" localSheetId="1">#REF!</definedName>
    <definedName name="LAVADERO_GRANITO_SENCILLO">#REF!</definedName>
    <definedName name="LAVADERO_GRANITO_SENCILLO_10" localSheetId="1">#REF!</definedName>
    <definedName name="LAVADERO_GRANITO_SENCILLO_10">#REF!</definedName>
    <definedName name="LAVADERO_GRANITO_SENCILLO_11" localSheetId="1">#REF!</definedName>
    <definedName name="LAVADERO_GRANITO_SENCILLO_11">#REF!</definedName>
    <definedName name="LAVADERO_GRANITO_SENCILLO_6" localSheetId="1">#REF!</definedName>
    <definedName name="LAVADERO_GRANITO_SENCILLO_6">#REF!</definedName>
    <definedName name="LAVADERO_GRANITO_SENCILLO_7" localSheetId="1">#REF!</definedName>
    <definedName name="LAVADERO_GRANITO_SENCILLO_7">#REF!</definedName>
    <definedName name="LAVADERO_GRANITO_SENCILLO_8" localSheetId="1">#REF!</definedName>
    <definedName name="LAVADERO_GRANITO_SENCILLO_8">#REF!</definedName>
    <definedName name="LAVADERO_GRANITO_SENCILLO_9" localSheetId="1">#REF!</definedName>
    <definedName name="LAVADERO_GRANITO_SENCILLO_9">#REF!</definedName>
    <definedName name="LAVAMANO_19x17_BCO" localSheetId="1">#REF!</definedName>
    <definedName name="LAVAMANO_19x17_BCO">#REF!</definedName>
    <definedName name="LAVAMANO_19x17_BCO_10" localSheetId="1">#REF!</definedName>
    <definedName name="LAVAMANO_19x17_BCO_10">#REF!</definedName>
    <definedName name="LAVAMANO_19x17_BCO_11" localSheetId="1">#REF!</definedName>
    <definedName name="LAVAMANO_19x17_BCO_11">#REF!</definedName>
    <definedName name="LAVAMANO_19x17_BCO_6" localSheetId="1">#REF!</definedName>
    <definedName name="LAVAMANO_19x17_BCO_6">#REF!</definedName>
    <definedName name="LAVAMANO_19x17_BCO_7" localSheetId="1">#REF!</definedName>
    <definedName name="LAVAMANO_19x17_BCO_7">#REF!</definedName>
    <definedName name="LAVAMANO_19x17_BCO_8" localSheetId="1">#REF!</definedName>
    <definedName name="LAVAMANO_19x17_BCO_8">#REF!</definedName>
    <definedName name="LAVAMANO_19x17_BCO_9" localSheetId="1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1">#REF!</definedName>
    <definedName name="Ligadora2fdas">#REF!</definedName>
    <definedName name="Ligadora2fdas_10" localSheetId="1">#REF!</definedName>
    <definedName name="Ligadora2fdas_10">#REF!</definedName>
    <definedName name="Ligadora2fdas_11" localSheetId="1">#REF!</definedName>
    <definedName name="Ligadora2fdas_11">#REF!</definedName>
    <definedName name="Ligadora2fdas_6" localSheetId="1">#REF!</definedName>
    <definedName name="Ligadora2fdas_6">#REF!</definedName>
    <definedName name="Ligadora2fdas_7" localSheetId="1">#REF!</definedName>
    <definedName name="Ligadora2fdas_7">#REF!</definedName>
    <definedName name="Ligadora2fdas_8" localSheetId="1">#REF!</definedName>
    <definedName name="Ligadora2fdas_8">#REF!</definedName>
    <definedName name="Ligadora2fdas_9" localSheetId="1">#REF!</definedName>
    <definedName name="Ligadora2fdas_9">#REF!</definedName>
    <definedName name="LINEA_DE_CONDUC">#N/A</definedName>
    <definedName name="LINEA_DE_CONDUC_6">NA()</definedName>
    <definedName name="LLAVE_ANG_38" localSheetId="1">#REF!</definedName>
    <definedName name="LLAVE_ANG_38">#REF!</definedName>
    <definedName name="LLAVE_ANG_38_10" localSheetId="1">#REF!</definedName>
    <definedName name="LLAVE_ANG_38_10">#REF!</definedName>
    <definedName name="LLAVE_ANG_38_11" localSheetId="1">#REF!</definedName>
    <definedName name="LLAVE_ANG_38_11">#REF!</definedName>
    <definedName name="LLAVE_ANG_38_6" localSheetId="1">#REF!</definedName>
    <definedName name="LLAVE_ANG_38_6">#REF!</definedName>
    <definedName name="LLAVE_ANG_38_7" localSheetId="1">#REF!</definedName>
    <definedName name="LLAVE_ANG_38_7">#REF!</definedName>
    <definedName name="LLAVE_ANG_38_8" localSheetId="1">#REF!</definedName>
    <definedName name="LLAVE_ANG_38_8">#REF!</definedName>
    <definedName name="LLAVE_ANG_38_9" localSheetId="1">#REF!</definedName>
    <definedName name="LLAVE_ANG_38_9">#REF!</definedName>
    <definedName name="LLAVE_CHORRO" localSheetId="1">#REF!</definedName>
    <definedName name="LLAVE_CHORRO">#REF!</definedName>
    <definedName name="LLAVE_CHORRO_10" localSheetId="1">#REF!</definedName>
    <definedName name="LLAVE_CHORRO_10">#REF!</definedName>
    <definedName name="LLAVE_CHORRO_11" localSheetId="1">#REF!</definedName>
    <definedName name="LLAVE_CHORRO_11">#REF!</definedName>
    <definedName name="LLAVE_CHORRO_6" localSheetId="1">#REF!</definedName>
    <definedName name="LLAVE_CHORRO_6">#REF!</definedName>
    <definedName name="LLAVE_CHORRO_7" localSheetId="1">#REF!</definedName>
    <definedName name="LLAVE_CHORRO_7">#REF!</definedName>
    <definedName name="LLAVE_CHORRO_8" localSheetId="1">#REF!</definedName>
    <definedName name="LLAVE_CHORRO_8">#REF!</definedName>
    <definedName name="LLAVE_CHORRO_9" localSheetId="1">#REF!</definedName>
    <definedName name="LLAVE_CHORRO_9">#REF!</definedName>
    <definedName name="LLAVE_EMPOTRAR_CROMO_12" localSheetId="1">#REF!</definedName>
    <definedName name="LLAVE_EMPOTRAR_CROMO_12">#REF!</definedName>
    <definedName name="LLAVE_EMPOTRAR_CROMO_12_10" localSheetId="1">#REF!</definedName>
    <definedName name="LLAVE_EMPOTRAR_CROMO_12_10">#REF!</definedName>
    <definedName name="LLAVE_EMPOTRAR_CROMO_12_11" localSheetId="1">#REF!</definedName>
    <definedName name="LLAVE_EMPOTRAR_CROMO_12_11">#REF!</definedName>
    <definedName name="LLAVE_EMPOTRAR_CROMO_12_6" localSheetId="1">#REF!</definedName>
    <definedName name="LLAVE_EMPOTRAR_CROMO_12_6">#REF!</definedName>
    <definedName name="LLAVE_EMPOTRAR_CROMO_12_7" localSheetId="1">#REF!</definedName>
    <definedName name="LLAVE_EMPOTRAR_CROMO_12_7">#REF!</definedName>
    <definedName name="LLAVE_EMPOTRAR_CROMO_12_8" localSheetId="1">#REF!</definedName>
    <definedName name="LLAVE_EMPOTRAR_CROMO_12_8">#REF!</definedName>
    <definedName name="LLAVE_EMPOTRAR_CROMO_12_9" localSheetId="1">#REF!</definedName>
    <definedName name="LLAVE_EMPOTRAR_CROMO_12_9">#REF!</definedName>
    <definedName name="LLAVE_PASO_1" localSheetId="1">#REF!</definedName>
    <definedName name="LLAVE_PASO_1">#REF!</definedName>
    <definedName name="LLAVE_PASO_1_10" localSheetId="1">#REF!</definedName>
    <definedName name="LLAVE_PASO_1_10">#REF!</definedName>
    <definedName name="LLAVE_PASO_1_11" localSheetId="1">#REF!</definedName>
    <definedName name="LLAVE_PASO_1_11">#REF!</definedName>
    <definedName name="LLAVE_PASO_1_6" localSheetId="1">#REF!</definedName>
    <definedName name="LLAVE_PASO_1_6">#REF!</definedName>
    <definedName name="LLAVE_PASO_1_7" localSheetId="1">#REF!</definedName>
    <definedName name="LLAVE_PASO_1_7">#REF!</definedName>
    <definedName name="LLAVE_PASO_1_8" localSheetId="1">#REF!</definedName>
    <definedName name="LLAVE_PASO_1_8">#REF!</definedName>
    <definedName name="LLAVE_PASO_1_9" localSheetId="1">#REF!</definedName>
    <definedName name="LLAVE_PASO_1_9">#REF!</definedName>
    <definedName name="LLAVE_PASO_34" localSheetId="1">#REF!</definedName>
    <definedName name="LLAVE_PASO_34">#REF!</definedName>
    <definedName name="LLAVE_PASO_34_10" localSheetId="1">#REF!</definedName>
    <definedName name="LLAVE_PASO_34_10">#REF!</definedName>
    <definedName name="LLAVE_PASO_34_11" localSheetId="1">#REF!</definedName>
    <definedName name="LLAVE_PASO_34_11">#REF!</definedName>
    <definedName name="LLAVE_PASO_34_6" localSheetId="1">#REF!</definedName>
    <definedName name="LLAVE_PASO_34_6">#REF!</definedName>
    <definedName name="LLAVE_PASO_34_7" localSheetId="1">#REF!</definedName>
    <definedName name="LLAVE_PASO_34_7">#REF!</definedName>
    <definedName name="LLAVE_PASO_34_8" localSheetId="1">#REF!</definedName>
    <definedName name="LLAVE_PASO_34_8">#REF!</definedName>
    <definedName name="LLAVE_PASO_34_9" localSheetId="1">#REF!</definedName>
    <definedName name="LLAVE_PASO_34_9">#REF!</definedName>
    <definedName name="LLAVE_SENCILLA" localSheetId="1">#REF!</definedName>
    <definedName name="LLAVE_SENCILLA">#REF!</definedName>
    <definedName name="LLAVE_SENCILLA_10" localSheetId="1">#REF!</definedName>
    <definedName name="LLAVE_SENCILLA_10">#REF!</definedName>
    <definedName name="LLAVE_SENCILLA_11" localSheetId="1">#REF!</definedName>
    <definedName name="LLAVE_SENCILLA_11">#REF!</definedName>
    <definedName name="LLAVE_SENCILLA_6" localSheetId="1">#REF!</definedName>
    <definedName name="LLAVE_SENCILLA_6">#REF!</definedName>
    <definedName name="LLAVE_SENCILLA_7" localSheetId="1">#REF!</definedName>
    <definedName name="LLAVE_SENCILLA_7">#REF!</definedName>
    <definedName name="LLAVE_SENCILLA_8" localSheetId="1">#REF!</definedName>
    <definedName name="LLAVE_SENCILLA_8">#REF!</definedName>
    <definedName name="LLAVE_SENCILLA_9" localSheetId="1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1">#REF!</definedName>
    <definedName name="LLAVIN_PUERTA">#REF!</definedName>
    <definedName name="LLAVIN_PUERTA_10" localSheetId="1">#REF!</definedName>
    <definedName name="LLAVIN_PUERTA_10">#REF!</definedName>
    <definedName name="LLAVIN_PUERTA_11" localSheetId="1">#REF!</definedName>
    <definedName name="LLAVIN_PUERTA_11">#REF!</definedName>
    <definedName name="LLAVIN_PUERTA_6" localSheetId="1">#REF!</definedName>
    <definedName name="LLAVIN_PUERTA_6">#REF!</definedName>
    <definedName name="LLAVIN_PUERTA_7" localSheetId="1">#REF!</definedName>
    <definedName name="LLAVIN_PUERTA_7">#REF!</definedName>
    <definedName name="LLAVIN_PUERTA_8" localSheetId="1">#REF!</definedName>
    <definedName name="LLAVIN_PUERTA_8">#REF!</definedName>
    <definedName name="LLAVIN_PUERTA_9" localSheetId="1">#REF!</definedName>
    <definedName name="LLAVIN_PUERTA_9">#REF!</definedName>
    <definedName name="LLENADO_BLOQUES_20" localSheetId="1">#REF!</definedName>
    <definedName name="LLENADO_BLOQUES_20">#REF!</definedName>
    <definedName name="LLENADO_BLOQUES_20_10" localSheetId="1">#REF!</definedName>
    <definedName name="LLENADO_BLOQUES_20_10">#REF!</definedName>
    <definedName name="LLENADO_BLOQUES_20_11" localSheetId="1">#REF!</definedName>
    <definedName name="LLENADO_BLOQUES_20_11">#REF!</definedName>
    <definedName name="LLENADO_BLOQUES_20_6" localSheetId="1">#REF!</definedName>
    <definedName name="LLENADO_BLOQUES_20_6">#REF!</definedName>
    <definedName name="LLENADO_BLOQUES_20_7" localSheetId="1">#REF!</definedName>
    <definedName name="LLENADO_BLOQUES_20_7">#REF!</definedName>
    <definedName name="LLENADO_BLOQUES_20_8" localSheetId="1">#REF!</definedName>
    <definedName name="LLENADO_BLOQUES_20_8">#REF!</definedName>
    <definedName name="LLENADO_BLOQUES_20_9" localSheetId="1">#REF!</definedName>
    <definedName name="LLENADO_BLOQUES_20_9">#REF!</definedName>
    <definedName name="LLENADO_BLOQUES_40" localSheetId="1">#REF!</definedName>
    <definedName name="LLENADO_BLOQUES_40">#REF!</definedName>
    <definedName name="LLENADO_BLOQUES_40_10" localSheetId="1">#REF!</definedName>
    <definedName name="LLENADO_BLOQUES_40_10">#REF!</definedName>
    <definedName name="LLENADO_BLOQUES_40_11" localSheetId="1">#REF!</definedName>
    <definedName name="LLENADO_BLOQUES_40_11">#REF!</definedName>
    <definedName name="LLENADO_BLOQUES_40_6" localSheetId="1">#REF!</definedName>
    <definedName name="LLENADO_BLOQUES_40_6">#REF!</definedName>
    <definedName name="LLENADO_BLOQUES_40_7" localSheetId="1">#REF!</definedName>
    <definedName name="LLENADO_BLOQUES_40_7">#REF!</definedName>
    <definedName name="LLENADO_BLOQUES_40_8" localSheetId="1">#REF!</definedName>
    <definedName name="LLENADO_BLOQUES_40_8">#REF!</definedName>
    <definedName name="LLENADO_BLOQUES_40_9" localSheetId="1">#REF!</definedName>
    <definedName name="LLENADO_BLOQUES_40_9">#REF!</definedName>
    <definedName name="LLENADO_BLOQUES_60" localSheetId="1">#REF!</definedName>
    <definedName name="LLENADO_BLOQUES_60">#REF!</definedName>
    <definedName name="LLENADO_BLOQUES_60_10" localSheetId="1">#REF!</definedName>
    <definedName name="LLENADO_BLOQUES_60_10">#REF!</definedName>
    <definedName name="LLENADO_BLOQUES_60_11" localSheetId="1">#REF!</definedName>
    <definedName name="LLENADO_BLOQUES_60_11">#REF!</definedName>
    <definedName name="LLENADO_BLOQUES_60_6" localSheetId="1">#REF!</definedName>
    <definedName name="LLENADO_BLOQUES_60_6">#REF!</definedName>
    <definedName name="LLENADO_BLOQUES_60_7" localSheetId="1">#REF!</definedName>
    <definedName name="LLENADO_BLOQUES_60_7">#REF!</definedName>
    <definedName name="LLENADO_BLOQUES_60_8" localSheetId="1">#REF!</definedName>
    <definedName name="LLENADO_BLOQUES_60_8">#REF!</definedName>
    <definedName name="LLENADO_BLOQUES_60_9" localSheetId="1">#REF!</definedName>
    <definedName name="LLENADO_BLOQUES_60_9">#REF!</definedName>
    <definedName name="LLENADO_BLOQUES_80" localSheetId="1">#REF!</definedName>
    <definedName name="LLENADO_BLOQUES_80">#REF!</definedName>
    <definedName name="LLENADO_BLOQUES_80_10" localSheetId="1">#REF!</definedName>
    <definedName name="LLENADO_BLOQUES_80_10">#REF!</definedName>
    <definedName name="LLENADO_BLOQUES_80_11" localSheetId="1">#REF!</definedName>
    <definedName name="LLENADO_BLOQUES_80_11">#REF!</definedName>
    <definedName name="LLENADO_BLOQUES_80_6" localSheetId="1">#REF!</definedName>
    <definedName name="LLENADO_BLOQUES_80_6">#REF!</definedName>
    <definedName name="LLENADO_BLOQUES_80_7" localSheetId="1">#REF!</definedName>
    <definedName name="LLENADO_BLOQUES_80_7">#REF!</definedName>
    <definedName name="LLENADO_BLOQUES_80_8" localSheetId="1">#REF!</definedName>
    <definedName name="LLENADO_BLOQUES_80_8">#REF!</definedName>
    <definedName name="LLENADO_BLOQUES_80_9" localSheetId="1">#REF!</definedName>
    <definedName name="LLENADO_BLOQUES_80_9">#REF!</definedName>
    <definedName name="LOSA12" localSheetId="1">#REF!</definedName>
    <definedName name="LOSA12">#REF!</definedName>
    <definedName name="LOSA12_6" localSheetId="1">#REF!</definedName>
    <definedName name="LOSA12_6">#REF!</definedName>
    <definedName name="LOSA20" localSheetId="1">#REF!</definedName>
    <definedName name="LOSA20">#REF!</definedName>
    <definedName name="LOSA20_6" localSheetId="1">#REF!</definedName>
    <definedName name="LOSA20_6">#REF!</definedName>
    <definedName name="LOSA30" localSheetId="1">#REF!</definedName>
    <definedName name="LOSA30">#REF!</definedName>
    <definedName name="LOSA30_6" localSheetId="1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'[34]Costos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[11]M.O.!$C$10</definedName>
    <definedName name="MA_10" localSheetId="1">#REF!</definedName>
    <definedName name="MA_10">#REF!</definedName>
    <definedName name="MA_11" localSheetId="1">#REF!</definedName>
    <definedName name="MA_11">#REF!</definedName>
    <definedName name="MA_6" localSheetId="1">#REF!</definedName>
    <definedName name="MA_6">#REF!</definedName>
    <definedName name="MA_7" localSheetId="1">#REF!</definedName>
    <definedName name="MA_7">#REF!</definedName>
    <definedName name="MA_8" localSheetId="1">#REF!</definedName>
    <definedName name="MA_8">#REF!</definedName>
    <definedName name="MA_9" localSheetId="1">#REF!</definedName>
    <definedName name="MA_9">#REF!</definedName>
    <definedName name="MACHETE" localSheetId="1">#REF!</definedName>
    <definedName name="MACHETE">#REF!</definedName>
    <definedName name="MACHETE_10" localSheetId="1">#REF!</definedName>
    <definedName name="MACHETE_10">#REF!</definedName>
    <definedName name="MACHETE_11" localSheetId="1">#REF!</definedName>
    <definedName name="MACHETE_11">#REF!</definedName>
    <definedName name="MACHETE_6" localSheetId="1">#REF!</definedName>
    <definedName name="MACHETE_6">#REF!</definedName>
    <definedName name="MACHETE_7" localSheetId="1">#REF!</definedName>
    <definedName name="MACHETE_7">#REF!</definedName>
    <definedName name="MACHETE_8" localSheetId="1">#REF!</definedName>
    <definedName name="MACHETE_8">#REF!</definedName>
    <definedName name="MACHETE_9" localSheetId="1">#REF!</definedName>
    <definedName name="MACHETE_9">#REF!</definedName>
    <definedName name="MACO" localSheetId="1">#REF!</definedName>
    <definedName name="MACO">#REF!</definedName>
    <definedName name="MACO_10" localSheetId="1">#REF!</definedName>
    <definedName name="MACO_10">#REF!</definedName>
    <definedName name="MACO_11" localSheetId="1">#REF!</definedName>
    <definedName name="MACO_11">#REF!</definedName>
    <definedName name="MACO_6" localSheetId="1">#REF!</definedName>
    <definedName name="MACO_6">#REF!</definedName>
    <definedName name="MACO_7" localSheetId="1">#REF!</definedName>
    <definedName name="MACO_7">#REF!</definedName>
    <definedName name="MACO_8" localSheetId="1">#REF!</definedName>
    <definedName name="MACO_8">#REF!</definedName>
    <definedName name="MACO_9" localSheetId="1">#REF!</definedName>
    <definedName name="MACO_9">#REF!</definedName>
    <definedName name="Madera_3">#N/A</definedName>
    <definedName name="Madera_P2">[14]INSU!$D$132</definedName>
    <definedName name="Madera_P2_10" localSheetId="1">#REF!</definedName>
    <definedName name="Madera_P2_10">#REF!</definedName>
    <definedName name="Madera_P2_11" localSheetId="1">#REF!</definedName>
    <definedName name="Madera_P2_11">#REF!</definedName>
    <definedName name="Madera_P2_5" localSheetId="1">#REF!</definedName>
    <definedName name="Madera_P2_5">#REF!</definedName>
    <definedName name="Madera_P2_6" localSheetId="1">#REF!</definedName>
    <definedName name="Madera_P2_6">#REF!</definedName>
    <definedName name="Madera_P2_7" localSheetId="1">#REF!</definedName>
    <definedName name="Madera_P2_7">#REF!</definedName>
    <definedName name="Madera_P2_8" localSheetId="1">#REF!</definedName>
    <definedName name="Madera_P2_8">#REF!</definedName>
    <definedName name="Madera_P2_9" localSheetId="1">#REF!</definedName>
    <definedName name="Madera_P2_9">#REF!</definedName>
    <definedName name="maderabrutapino" localSheetId="1">#REF!</definedName>
    <definedName name="maderabrutapino">#REF!</definedName>
    <definedName name="maderabrutapino_8" localSheetId="1">#REF!</definedName>
    <definedName name="maderabrutapino_8">#REF!</definedName>
    <definedName name="Maestro" localSheetId="1">#REF!</definedName>
    <definedName name="Maestro">#REF!</definedName>
    <definedName name="Maestro_10" localSheetId="1">#REF!</definedName>
    <definedName name="Maestro_10">#REF!</definedName>
    <definedName name="Maestro_11" localSheetId="1">#REF!</definedName>
    <definedName name="Maestro_11">#REF!</definedName>
    <definedName name="Maestro_6" localSheetId="1">#REF!</definedName>
    <definedName name="Maestro_6">#REF!</definedName>
    <definedName name="Maestro_7" localSheetId="1">#REF!</definedName>
    <definedName name="Maestro_7">#REF!</definedName>
    <definedName name="Maestro_8" localSheetId="1">#REF!</definedName>
    <definedName name="Maestro_8">#REF!</definedName>
    <definedName name="Maestro_9" localSheetId="1">#REF!</definedName>
    <definedName name="Maestro_9">#REF!</definedName>
    <definedName name="MAESTROCARP" localSheetId="1">[22]INS!#REF!</definedName>
    <definedName name="MAESTROCARP">[22]INS!#REF!</definedName>
    <definedName name="MAESTROCARP_6" localSheetId="1">#REF!</definedName>
    <definedName name="MAESTROCARP_6">#REF!</definedName>
    <definedName name="MAESTROCARP_8" localSheetId="1">#REF!</definedName>
    <definedName name="MAESTROCARP_8">#REF!</definedName>
    <definedName name="MALLA_ABRAZ_1_12" localSheetId="1">#REF!</definedName>
    <definedName name="MALLA_ABRAZ_1_12">#REF!</definedName>
    <definedName name="MALLA_ABRAZ_1_12_10" localSheetId="1">#REF!</definedName>
    <definedName name="MALLA_ABRAZ_1_12_10">#REF!</definedName>
    <definedName name="MALLA_ABRAZ_1_12_11" localSheetId="1">#REF!</definedName>
    <definedName name="MALLA_ABRAZ_1_12_11">#REF!</definedName>
    <definedName name="MALLA_ABRAZ_1_12_6" localSheetId="1">#REF!</definedName>
    <definedName name="MALLA_ABRAZ_1_12_6">#REF!</definedName>
    <definedName name="MALLA_ABRAZ_1_12_7" localSheetId="1">#REF!</definedName>
    <definedName name="MALLA_ABRAZ_1_12_7">#REF!</definedName>
    <definedName name="MALLA_ABRAZ_1_12_8" localSheetId="1">#REF!</definedName>
    <definedName name="MALLA_ABRAZ_1_12_8">#REF!</definedName>
    <definedName name="MALLA_ABRAZ_1_12_9" localSheetId="1">#REF!</definedName>
    <definedName name="MALLA_ABRAZ_1_12_9">#REF!</definedName>
    <definedName name="MALLA_AL_GALVANIZADO" localSheetId="1">#REF!</definedName>
    <definedName name="MALLA_AL_GALVANIZADO">#REF!</definedName>
    <definedName name="MALLA_AL_GALVANIZADO_10" localSheetId="1">#REF!</definedName>
    <definedName name="MALLA_AL_GALVANIZADO_10">#REF!</definedName>
    <definedName name="MALLA_AL_GALVANIZADO_11" localSheetId="1">#REF!</definedName>
    <definedName name="MALLA_AL_GALVANIZADO_11">#REF!</definedName>
    <definedName name="MALLA_AL_GALVANIZADO_6" localSheetId="1">#REF!</definedName>
    <definedName name="MALLA_AL_GALVANIZADO_6">#REF!</definedName>
    <definedName name="MALLA_AL_GALVANIZADO_7" localSheetId="1">#REF!</definedName>
    <definedName name="MALLA_AL_GALVANIZADO_7">#REF!</definedName>
    <definedName name="MALLA_AL_GALVANIZADO_8" localSheetId="1">#REF!</definedName>
    <definedName name="MALLA_AL_GALVANIZADO_8">#REF!</definedName>
    <definedName name="MALLA_AL_GALVANIZADO_9" localSheetId="1">#REF!</definedName>
    <definedName name="MALLA_AL_GALVANIZADO_9">#REF!</definedName>
    <definedName name="MALLA_AL_PUAS" localSheetId="1">#REF!</definedName>
    <definedName name="MALLA_AL_PUAS">#REF!</definedName>
    <definedName name="MALLA_AL_PUAS_10" localSheetId="1">#REF!</definedName>
    <definedName name="MALLA_AL_PUAS_10">#REF!</definedName>
    <definedName name="MALLA_AL_PUAS_11" localSheetId="1">#REF!</definedName>
    <definedName name="MALLA_AL_PUAS_11">#REF!</definedName>
    <definedName name="MALLA_AL_PUAS_6" localSheetId="1">#REF!</definedName>
    <definedName name="MALLA_AL_PUAS_6">#REF!</definedName>
    <definedName name="MALLA_AL_PUAS_7" localSheetId="1">#REF!</definedName>
    <definedName name="MALLA_AL_PUAS_7">#REF!</definedName>
    <definedName name="MALLA_AL_PUAS_8" localSheetId="1">#REF!</definedName>
    <definedName name="MALLA_AL_PUAS_8">#REF!</definedName>
    <definedName name="MALLA_AL_PUAS_9" localSheetId="1">#REF!</definedName>
    <definedName name="MALLA_AL_PUAS_9">#REF!</definedName>
    <definedName name="MALLA_BARRA_TENZORA" localSheetId="1">#REF!</definedName>
    <definedName name="MALLA_BARRA_TENZORA">#REF!</definedName>
    <definedName name="MALLA_BARRA_TENZORA_10" localSheetId="1">#REF!</definedName>
    <definedName name="MALLA_BARRA_TENZORA_10">#REF!</definedName>
    <definedName name="MALLA_BARRA_TENZORA_11" localSheetId="1">#REF!</definedName>
    <definedName name="MALLA_BARRA_TENZORA_11">#REF!</definedName>
    <definedName name="MALLA_BARRA_TENZORA_6" localSheetId="1">#REF!</definedName>
    <definedName name="MALLA_BARRA_TENZORA_6">#REF!</definedName>
    <definedName name="MALLA_BARRA_TENZORA_7" localSheetId="1">#REF!</definedName>
    <definedName name="MALLA_BARRA_TENZORA_7">#REF!</definedName>
    <definedName name="MALLA_BARRA_TENZORA_8" localSheetId="1">#REF!</definedName>
    <definedName name="MALLA_BARRA_TENZORA_8">#REF!</definedName>
    <definedName name="MALLA_BARRA_TENZORA_9" localSheetId="1">#REF!</definedName>
    <definedName name="MALLA_BARRA_TENZORA_9">#REF!</definedName>
    <definedName name="MALLA_BOTE" localSheetId="1">#REF!</definedName>
    <definedName name="MALLA_BOTE">#REF!</definedName>
    <definedName name="MALLA_BOTE_10" localSheetId="1">#REF!</definedName>
    <definedName name="MALLA_BOTE_10">#REF!</definedName>
    <definedName name="MALLA_BOTE_11" localSheetId="1">#REF!</definedName>
    <definedName name="MALLA_BOTE_11">#REF!</definedName>
    <definedName name="MALLA_BOTE_6" localSheetId="1">#REF!</definedName>
    <definedName name="MALLA_BOTE_6">#REF!</definedName>
    <definedName name="MALLA_BOTE_7" localSheetId="1">#REF!</definedName>
    <definedName name="MALLA_BOTE_7">#REF!</definedName>
    <definedName name="MALLA_BOTE_8" localSheetId="1">#REF!</definedName>
    <definedName name="MALLA_BOTE_8">#REF!</definedName>
    <definedName name="MALLA_BOTE_9" localSheetId="1">#REF!</definedName>
    <definedName name="MALLA_BOTE_9">#REF!</definedName>
    <definedName name="MALLA_CARP_COLS" localSheetId="1">#REF!</definedName>
    <definedName name="MALLA_CARP_COLS">#REF!</definedName>
    <definedName name="MALLA_CARP_COLS_10" localSheetId="1">#REF!</definedName>
    <definedName name="MALLA_CARP_COLS_10">#REF!</definedName>
    <definedName name="MALLA_CARP_COLS_11" localSheetId="1">#REF!</definedName>
    <definedName name="MALLA_CARP_COLS_11">#REF!</definedName>
    <definedName name="MALLA_CARP_COLS_6" localSheetId="1">#REF!</definedName>
    <definedName name="MALLA_CARP_COLS_6">#REF!</definedName>
    <definedName name="MALLA_CARP_COLS_7" localSheetId="1">#REF!</definedName>
    <definedName name="MALLA_CARP_COLS_7">#REF!</definedName>
    <definedName name="MALLA_CARP_COLS_8" localSheetId="1">#REF!</definedName>
    <definedName name="MALLA_CARP_COLS_8">#REF!</definedName>
    <definedName name="MALLA_CARP_COLS_9" localSheetId="1">#REF!</definedName>
    <definedName name="MALLA_CARP_COLS_9">#REF!</definedName>
    <definedName name="MALLA_CICLONICA_6" localSheetId="1">#REF!</definedName>
    <definedName name="MALLA_CICLONICA_6">#REF!</definedName>
    <definedName name="MALLA_CICLONICA_6_10" localSheetId="1">#REF!</definedName>
    <definedName name="MALLA_CICLONICA_6_10">#REF!</definedName>
    <definedName name="MALLA_CICLONICA_6_11" localSheetId="1">#REF!</definedName>
    <definedName name="MALLA_CICLONICA_6_11">#REF!</definedName>
    <definedName name="MALLA_CICLONICA_6_6" localSheetId="1">#REF!</definedName>
    <definedName name="MALLA_CICLONICA_6_6">#REF!</definedName>
    <definedName name="MALLA_CICLONICA_6_7" localSheetId="1">#REF!</definedName>
    <definedName name="MALLA_CICLONICA_6_7">#REF!</definedName>
    <definedName name="MALLA_CICLONICA_6_8" localSheetId="1">#REF!</definedName>
    <definedName name="MALLA_CICLONICA_6_8">#REF!</definedName>
    <definedName name="MALLA_CICLONICA_6_9" localSheetId="1">#REF!</definedName>
    <definedName name="MALLA_CICLONICA_6_9">#REF!</definedName>
    <definedName name="MALLA_COLOC_6" localSheetId="1">#REF!</definedName>
    <definedName name="MALLA_COLOC_6">#REF!</definedName>
    <definedName name="MALLA_COLOC_6_10" localSheetId="1">#REF!</definedName>
    <definedName name="MALLA_COLOC_6_10">#REF!</definedName>
    <definedName name="MALLA_COLOC_6_11" localSheetId="1">#REF!</definedName>
    <definedName name="MALLA_COLOC_6_11">#REF!</definedName>
    <definedName name="MALLA_COLOC_6_6" localSheetId="1">#REF!</definedName>
    <definedName name="MALLA_COLOC_6_6">#REF!</definedName>
    <definedName name="MALLA_COLOC_6_7" localSheetId="1">#REF!</definedName>
    <definedName name="MALLA_COLOC_6_7">#REF!</definedName>
    <definedName name="MALLA_COLOC_6_8" localSheetId="1">#REF!</definedName>
    <definedName name="MALLA_COLOC_6_8">#REF!</definedName>
    <definedName name="MALLA_COLOC_6_9" localSheetId="1">#REF!</definedName>
    <definedName name="MALLA_COLOC_6_9">#REF!</definedName>
    <definedName name="MALLA_COPAFINAL_1_12" localSheetId="1">#REF!</definedName>
    <definedName name="MALLA_COPAFINAL_1_12">#REF!</definedName>
    <definedName name="MALLA_COPAFINAL_1_12_10" localSheetId="1">#REF!</definedName>
    <definedName name="MALLA_COPAFINAL_1_12_10">#REF!</definedName>
    <definedName name="MALLA_COPAFINAL_1_12_11" localSheetId="1">#REF!</definedName>
    <definedName name="MALLA_COPAFINAL_1_12_11">#REF!</definedName>
    <definedName name="MALLA_COPAFINAL_1_12_6" localSheetId="1">#REF!</definedName>
    <definedName name="MALLA_COPAFINAL_1_12_6">#REF!</definedName>
    <definedName name="MALLA_COPAFINAL_1_12_7" localSheetId="1">#REF!</definedName>
    <definedName name="MALLA_COPAFINAL_1_12_7">#REF!</definedName>
    <definedName name="MALLA_COPAFINAL_1_12_8" localSheetId="1">#REF!</definedName>
    <definedName name="MALLA_COPAFINAL_1_12_8">#REF!</definedName>
    <definedName name="MALLA_COPAFINAL_1_12_9" localSheetId="1">#REF!</definedName>
    <definedName name="MALLA_COPAFINAL_1_12_9">#REF!</definedName>
    <definedName name="MALLA_COPAFINAL_2" localSheetId="1">#REF!</definedName>
    <definedName name="MALLA_COPAFINAL_2">#REF!</definedName>
    <definedName name="MALLA_COPAFINAL_2_10" localSheetId="1">#REF!</definedName>
    <definedName name="MALLA_COPAFINAL_2_10">#REF!</definedName>
    <definedName name="MALLA_COPAFINAL_2_11" localSheetId="1">#REF!</definedName>
    <definedName name="MALLA_COPAFINAL_2_11">#REF!</definedName>
    <definedName name="MALLA_COPAFINAL_2_6" localSheetId="1">#REF!</definedName>
    <definedName name="MALLA_COPAFINAL_2_6">#REF!</definedName>
    <definedName name="MALLA_COPAFINAL_2_7" localSheetId="1">#REF!</definedName>
    <definedName name="MALLA_COPAFINAL_2_7">#REF!</definedName>
    <definedName name="MALLA_COPAFINAL_2_8" localSheetId="1">#REF!</definedName>
    <definedName name="MALLA_COPAFINAL_2_8">#REF!</definedName>
    <definedName name="MALLA_COPAFINAL_2_9" localSheetId="1">#REF!</definedName>
    <definedName name="MALLA_COPAFINAL_2_9">#REF!</definedName>
    <definedName name="MALLA_CORTE_ABR" localSheetId="1">#REF!</definedName>
    <definedName name="MALLA_CORTE_ABR">#REF!</definedName>
    <definedName name="MALLA_CORTE_ABR_10" localSheetId="1">#REF!</definedName>
    <definedName name="MALLA_CORTE_ABR_10">#REF!</definedName>
    <definedName name="MALLA_CORTE_ABR_11" localSheetId="1">#REF!</definedName>
    <definedName name="MALLA_CORTE_ABR_11">#REF!</definedName>
    <definedName name="MALLA_CORTE_ABR_6" localSheetId="1">#REF!</definedName>
    <definedName name="MALLA_CORTE_ABR_6">#REF!</definedName>
    <definedName name="MALLA_CORTE_ABR_7" localSheetId="1">#REF!</definedName>
    <definedName name="MALLA_CORTE_ABR_7">#REF!</definedName>
    <definedName name="MALLA_CORTE_ABR_8" localSheetId="1">#REF!</definedName>
    <definedName name="MALLA_CORTE_ABR_8">#REF!</definedName>
    <definedName name="MALLA_CORTE_ABR_9" localSheetId="1">#REF!</definedName>
    <definedName name="MALLA_CORTE_ABR_9">#REF!</definedName>
    <definedName name="Malla_Electrosoldada_10x10" localSheetId="1">#REF!</definedName>
    <definedName name="Malla_Electrosoldada_10x10">#REF!</definedName>
    <definedName name="Malla_Electrosoldada_10x10_10" localSheetId="1">#REF!</definedName>
    <definedName name="Malla_Electrosoldada_10x10_10">#REF!</definedName>
    <definedName name="Malla_Electrosoldada_10x10_11" localSheetId="1">#REF!</definedName>
    <definedName name="Malla_Electrosoldada_10x10_11">#REF!</definedName>
    <definedName name="Malla_Electrosoldada_10x10_6" localSheetId="1">#REF!</definedName>
    <definedName name="Malla_Electrosoldada_10x10_6">#REF!</definedName>
    <definedName name="Malla_Electrosoldada_10x10_7" localSheetId="1">#REF!</definedName>
    <definedName name="Malla_Electrosoldada_10x10_7">#REF!</definedName>
    <definedName name="Malla_Electrosoldada_10x10_8" localSheetId="1">#REF!</definedName>
    <definedName name="Malla_Electrosoldada_10x10_8">#REF!</definedName>
    <definedName name="Malla_Electrosoldada_10x10_9" localSheetId="1">#REF!</definedName>
    <definedName name="Malla_Electrosoldada_10x10_9">#REF!</definedName>
    <definedName name="MALLA_PALOMETA_DOBLE_1_12" localSheetId="1">#REF!</definedName>
    <definedName name="MALLA_PALOMETA_DOBLE_1_12">#REF!</definedName>
    <definedName name="MALLA_PALOMETA_DOBLE_1_12_10" localSheetId="1">#REF!</definedName>
    <definedName name="MALLA_PALOMETA_DOBLE_1_12_10">#REF!</definedName>
    <definedName name="MALLA_PALOMETA_DOBLE_1_12_11" localSheetId="1">#REF!</definedName>
    <definedName name="MALLA_PALOMETA_DOBLE_1_12_11">#REF!</definedName>
    <definedName name="MALLA_PALOMETA_DOBLE_1_12_6" localSheetId="1">#REF!</definedName>
    <definedName name="MALLA_PALOMETA_DOBLE_1_12_6">#REF!</definedName>
    <definedName name="MALLA_PALOMETA_DOBLE_1_12_7" localSheetId="1">#REF!</definedName>
    <definedName name="MALLA_PALOMETA_DOBLE_1_12_7">#REF!</definedName>
    <definedName name="MALLA_PALOMETA_DOBLE_1_12_8" localSheetId="1">#REF!</definedName>
    <definedName name="MALLA_PALOMETA_DOBLE_1_12_8">#REF!</definedName>
    <definedName name="MALLA_PALOMETA_DOBLE_1_12_9" localSheetId="1">#REF!</definedName>
    <definedName name="MALLA_PALOMETA_DOBLE_1_12_9">#REF!</definedName>
    <definedName name="MALLA_RELLENO" localSheetId="1">#REF!</definedName>
    <definedName name="MALLA_RELLENO">#REF!</definedName>
    <definedName name="MALLA_RELLENO_10" localSheetId="1">#REF!</definedName>
    <definedName name="MALLA_RELLENO_10">#REF!</definedName>
    <definedName name="MALLA_RELLENO_11" localSheetId="1">#REF!</definedName>
    <definedName name="MALLA_RELLENO_11">#REF!</definedName>
    <definedName name="MALLA_RELLENO_6" localSheetId="1">#REF!</definedName>
    <definedName name="MALLA_RELLENO_6">#REF!</definedName>
    <definedName name="MALLA_RELLENO_7" localSheetId="1">#REF!</definedName>
    <definedName name="MALLA_RELLENO_7">#REF!</definedName>
    <definedName name="MALLA_RELLENO_8" localSheetId="1">#REF!</definedName>
    <definedName name="MALLA_RELLENO_8">#REF!</definedName>
    <definedName name="MALLA_RELLENO_9" localSheetId="1">#REF!</definedName>
    <definedName name="MALLA_RELLENO_9">#REF!</definedName>
    <definedName name="MALLA_SEGUETA" localSheetId="1">#REF!</definedName>
    <definedName name="MALLA_SEGUETA">#REF!</definedName>
    <definedName name="MALLA_SEGUETA_10" localSheetId="1">#REF!</definedName>
    <definedName name="MALLA_SEGUETA_10">#REF!</definedName>
    <definedName name="MALLA_SEGUETA_11" localSheetId="1">#REF!</definedName>
    <definedName name="MALLA_SEGUETA_11">#REF!</definedName>
    <definedName name="MALLA_SEGUETA_6" localSheetId="1">#REF!</definedName>
    <definedName name="MALLA_SEGUETA_6">#REF!</definedName>
    <definedName name="MALLA_SEGUETA_7" localSheetId="1">#REF!</definedName>
    <definedName name="MALLA_SEGUETA_7">#REF!</definedName>
    <definedName name="MALLA_SEGUETA_8" localSheetId="1">#REF!</definedName>
    <definedName name="MALLA_SEGUETA_8">#REF!</definedName>
    <definedName name="MALLA_SEGUETA_9" localSheetId="1">#REF!</definedName>
    <definedName name="MALLA_SEGUETA_9">#REF!</definedName>
    <definedName name="MALLA_TERMINAL_1_14" localSheetId="1">#REF!</definedName>
    <definedName name="MALLA_TERMINAL_1_14">#REF!</definedName>
    <definedName name="MALLA_TERMINAL_1_14_10" localSheetId="1">#REF!</definedName>
    <definedName name="MALLA_TERMINAL_1_14_10">#REF!</definedName>
    <definedName name="MALLA_TERMINAL_1_14_11" localSheetId="1">#REF!</definedName>
    <definedName name="MALLA_TERMINAL_1_14_11">#REF!</definedName>
    <definedName name="MALLA_TERMINAL_1_14_6" localSheetId="1">#REF!</definedName>
    <definedName name="MALLA_TERMINAL_1_14_6">#REF!</definedName>
    <definedName name="MALLA_TERMINAL_1_14_7" localSheetId="1">#REF!</definedName>
    <definedName name="MALLA_TERMINAL_1_14_7">#REF!</definedName>
    <definedName name="MALLA_TERMINAL_1_14_8" localSheetId="1">#REF!</definedName>
    <definedName name="MALLA_TERMINAL_1_14_8">#REF!</definedName>
    <definedName name="MALLA_TERMINAL_1_14_9" localSheetId="1">#REF!</definedName>
    <definedName name="MALLA_TERMINAL_1_14_9">#REF!</definedName>
    <definedName name="MALLA_TUBOHG_1" localSheetId="1">#REF!</definedName>
    <definedName name="MALLA_TUBOHG_1">#REF!</definedName>
    <definedName name="MALLA_TUBOHG_1_10" localSheetId="1">#REF!</definedName>
    <definedName name="MALLA_TUBOHG_1_10">#REF!</definedName>
    <definedName name="MALLA_TUBOHG_1_11" localSheetId="1">#REF!</definedName>
    <definedName name="MALLA_TUBOHG_1_11">#REF!</definedName>
    <definedName name="MALLA_TUBOHG_1_12" localSheetId="1">#REF!</definedName>
    <definedName name="MALLA_TUBOHG_1_12">#REF!</definedName>
    <definedName name="MALLA_TUBOHG_1_12_10" localSheetId="1">#REF!</definedName>
    <definedName name="MALLA_TUBOHG_1_12_10">#REF!</definedName>
    <definedName name="MALLA_TUBOHG_1_12_11" localSheetId="1">#REF!</definedName>
    <definedName name="MALLA_TUBOHG_1_12_11">#REF!</definedName>
    <definedName name="MALLA_TUBOHG_1_12_6" localSheetId="1">#REF!</definedName>
    <definedName name="MALLA_TUBOHG_1_12_6">#REF!</definedName>
    <definedName name="MALLA_TUBOHG_1_12_7" localSheetId="1">#REF!</definedName>
    <definedName name="MALLA_TUBOHG_1_12_7">#REF!</definedName>
    <definedName name="MALLA_TUBOHG_1_12_8" localSheetId="1">#REF!</definedName>
    <definedName name="MALLA_TUBOHG_1_12_8">#REF!</definedName>
    <definedName name="MALLA_TUBOHG_1_12_9" localSheetId="1">#REF!</definedName>
    <definedName name="MALLA_TUBOHG_1_12_9">#REF!</definedName>
    <definedName name="MALLA_TUBOHG_1_14" localSheetId="1">#REF!</definedName>
    <definedName name="MALLA_TUBOHG_1_14">#REF!</definedName>
    <definedName name="MALLA_TUBOHG_1_14_10" localSheetId="1">#REF!</definedName>
    <definedName name="MALLA_TUBOHG_1_14_10">#REF!</definedName>
    <definedName name="MALLA_TUBOHG_1_14_11" localSheetId="1">#REF!</definedName>
    <definedName name="MALLA_TUBOHG_1_14_11">#REF!</definedName>
    <definedName name="MALLA_TUBOHG_1_14_6" localSheetId="1">#REF!</definedName>
    <definedName name="MALLA_TUBOHG_1_14_6">#REF!</definedName>
    <definedName name="MALLA_TUBOHG_1_14_7" localSheetId="1">#REF!</definedName>
    <definedName name="MALLA_TUBOHG_1_14_7">#REF!</definedName>
    <definedName name="MALLA_TUBOHG_1_14_8" localSheetId="1">#REF!</definedName>
    <definedName name="MALLA_TUBOHG_1_14_8">#REF!</definedName>
    <definedName name="MALLA_TUBOHG_1_14_9" localSheetId="1">#REF!</definedName>
    <definedName name="MALLA_TUBOHG_1_14_9">#REF!</definedName>
    <definedName name="MALLA_TUBOHG_1_6" localSheetId="1">#REF!</definedName>
    <definedName name="MALLA_TUBOHG_1_6">#REF!</definedName>
    <definedName name="MALLA_TUBOHG_1_7" localSheetId="1">#REF!</definedName>
    <definedName name="MALLA_TUBOHG_1_7">#REF!</definedName>
    <definedName name="MALLA_TUBOHG_1_8" localSheetId="1">#REF!</definedName>
    <definedName name="MALLA_TUBOHG_1_8">#REF!</definedName>
    <definedName name="MALLA_TUBOHG_1_9" localSheetId="1">#REF!</definedName>
    <definedName name="MALLA_TUBOHG_1_9">#REF!</definedName>
    <definedName name="MALLA_ZABALETA" localSheetId="1">#REF!</definedName>
    <definedName name="MALLA_ZABALETA">#REF!</definedName>
    <definedName name="MALLA_ZABALETA_10" localSheetId="1">#REF!</definedName>
    <definedName name="MALLA_ZABALETA_10">#REF!</definedName>
    <definedName name="MALLA_ZABALETA_11" localSheetId="1">#REF!</definedName>
    <definedName name="MALLA_ZABALETA_11">#REF!</definedName>
    <definedName name="MALLA_ZABALETA_6" localSheetId="1">#REF!</definedName>
    <definedName name="MALLA_ZABALETA_6">#REF!</definedName>
    <definedName name="MALLA_ZABALETA_7" localSheetId="1">#REF!</definedName>
    <definedName name="MALLA_ZABALETA_7">#REF!</definedName>
    <definedName name="MALLA_ZABALETA_8" localSheetId="1">#REF!</definedName>
    <definedName name="MALLA_ZABALETA_8">#REF!</definedName>
    <definedName name="MALLA_ZABALETA_9" localSheetId="1">#REF!</definedName>
    <definedName name="MALLA_ZABALETA_9">#REF!</definedName>
    <definedName name="Mano_de_Obra_Acero_3">#N/A</definedName>
    <definedName name="Mano_de_Obra_Madera_3">#N/A</definedName>
    <definedName name="MARCO_PUERTA_PINO" localSheetId="1">#REF!</definedName>
    <definedName name="MARCO_PUERTA_PINO">#REF!</definedName>
    <definedName name="MARCO_PUERTA_PINO_10" localSheetId="1">#REF!</definedName>
    <definedName name="MARCO_PUERTA_PINO_10">#REF!</definedName>
    <definedName name="MARCO_PUERTA_PINO_11" localSheetId="1">#REF!</definedName>
    <definedName name="MARCO_PUERTA_PINO_11">#REF!</definedName>
    <definedName name="MARCO_PUERTA_PINO_6" localSheetId="1">#REF!</definedName>
    <definedName name="MARCO_PUERTA_PINO_6">#REF!</definedName>
    <definedName name="MARCO_PUERTA_PINO_7" localSheetId="1">#REF!</definedName>
    <definedName name="MARCO_PUERTA_PINO_7">#REF!</definedName>
    <definedName name="MARCO_PUERTA_PINO_8" localSheetId="1">#REF!</definedName>
    <definedName name="MARCO_PUERTA_PINO_8">#REF!</definedName>
    <definedName name="MARCO_PUERTA_PINO_9" localSheetId="1">#REF!</definedName>
    <definedName name="MARCO_PUERTA_PINO_9">#REF!</definedName>
    <definedName name="MATERIAL_RELLENO" localSheetId="1">#REF!</definedName>
    <definedName name="MATERIAL_RELLENO">#REF!</definedName>
    <definedName name="MATERIAL_RELLENO_10" localSheetId="1">#REF!</definedName>
    <definedName name="MATERIAL_RELLENO_10">#REF!</definedName>
    <definedName name="MATERIAL_RELLENO_11" localSheetId="1">#REF!</definedName>
    <definedName name="MATERIAL_RELLENO_11">#REF!</definedName>
    <definedName name="MATERIAL_RELLENO_6" localSheetId="1">#REF!</definedName>
    <definedName name="MATERIAL_RELLENO_6">#REF!</definedName>
    <definedName name="MATERIAL_RELLENO_7" localSheetId="1">#REF!</definedName>
    <definedName name="MATERIAL_RELLENO_7">#REF!</definedName>
    <definedName name="MATERIAL_RELLENO_8" localSheetId="1">#REF!</definedName>
    <definedName name="MATERIAL_RELLENO_8">#REF!</definedName>
    <definedName name="MATERIAL_RELLENO_9" localSheetId="1">#REF!</definedName>
    <definedName name="MATERIAL_RELLENO_9">#REF!</definedName>
    <definedName name="MBA" localSheetId="1">#REF!</definedName>
    <definedName name="MBA">#REF!</definedName>
    <definedName name="MBA_10" localSheetId="1">#REF!</definedName>
    <definedName name="MBA_10">#REF!</definedName>
    <definedName name="MBA_11" localSheetId="1">#REF!</definedName>
    <definedName name="MBA_11">#REF!</definedName>
    <definedName name="MBA_6" localSheetId="1">#REF!</definedName>
    <definedName name="MBA_6">#REF!</definedName>
    <definedName name="MBA_7" localSheetId="1">#REF!</definedName>
    <definedName name="MBA_7">#REF!</definedName>
    <definedName name="MBA_8" localSheetId="1">#REF!</definedName>
    <definedName name="MBA_8">#REF!</definedName>
    <definedName name="MBA_9" localSheetId="1">#REF!</definedName>
    <definedName name="MBA_9">#REF!</definedName>
    <definedName name="MEXCLADORA_LAVAMANOS" localSheetId="1">#REF!</definedName>
    <definedName name="MEXCLADORA_LAVAMANOS">#REF!</definedName>
    <definedName name="MEXCLADORA_LAVAMANOS_10" localSheetId="1">#REF!</definedName>
    <definedName name="MEXCLADORA_LAVAMANOS_10">#REF!</definedName>
    <definedName name="MEXCLADORA_LAVAMANOS_11" localSheetId="1">#REF!</definedName>
    <definedName name="MEXCLADORA_LAVAMANOS_11">#REF!</definedName>
    <definedName name="MEXCLADORA_LAVAMANOS_6" localSheetId="1">#REF!</definedName>
    <definedName name="MEXCLADORA_LAVAMANOS_6">#REF!</definedName>
    <definedName name="MEXCLADORA_LAVAMANOS_7" localSheetId="1">#REF!</definedName>
    <definedName name="MEXCLADORA_LAVAMANOS_7">#REF!</definedName>
    <definedName name="MEXCLADORA_LAVAMANOS_8" localSheetId="1">#REF!</definedName>
    <definedName name="MEXCLADORA_LAVAMANOS_8">#REF!</definedName>
    <definedName name="MEXCLADORA_LAVAMANOS_9" localSheetId="1">#REF!</definedName>
    <definedName name="MEXCLADORA_LAVAMANOS_9">#REF!</definedName>
    <definedName name="MEZCLA_CAL_ARENA_PISOS" localSheetId="1">#REF!</definedName>
    <definedName name="MEZCLA_CAL_ARENA_PISOS">#REF!</definedName>
    <definedName name="MEZCLA_CAL_ARENA_PISOS_10" localSheetId="1">#REF!</definedName>
    <definedName name="MEZCLA_CAL_ARENA_PISOS_10">#REF!</definedName>
    <definedName name="MEZCLA_CAL_ARENA_PISOS_11" localSheetId="1">#REF!</definedName>
    <definedName name="MEZCLA_CAL_ARENA_PISOS_11">#REF!</definedName>
    <definedName name="MEZCLA_CAL_ARENA_PISOS_6" localSheetId="1">#REF!</definedName>
    <definedName name="MEZCLA_CAL_ARENA_PISOS_6">#REF!</definedName>
    <definedName name="MEZCLA_CAL_ARENA_PISOS_7" localSheetId="1">#REF!</definedName>
    <definedName name="MEZCLA_CAL_ARENA_PISOS_7">#REF!</definedName>
    <definedName name="MEZCLA_CAL_ARENA_PISOS_8" localSheetId="1">#REF!</definedName>
    <definedName name="MEZCLA_CAL_ARENA_PISOS_8">#REF!</definedName>
    <definedName name="MEZCLA_CAL_ARENA_PISOS_9" localSheetId="1">#REF!</definedName>
    <definedName name="MEZCLA_CAL_ARENA_PISOS_9">#REF!</definedName>
    <definedName name="MEZCLA13">[3]Mezcla!$F$10</definedName>
    <definedName name="MEZCLA14">[3]Mezcla!$F$17</definedName>
    <definedName name="MezclaAntillana" localSheetId="1">#REF!</definedName>
    <definedName name="MezclaAntillana">#REF!</definedName>
    <definedName name="MezclaAntillana_10" localSheetId="1">#REF!</definedName>
    <definedName name="MezclaAntillana_10">#REF!</definedName>
    <definedName name="MezclaAntillana_11" localSheetId="1">#REF!</definedName>
    <definedName name="MezclaAntillana_11">#REF!</definedName>
    <definedName name="MezclaAntillana_6" localSheetId="1">#REF!</definedName>
    <definedName name="MezclaAntillana_6">#REF!</definedName>
    <definedName name="MezclaAntillana_7" localSheetId="1">#REF!</definedName>
    <definedName name="MezclaAntillana_7">#REF!</definedName>
    <definedName name="MezclaAntillana_8" localSheetId="1">#REF!</definedName>
    <definedName name="MezclaAntillana_8">#REF!</definedName>
    <definedName name="MezclaAntillana_9" localSheetId="1">#REF!</definedName>
    <definedName name="MezclaAntillana_9">#REF!</definedName>
    <definedName name="mezclajuntabloque" localSheetId="1">#REF!</definedName>
    <definedName name="mezclajuntabloque">#REF!</definedName>
    <definedName name="mezclajuntabloque_6" localSheetId="1">#REF!</definedName>
    <definedName name="mezclajuntabloque_6">#REF!</definedName>
    <definedName name="mezclajuntabloque_8" localSheetId="1">#REF!</definedName>
    <definedName name="mezclajuntabloque_8">#REF!</definedName>
    <definedName name="mgf" localSheetId="1">#REF!</definedName>
    <definedName name="mgf">#REF!</definedName>
    <definedName name="mmmm" localSheetId="1">#REF!</definedName>
    <definedName name="mmmm">#REF!</definedName>
    <definedName name="MO_ACERA_FROTyVIOL" localSheetId="1">#REF!</definedName>
    <definedName name="MO_ACERA_FROTyVIOL">#REF!</definedName>
    <definedName name="MO_ACERA_FROTyVIOL_10" localSheetId="1">#REF!</definedName>
    <definedName name="MO_ACERA_FROTyVIOL_10">#REF!</definedName>
    <definedName name="MO_ACERA_FROTyVIOL_11" localSheetId="1">#REF!</definedName>
    <definedName name="MO_ACERA_FROTyVIOL_11">#REF!</definedName>
    <definedName name="MO_ACERA_FROTyVIOL_6" localSheetId="1">#REF!</definedName>
    <definedName name="MO_ACERA_FROTyVIOL_6">#REF!</definedName>
    <definedName name="MO_ACERA_FROTyVIOL_7" localSheetId="1">#REF!</definedName>
    <definedName name="MO_ACERA_FROTyVIOL_7">#REF!</definedName>
    <definedName name="MO_ACERA_FROTyVIOL_8" localSheetId="1">#REF!</definedName>
    <definedName name="MO_ACERA_FROTyVIOL_8">#REF!</definedName>
    <definedName name="MO_ACERA_FROTyVIOL_9" localSheetId="1">#REF!</definedName>
    <definedName name="MO_ACERA_FROTyVIOL_9">#REF!</definedName>
    <definedName name="MO_CANTOS" localSheetId="1">#REF!</definedName>
    <definedName name="MO_CANTOS">#REF!</definedName>
    <definedName name="MO_CANTOS_10" localSheetId="1">#REF!</definedName>
    <definedName name="MO_CANTOS_10">#REF!</definedName>
    <definedName name="MO_CANTOS_11" localSheetId="1">#REF!</definedName>
    <definedName name="MO_CANTOS_11">#REF!</definedName>
    <definedName name="MO_CANTOS_6" localSheetId="1">#REF!</definedName>
    <definedName name="MO_CANTOS_6">#REF!</definedName>
    <definedName name="MO_CANTOS_7" localSheetId="1">#REF!</definedName>
    <definedName name="MO_CANTOS_7">#REF!</definedName>
    <definedName name="MO_CANTOS_8" localSheetId="1">#REF!</definedName>
    <definedName name="MO_CANTOS_8">#REF!</definedName>
    <definedName name="MO_CANTOS_9" localSheetId="1">#REF!</definedName>
    <definedName name="MO_CANTOS_9">#REF!</definedName>
    <definedName name="MO_CARETEO" localSheetId="1">#REF!</definedName>
    <definedName name="MO_CARETEO">#REF!</definedName>
    <definedName name="MO_CARETEO_10" localSheetId="1">#REF!</definedName>
    <definedName name="MO_CARETEO_10">#REF!</definedName>
    <definedName name="MO_CARETEO_11" localSheetId="1">#REF!</definedName>
    <definedName name="MO_CARETEO_11">#REF!</definedName>
    <definedName name="MO_CARETEO_6" localSheetId="1">#REF!</definedName>
    <definedName name="MO_CARETEO_6">#REF!</definedName>
    <definedName name="MO_CARETEO_7" localSheetId="1">#REF!</definedName>
    <definedName name="MO_CARETEO_7">#REF!</definedName>
    <definedName name="MO_CARETEO_8" localSheetId="1">#REF!</definedName>
    <definedName name="MO_CARETEO_8">#REF!</definedName>
    <definedName name="MO_CARETEO_9" localSheetId="1">#REF!</definedName>
    <definedName name="MO_CARETEO_9">#REF!</definedName>
    <definedName name="MO_ColAcero_Dintel" localSheetId="1">#REF!</definedName>
    <definedName name="MO_ColAcero_Dintel">#REF!</definedName>
    <definedName name="MO_ColAcero_Dintel_10" localSheetId="1">#REF!</definedName>
    <definedName name="MO_ColAcero_Dintel_10">#REF!</definedName>
    <definedName name="MO_ColAcero_Dintel_11" localSheetId="1">#REF!</definedName>
    <definedName name="MO_ColAcero_Dintel_11">#REF!</definedName>
    <definedName name="MO_ColAcero_Dintel_6" localSheetId="1">#REF!</definedName>
    <definedName name="MO_ColAcero_Dintel_6">#REF!</definedName>
    <definedName name="MO_ColAcero_Dintel_7" localSheetId="1">#REF!</definedName>
    <definedName name="MO_ColAcero_Dintel_7">#REF!</definedName>
    <definedName name="MO_ColAcero_Dintel_8" localSheetId="1">#REF!</definedName>
    <definedName name="MO_ColAcero_Dintel_8">#REF!</definedName>
    <definedName name="MO_ColAcero_Dintel_9" localSheetId="1">#REF!</definedName>
    <definedName name="MO_ColAcero_Dintel_9">#REF!</definedName>
    <definedName name="MO_ColAcero_Escalera" localSheetId="1">#REF!</definedName>
    <definedName name="MO_ColAcero_Escalera">#REF!</definedName>
    <definedName name="MO_ColAcero_Escalera_10" localSheetId="1">#REF!</definedName>
    <definedName name="MO_ColAcero_Escalera_10">#REF!</definedName>
    <definedName name="MO_ColAcero_Escalera_11" localSheetId="1">#REF!</definedName>
    <definedName name="MO_ColAcero_Escalera_11">#REF!</definedName>
    <definedName name="MO_ColAcero_Escalera_6" localSheetId="1">#REF!</definedName>
    <definedName name="MO_ColAcero_Escalera_6">#REF!</definedName>
    <definedName name="MO_ColAcero_Escalera_7" localSheetId="1">#REF!</definedName>
    <definedName name="MO_ColAcero_Escalera_7">#REF!</definedName>
    <definedName name="MO_ColAcero_Escalera_8" localSheetId="1">#REF!</definedName>
    <definedName name="MO_ColAcero_Escalera_8">#REF!</definedName>
    <definedName name="MO_ColAcero_Escalera_9" localSheetId="1">#REF!</definedName>
    <definedName name="MO_ColAcero_Escalera_9">#REF!</definedName>
    <definedName name="MO_ColAcero_G60_QQ" localSheetId="1">#REF!</definedName>
    <definedName name="MO_ColAcero_G60_QQ">#REF!</definedName>
    <definedName name="MO_ColAcero_G60_QQ_10" localSheetId="1">#REF!</definedName>
    <definedName name="MO_ColAcero_G60_QQ_10">#REF!</definedName>
    <definedName name="MO_ColAcero_G60_QQ_11" localSheetId="1">#REF!</definedName>
    <definedName name="MO_ColAcero_G60_QQ_11">#REF!</definedName>
    <definedName name="MO_ColAcero_G60_QQ_6" localSheetId="1">#REF!</definedName>
    <definedName name="MO_ColAcero_G60_QQ_6">#REF!</definedName>
    <definedName name="MO_ColAcero_G60_QQ_7" localSheetId="1">#REF!</definedName>
    <definedName name="MO_ColAcero_G60_QQ_7">#REF!</definedName>
    <definedName name="MO_ColAcero_G60_QQ_8" localSheetId="1">#REF!</definedName>
    <definedName name="MO_ColAcero_G60_QQ_8">#REF!</definedName>
    <definedName name="MO_ColAcero_G60_QQ_9" localSheetId="1">#REF!</definedName>
    <definedName name="MO_ColAcero_G60_QQ_9">#REF!</definedName>
    <definedName name="MO_ColAcero_Malla" localSheetId="1">#REF!</definedName>
    <definedName name="MO_ColAcero_Malla">#REF!</definedName>
    <definedName name="MO_ColAcero_Malla_10" localSheetId="1">#REF!</definedName>
    <definedName name="MO_ColAcero_Malla_10">#REF!</definedName>
    <definedName name="MO_ColAcero_Malla_11" localSheetId="1">#REF!</definedName>
    <definedName name="MO_ColAcero_Malla_11">#REF!</definedName>
    <definedName name="MO_ColAcero_Malla_6" localSheetId="1">#REF!</definedName>
    <definedName name="MO_ColAcero_Malla_6">#REF!</definedName>
    <definedName name="MO_ColAcero_Malla_7" localSheetId="1">#REF!</definedName>
    <definedName name="MO_ColAcero_Malla_7">#REF!</definedName>
    <definedName name="MO_ColAcero_Malla_8" localSheetId="1">#REF!</definedName>
    <definedName name="MO_ColAcero_Malla_8">#REF!</definedName>
    <definedName name="MO_ColAcero_Malla_9" localSheetId="1">#REF!</definedName>
    <definedName name="MO_ColAcero_Malla_9">#REF!</definedName>
    <definedName name="MO_ColAcero_QQ">[14]MO!$B$612</definedName>
    <definedName name="MO_ColAcero_QQ_10" localSheetId="1">#REF!</definedName>
    <definedName name="MO_ColAcero_QQ_10">#REF!</definedName>
    <definedName name="MO_ColAcero_QQ_11" localSheetId="1">#REF!</definedName>
    <definedName name="MO_ColAcero_QQ_11">#REF!</definedName>
    <definedName name="MO_ColAcero_QQ_5" localSheetId="1">#REF!</definedName>
    <definedName name="MO_ColAcero_QQ_5">#REF!</definedName>
    <definedName name="MO_ColAcero_QQ_6" localSheetId="1">#REF!</definedName>
    <definedName name="MO_ColAcero_QQ_6">#REF!</definedName>
    <definedName name="MO_ColAcero_QQ_7" localSheetId="1">#REF!</definedName>
    <definedName name="MO_ColAcero_QQ_7">#REF!</definedName>
    <definedName name="MO_ColAcero_QQ_8" localSheetId="1">#REF!</definedName>
    <definedName name="MO_ColAcero_QQ_8">#REF!</definedName>
    <definedName name="MO_ColAcero_QQ_9" localSheetId="1">#REF!</definedName>
    <definedName name="MO_ColAcero_QQ_9">#REF!</definedName>
    <definedName name="MO_ColAcero_ZapMuros" localSheetId="1">#REF!</definedName>
    <definedName name="MO_ColAcero_ZapMuros">#REF!</definedName>
    <definedName name="MO_ColAcero_ZapMuros_10" localSheetId="1">#REF!</definedName>
    <definedName name="MO_ColAcero_ZapMuros_10">#REF!</definedName>
    <definedName name="MO_ColAcero_ZapMuros_11" localSheetId="1">#REF!</definedName>
    <definedName name="MO_ColAcero_ZapMuros_11">#REF!</definedName>
    <definedName name="MO_ColAcero_ZapMuros_6" localSheetId="1">#REF!</definedName>
    <definedName name="MO_ColAcero_ZapMuros_6">#REF!</definedName>
    <definedName name="MO_ColAcero_ZapMuros_7" localSheetId="1">#REF!</definedName>
    <definedName name="MO_ColAcero_ZapMuros_7">#REF!</definedName>
    <definedName name="MO_ColAcero_ZapMuros_8" localSheetId="1">#REF!</definedName>
    <definedName name="MO_ColAcero_ZapMuros_8">#REF!</definedName>
    <definedName name="MO_ColAcero_ZapMuros_9" localSheetId="1">#REF!</definedName>
    <definedName name="MO_ColAcero_ZapMuros_9">#REF!</definedName>
    <definedName name="MO_ColAcero14_Piso" localSheetId="1">#REF!</definedName>
    <definedName name="MO_ColAcero14_Piso">#REF!</definedName>
    <definedName name="MO_ColAcero14_Piso_10" localSheetId="1">#REF!</definedName>
    <definedName name="MO_ColAcero14_Piso_10">#REF!</definedName>
    <definedName name="MO_ColAcero14_Piso_11" localSheetId="1">#REF!</definedName>
    <definedName name="MO_ColAcero14_Piso_11">#REF!</definedName>
    <definedName name="MO_ColAcero14_Piso_6" localSheetId="1">#REF!</definedName>
    <definedName name="MO_ColAcero14_Piso_6">#REF!</definedName>
    <definedName name="MO_ColAcero14_Piso_7" localSheetId="1">#REF!</definedName>
    <definedName name="MO_ColAcero14_Piso_7">#REF!</definedName>
    <definedName name="MO_ColAcero14_Piso_8" localSheetId="1">#REF!</definedName>
    <definedName name="MO_ColAcero14_Piso_8">#REF!</definedName>
    <definedName name="MO_ColAcero14_Piso_9" localSheetId="1">#REF!</definedName>
    <definedName name="MO_ColAcero14_Piso_9">#REF!</definedName>
    <definedName name="MO_ColAcero38y12_Cols" localSheetId="1">#REF!</definedName>
    <definedName name="MO_ColAcero38y12_Cols">#REF!</definedName>
    <definedName name="MO_ColAcero38y12_Cols_10" localSheetId="1">#REF!</definedName>
    <definedName name="MO_ColAcero38y12_Cols_10">#REF!</definedName>
    <definedName name="MO_ColAcero38y12_Cols_11" localSheetId="1">#REF!</definedName>
    <definedName name="MO_ColAcero38y12_Cols_11">#REF!</definedName>
    <definedName name="MO_ColAcero38y12_Cols_6" localSheetId="1">#REF!</definedName>
    <definedName name="MO_ColAcero38y12_Cols_6">#REF!</definedName>
    <definedName name="MO_ColAcero38y12_Cols_7" localSheetId="1">#REF!</definedName>
    <definedName name="MO_ColAcero38y12_Cols_7">#REF!</definedName>
    <definedName name="MO_ColAcero38y12_Cols_8" localSheetId="1">#REF!</definedName>
    <definedName name="MO_ColAcero38y12_Cols_8">#REF!</definedName>
    <definedName name="MO_ColAcero38y12_Cols_9" localSheetId="1">#REF!</definedName>
    <definedName name="MO_ColAcero38y12_Cols_9">#REF!</definedName>
    <definedName name="MO_DEMOLICION_MURO_HA" localSheetId="1">#REF!</definedName>
    <definedName name="MO_DEMOLICION_MURO_HA">#REF!</definedName>
    <definedName name="MO_DEMOLICION_MURO_HA_10" localSheetId="1">#REF!</definedName>
    <definedName name="MO_DEMOLICION_MURO_HA_10">#REF!</definedName>
    <definedName name="MO_DEMOLICION_MURO_HA_11" localSheetId="1">#REF!</definedName>
    <definedName name="MO_DEMOLICION_MURO_HA_11">#REF!</definedName>
    <definedName name="MO_DEMOLICION_MURO_HA_6" localSheetId="1">#REF!</definedName>
    <definedName name="MO_DEMOLICION_MURO_HA_6">#REF!</definedName>
    <definedName name="MO_DEMOLICION_MURO_HA_7" localSheetId="1">#REF!</definedName>
    <definedName name="MO_DEMOLICION_MURO_HA_7">#REF!</definedName>
    <definedName name="MO_DEMOLICION_MURO_HA_8" localSheetId="1">#REF!</definedName>
    <definedName name="MO_DEMOLICION_MURO_HA_8">#REF!</definedName>
    <definedName name="MO_DEMOLICION_MURO_HA_9" localSheetId="1">#REF!</definedName>
    <definedName name="MO_DEMOLICION_MURO_HA_9">#REF!</definedName>
    <definedName name="MO_ELEC_BREAKERS" localSheetId="1">#REF!</definedName>
    <definedName name="MO_ELEC_BREAKERS">#REF!</definedName>
    <definedName name="MO_ELEC_BREAKERS_10" localSheetId="1">#REF!</definedName>
    <definedName name="MO_ELEC_BREAKERS_10">#REF!</definedName>
    <definedName name="MO_ELEC_BREAKERS_11" localSheetId="1">#REF!</definedName>
    <definedName name="MO_ELEC_BREAKERS_11">#REF!</definedName>
    <definedName name="MO_ELEC_BREAKERS_6" localSheetId="1">#REF!</definedName>
    <definedName name="MO_ELEC_BREAKERS_6">#REF!</definedName>
    <definedName name="MO_ELEC_BREAKERS_7" localSheetId="1">#REF!</definedName>
    <definedName name="MO_ELEC_BREAKERS_7">#REF!</definedName>
    <definedName name="MO_ELEC_BREAKERS_8" localSheetId="1">#REF!</definedName>
    <definedName name="MO_ELEC_BREAKERS_8">#REF!</definedName>
    <definedName name="MO_ELEC_BREAKERS_9" localSheetId="1">#REF!</definedName>
    <definedName name="MO_ELEC_BREAKERS_9">#REF!</definedName>
    <definedName name="MO_ELEC_INTERRUPTOR_3W" localSheetId="1">#REF!</definedName>
    <definedName name="MO_ELEC_INTERRUPTOR_3W">#REF!</definedName>
    <definedName name="MO_ELEC_INTERRUPTOR_3W_10" localSheetId="1">#REF!</definedName>
    <definedName name="MO_ELEC_INTERRUPTOR_3W_10">#REF!</definedName>
    <definedName name="MO_ELEC_INTERRUPTOR_3W_11" localSheetId="1">#REF!</definedName>
    <definedName name="MO_ELEC_INTERRUPTOR_3W_11">#REF!</definedName>
    <definedName name="MO_ELEC_INTERRUPTOR_3W_6" localSheetId="1">#REF!</definedName>
    <definedName name="MO_ELEC_INTERRUPTOR_3W_6">#REF!</definedName>
    <definedName name="MO_ELEC_INTERRUPTOR_3W_7" localSheetId="1">#REF!</definedName>
    <definedName name="MO_ELEC_INTERRUPTOR_3W_7">#REF!</definedName>
    <definedName name="MO_ELEC_INTERRUPTOR_3W_8" localSheetId="1">#REF!</definedName>
    <definedName name="MO_ELEC_INTERRUPTOR_3W_8">#REF!</definedName>
    <definedName name="MO_ELEC_INTERRUPTOR_3W_9" localSheetId="1">#REF!</definedName>
    <definedName name="MO_ELEC_INTERRUPTOR_3W_9">#REF!</definedName>
    <definedName name="MO_ELEC_INTERRUPTOR_4W" localSheetId="1">#REF!</definedName>
    <definedName name="MO_ELEC_INTERRUPTOR_4W">#REF!</definedName>
    <definedName name="MO_ELEC_INTERRUPTOR_4W_10" localSheetId="1">#REF!</definedName>
    <definedName name="MO_ELEC_INTERRUPTOR_4W_10">#REF!</definedName>
    <definedName name="MO_ELEC_INTERRUPTOR_4W_11" localSheetId="1">#REF!</definedName>
    <definedName name="MO_ELEC_INTERRUPTOR_4W_11">#REF!</definedName>
    <definedName name="MO_ELEC_INTERRUPTOR_4W_6" localSheetId="1">#REF!</definedName>
    <definedName name="MO_ELEC_INTERRUPTOR_4W_6">#REF!</definedName>
    <definedName name="MO_ELEC_INTERRUPTOR_4W_7" localSheetId="1">#REF!</definedName>
    <definedName name="MO_ELEC_INTERRUPTOR_4W_7">#REF!</definedName>
    <definedName name="MO_ELEC_INTERRUPTOR_4W_8" localSheetId="1">#REF!</definedName>
    <definedName name="MO_ELEC_INTERRUPTOR_4W_8">#REF!</definedName>
    <definedName name="MO_ELEC_INTERRUPTOR_4W_9" localSheetId="1">#REF!</definedName>
    <definedName name="MO_ELEC_INTERRUPTOR_4W_9">#REF!</definedName>
    <definedName name="MO_ELEC_INTERRUPTOR_DOB" localSheetId="1">#REF!</definedName>
    <definedName name="MO_ELEC_INTERRUPTOR_DOB">#REF!</definedName>
    <definedName name="MO_ELEC_INTERRUPTOR_DOB_10" localSheetId="1">#REF!</definedName>
    <definedName name="MO_ELEC_INTERRUPTOR_DOB_10">#REF!</definedName>
    <definedName name="MO_ELEC_INTERRUPTOR_DOB_11" localSheetId="1">#REF!</definedName>
    <definedName name="MO_ELEC_INTERRUPTOR_DOB_11">#REF!</definedName>
    <definedName name="MO_ELEC_INTERRUPTOR_DOB_6" localSheetId="1">#REF!</definedName>
    <definedName name="MO_ELEC_INTERRUPTOR_DOB_6">#REF!</definedName>
    <definedName name="MO_ELEC_INTERRUPTOR_DOB_7" localSheetId="1">#REF!</definedName>
    <definedName name="MO_ELEC_INTERRUPTOR_DOB_7">#REF!</definedName>
    <definedName name="MO_ELEC_INTERRUPTOR_DOB_8" localSheetId="1">#REF!</definedName>
    <definedName name="MO_ELEC_INTERRUPTOR_DOB_8">#REF!</definedName>
    <definedName name="MO_ELEC_INTERRUPTOR_DOB_9" localSheetId="1">#REF!</definedName>
    <definedName name="MO_ELEC_INTERRUPTOR_DOB_9">#REF!</definedName>
    <definedName name="MO_ELEC_INTERRUPTOR_SENC" localSheetId="1">#REF!</definedName>
    <definedName name="MO_ELEC_INTERRUPTOR_SENC">#REF!</definedName>
    <definedName name="MO_ELEC_INTERRUPTOR_SENC_10" localSheetId="1">#REF!</definedName>
    <definedName name="MO_ELEC_INTERRUPTOR_SENC_10">#REF!</definedName>
    <definedName name="MO_ELEC_INTERRUPTOR_SENC_11" localSheetId="1">#REF!</definedName>
    <definedName name="MO_ELEC_INTERRUPTOR_SENC_11">#REF!</definedName>
    <definedName name="MO_ELEC_INTERRUPTOR_SENC_6" localSheetId="1">#REF!</definedName>
    <definedName name="MO_ELEC_INTERRUPTOR_SENC_6">#REF!</definedName>
    <definedName name="MO_ELEC_INTERRUPTOR_SENC_7" localSheetId="1">#REF!</definedName>
    <definedName name="MO_ELEC_INTERRUPTOR_SENC_7">#REF!</definedName>
    <definedName name="MO_ELEC_INTERRUPTOR_SENC_8" localSheetId="1">#REF!</definedName>
    <definedName name="MO_ELEC_INTERRUPTOR_SENC_8">#REF!</definedName>
    <definedName name="MO_ELEC_INTERRUPTOR_SENC_9" localSheetId="1">#REF!</definedName>
    <definedName name="MO_ELEC_INTERRUPTOR_SENC_9">#REF!</definedName>
    <definedName name="MO_ELEC_INTERRUPTOR_TRIPLE" localSheetId="1">#REF!</definedName>
    <definedName name="MO_ELEC_INTERRUPTOR_TRIPLE">#REF!</definedName>
    <definedName name="MO_ELEC_INTERRUPTOR_TRIPLE_10" localSheetId="1">#REF!</definedName>
    <definedName name="MO_ELEC_INTERRUPTOR_TRIPLE_10">#REF!</definedName>
    <definedName name="MO_ELEC_INTERRUPTOR_TRIPLE_11" localSheetId="1">#REF!</definedName>
    <definedName name="MO_ELEC_INTERRUPTOR_TRIPLE_11">#REF!</definedName>
    <definedName name="MO_ELEC_INTERRUPTOR_TRIPLE_6" localSheetId="1">#REF!</definedName>
    <definedName name="MO_ELEC_INTERRUPTOR_TRIPLE_6">#REF!</definedName>
    <definedName name="MO_ELEC_INTERRUPTOR_TRIPLE_7" localSheetId="1">#REF!</definedName>
    <definedName name="MO_ELEC_INTERRUPTOR_TRIPLE_7">#REF!</definedName>
    <definedName name="MO_ELEC_INTERRUPTOR_TRIPLE_8" localSheetId="1">#REF!</definedName>
    <definedName name="MO_ELEC_INTERRUPTOR_TRIPLE_8">#REF!</definedName>
    <definedName name="MO_ELEC_INTERRUPTOR_TRIPLE_9" localSheetId="1">#REF!</definedName>
    <definedName name="MO_ELEC_INTERRUPTOR_TRIPLE_9">#REF!</definedName>
    <definedName name="MO_ELEC_LAMPARA_FLUORESCENTE" localSheetId="1">#REF!</definedName>
    <definedName name="MO_ELEC_LAMPARA_FLUORESCENTE">#REF!</definedName>
    <definedName name="MO_ELEC_LAMPARA_FLUORESCENTE_10" localSheetId="1">#REF!</definedName>
    <definedName name="MO_ELEC_LAMPARA_FLUORESCENTE_10">#REF!</definedName>
    <definedName name="MO_ELEC_LAMPARA_FLUORESCENTE_11" localSheetId="1">#REF!</definedName>
    <definedName name="MO_ELEC_LAMPARA_FLUORESCENTE_11">#REF!</definedName>
    <definedName name="MO_ELEC_LAMPARA_FLUORESCENTE_6" localSheetId="1">#REF!</definedName>
    <definedName name="MO_ELEC_LAMPARA_FLUORESCENTE_6">#REF!</definedName>
    <definedName name="MO_ELEC_LAMPARA_FLUORESCENTE_7" localSheetId="1">#REF!</definedName>
    <definedName name="MO_ELEC_LAMPARA_FLUORESCENTE_7">#REF!</definedName>
    <definedName name="MO_ELEC_LAMPARA_FLUORESCENTE_8" localSheetId="1">#REF!</definedName>
    <definedName name="MO_ELEC_LAMPARA_FLUORESCENTE_8">#REF!</definedName>
    <definedName name="MO_ELEC_LAMPARA_FLUORESCENTE_9" localSheetId="1">#REF!</definedName>
    <definedName name="MO_ELEC_LAMPARA_FLUORESCENTE_9">#REF!</definedName>
    <definedName name="MO_ELEC_LUZ_CENITAL" localSheetId="1">#REF!</definedName>
    <definedName name="MO_ELEC_LUZ_CENITAL">#REF!</definedName>
    <definedName name="MO_ELEC_LUZ_CENITAL_10" localSheetId="1">#REF!</definedName>
    <definedName name="MO_ELEC_LUZ_CENITAL_10">#REF!</definedName>
    <definedName name="MO_ELEC_LUZ_CENITAL_11" localSheetId="1">#REF!</definedName>
    <definedName name="MO_ELEC_LUZ_CENITAL_11">#REF!</definedName>
    <definedName name="MO_ELEC_LUZ_CENITAL_6" localSheetId="1">#REF!</definedName>
    <definedName name="MO_ELEC_LUZ_CENITAL_6">#REF!</definedName>
    <definedName name="MO_ELEC_LUZ_CENITAL_7" localSheetId="1">#REF!</definedName>
    <definedName name="MO_ELEC_LUZ_CENITAL_7">#REF!</definedName>
    <definedName name="MO_ELEC_LUZ_CENITAL_8" localSheetId="1">#REF!</definedName>
    <definedName name="MO_ELEC_LUZ_CENITAL_8">#REF!</definedName>
    <definedName name="MO_ELEC_LUZ_CENITAL_9" localSheetId="1">#REF!</definedName>
    <definedName name="MO_ELEC_LUZ_CENITAL_9">#REF!</definedName>
    <definedName name="MO_ELEC_PANEL_DIST" localSheetId="1">#REF!</definedName>
    <definedName name="MO_ELEC_PANEL_DIST">#REF!</definedName>
    <definedName name="MO_ELEC_PANEL_DIST_10" localSheetId="1">#REF!</definedName>
    <definedName name="MO_ELEC_PANEL_DIST_10">#REF!</definedName>
    <definedName name="MO_ELEC_PANEL_DIST_11" localSheetId="1">#REF!</definedName>
    <definedName name="MO_ELEC_PANEL_DIST_11">#REF!</definedName>
    <definedName name="MO_ELEC_PANEL_DIST_6" localSheetId="1">#REF!</definedName>
    <definedName name="MO_ELEC_PANEL_DIST_6">#REF!</definedName>
    <definedName name="MO_ELEC_PANEL_DIST_7" localSheetId="1">#REF!</definedName>
    <definedName name="MO_ELEC_PANEL_DIST_7">#REF!</definedName>
    <definedName name="MO_ELEC_PANEL_DIST_8" localSheetId="1">#REF!</definedName>
    <definedName name="MO_ELEC_PANEL_DIST_8">#REF!</definedName>
    <definedName name="MO_ELEC_PANEL_DIST_9" localSheetId="1">#REF!</definedName>
    <definedName name="MO_ELEC_PANEL_DIST_9">#REF!</definedName>
    <definedName name="MO_ELEC_TOMACORRIENTE_110" localSheetId="1">#REF!</definedName>
    <definedName name="MO_ELEC_TOMACORRIENTE_110">#REF!</definedName>
    <definedName name="MO_ELEC_TOMACORRIENTE_110_10" localSheetId="1">#REF!</definedName>
    <definedName name="MO_ELEC_TOMACORRIENTE_110_10">#REF!</definedName>
    <definedName name="MO_ELEC_TOMACORRIENTE_110_11" localSheetId="1">#REF!</definedName>
    <definedName name="MO_ELEC_TOMACORRIENTE_110_11">#REF!</definedName>
    <definedName name="MO_ELEC_TOMACORRIENTE_110_6" localSheetId="1">#REF!</definedName>
    <definedName name="MO_ELEC_TOMACORRIENTE_110_6">#REF!</definedName>
    <definedName name="MO_ELEC_TOMACORRIENTE_110_7" localSheetId="1">#REF!</definedName>
    <definedName name="MO_ELEC_TOMACORRIENTE_110_7">#REF!</definedName>
    <definedName name="MO_ELEC_TOMACORRIENTE_110_8" localSheetId="1">#REF!</definedName>
    <definedName name="MO_ELEC_TOMACORRIENTE_110_8">#REF!</definedName>
    <definedName name="MO_ELEC_TOMACORRIENTE_110_9" localSheetId="1">#REF!</definedName>
    <definedName name="MO_ELEC_TOMACORRIENTE_110_9">#REF!</definedName>
    <definedName name="MO_ELEC_TOMACORRIENTE_220" localSheetId="1">#REF!</definedName>
    <definedName name="MO_ELEC_TOMACORRIENTE_220">#REF!</definedName>
    <definedName name="MO_ELEC_TOMACORRIENTE_220_10" localSheetId="1">#REF!</definedName>
    <definedName name="MO_ELEC_TOMACORRIENTE_220_10">#REF!</definedName>
    <definedName name="MO_ELEC_TOMACORRIENTE_220_11" localSheetId="1">#REF!</definedName>
    <definedName name="MO_ELEC_TOMACORRIENTE_220_11">#REF!</definedName>
    <definedName name="MO_ELEC_TOMACORRIENTE_220_6" localSheetId="1">#REF!</definedName>
    <definedName name="MO_ELEC_TOMACORRIENTE_220_6">#REF!</definedName>
    <definedName name="MO_ELEC_TOMACORRIENTE_220_7" localSheetId="1">#REF!</definedName>
    <definedName name="MO_ELEC_TOMACORRIENTE_220_7">#REF!</definedName>
    <definedName name="MO_ELEC_TOMACORRIENTE_220_8" localSheetId="1">#REF!</definedName>
    <definedName name="MO_ELEC_TOMACORRIENTE_220_8">#REF!</definedName>
    <definedName name="MO_ELEC_TOMACORRIENTE_220_9" localSheetId="1">#REF!</definedName>
    <definedName name="MO_ELEC_TOMACORRIENTE_220_9">#REF!</definedName>
    <definedName name="MO_ENTABLILLADOS" localSheetId="1">#REF!</definedName>
    <definedName name="MO_ENTABLILLADOS">#REF!</definedName>
    <definedName name="MO_ENTABLILLADOS_10" localSheetId="1">#REF!</definedName>
    <definedName name="MO_ENTABLILLADOS_10">#REF!</definedName>
    <definedName name="MO_ENTABLILLADOS_11" localSheetId="1">#REF!</definedName>
    <definedName name="MO_ENTABLILLADOS_11">#REF!</definedName>
    <definedName name="MO_ENTABLILLADOS_6" localSheetId="1">#REF!</definedName>
    <definedName name="MO_ENTABLILLADOS_6">#REF!</definedName>
    <definedName name="MO_ENTABLILLADOS_7" localSheetId="1">#REF!</definedName>
    <definedName name="MO_ENTABLILLADOS_7">#REF!</definedName>
    <definedName name="MO_ENTABLILLADOS_8" localSheetId="1">#REF!</definedName>
    <definedName name="MO_ENTABLILLADOS_8">#REF!</definedName>
    <definedName name="MO_ENTABLILLADOS_9" localSheetId="1">#REF!</definedName>
    <definedName name="MO_ENTABLILLADOS_9">#REF!</definedName>
    <definedName name="MO_ESCALON_GRANITO" localSheetId="1">#REF!</definedName>
    <definedName name="MO_ESCALON_GRANITO">#REF!</definedName>
    <definedName name="MO_ESCALON_GRANITO_10" localSheetId="1">#REF!</definedName>
    <definedName name="MO_ESCALON_GRANITO_10">#REF!</definedName>
    <definedName name="MO_ESCALON_GRANITO_11" localSheetId="1">#REF!</definedName>
    <definedName name="MO_ESCALON_GRANITO_11">#REF!</definedName>
    <definedName name="MO_ESCALON_GRANITO_6" localSheetId="1">#REF!</definedName>
    <definedName name="MO_ESCALON_GRANITO_6">#REF!</definedName>
    <definedName name="MO_ESCALON_GRANITO_7" localSheetId="1">#REF!</definedName>
    <definedName name="MO_ESCALON_GRANITO_7">#REF!</definedName>
    <definedName name="MO_ESCALON_GRANITO_8" localSheetId="1">#REF!</definedName>
    <definedName name="MO_ESCALON_GRANITO_8">#REF!</definedName>
    <definedName name="MO_ESCALON_GRANITO_9" localSheetId="1">#REF!</definedName>
    <definedName name="MO_ESCALON_GRANITO_9">#REF!</definedName>
    <definedName name="MO_ESCALON_HUELLA_y_CONTRAHUELLA" localSheetId="1">#REF!</definedName>
    <definedName name="MO_ESCALON_HUELLA_y_CONTRAHUELLA">#REF!</definedName>
    <definedName name="MO_ESCALON_HUELLA_y_CONTRAHUELLA_10" localSheetId="1">#REF!</definedName>
    <definedName name="MO_ESCALON_HUELLA_y_CONTRAHUELLA_10">#REF!</definedName>
    <definedName name="MO_ESCALON_HUELLA_y_CONTRAHUELLA_11" localSheetId="1">#REF!</definedName>
    <definedName name="MO_ESCALON_HUELLA_y_CONTRAHUELLA_11">#REF!</definedName>
    <definedName name="MO_ESCALON_HUELLA_y_CONTRAHUELLA_6" localSheetId="1">#REF!</definedName>
    <definedName name="MO_ESCALON_HUELLA_y_CONTRAHUELLA_6">#REF!</definedName>
    <definedName name="MO_ESCALON_HUELLA_y_CONTRAHUELLA_7" localSheetId="1">#REF!</definedName>
    <definedName name="MO_ESCALON_HUELLA_y_CONTRAHUELLA_7">#REF!</definedName>
    <definedName name="MO_ESCALON_HUELLA_y_CONTRAHUELLA_8" localSheetId="1">#REF!</definedName>
    <definedName name="MO_ESCALON_HUELLA_y_CONTRAHUELLA_8">#REF!</definedName>
    <definedName name="MO_ESCALON_HUELLA_y_CONTRAHUELLA_9" localSheetId="1">#REF!</definedName>
    <definedName name="MO_ESCALON_HUELLA_y_CONTRAHUELLA_9">#REF!</definedName>
    <definedName name="MO_ESTRIAS" localSheetId="1">#REF!</definedName>
    <definedName name="MO_ESTRIAS">#REF!</definedName>
    <definedName name="MO_ESTRIAS_10" localSheetId="1">#REF!</definedName>
    <definedName name="MO_ESTRIAS_10">#REF!</definedName>
    <definedName name="MO_ESTRIAS_11" localSheetId="1">#REF!</definedName>
    <definedName name="MO_ESTRIAS_11">#REF!</definedName>
    <definedName name="MO_ESTRIAS_6" localSheetId="1">#REF!</definedName>
    <definedName name="MO_ESTRIAS_6">#REF!</definedName>
    <definedName name="MO_ESTRIAS_7" localSheetId="1">#REF!</definedName>
    <definedName name="MO_ESTRIAS_7">#REF!</definedName>
    <definedName name="MO_ESTRIAS_8" localSheetId="1">#REF!</definedName>
    <definedName name="MO_ESTRIAS_8">#REF!</definedName>
    <definedName name="MO_ESTRIAS_9" localSheetId="1">#REF!</definedName>
    <definedName name="MO_ESTRIAS_9">#REF!</definedName>
    <definedName name="MO_EXC_CALICHE_MANO_3M" localSheetId="1">#REF!</definedName>
    <definedName name="MO_EXC_CALICHE_MANO_3M">#REF!</definedName>
    <definedName name="MO_EXC_CALICHE_MANO_3M_10" localSheetId="1">#REF!</definedName>
    <definedName name="MO_EXC_CALICHE_MANO_3M_10">#REF!</definedName>
    <definedName name="MO_EXC_CALICHE_MANO_3M_11" localSheetId="1">#REF!</definedName>
    <definedName name="MO_EXC_CALICHE_MANO_3M_11">#REF!</definedName>
    <definedName name="MO_EXC_CALICHE_MANO_3M_6" localSheetId="1">#REF!</definedName>
    <definedName name="MO_EXC_CALICHE_MANO_3M_6">#REF!</definedName>
    <definedName name="MO_EXC_CALICHE_MANO_3M_7" localSheetId="1">#REF!</definedName>
    <definedName name="MO_EXC_CALICHE_MANO_3M_7">#REF!</definedName>
    <definedName name="MO_EXC_CALICHE_MANO_3M_8" localSheetId="1">#REF!</definedName>
    <definedName name="MO_EXC_CALICHE_MANO_3M_8">#REF!</definedName>
    <definedName name="MO_EXC_CALICHE_MANO_3M_9" localSheetId="1">#REF!</definedName>
    <definedName name="MO_EXC_CALICHE_MANO_3M_9">#REF!</definedName>
    <definedName name="MO_EXC_ROCA_BLANDA_MANO_3M" localSheetId="1">#REF!</definedName>
    <definedName name="MO_EXC_ROCA_BLANDA_MANO_3M">#REF!</definedName>
    <definedName name="MO_EXC_ROCA_BLANDA_MANO_3M_10" localSheetId="1">#REF!</definedName>
    <definedName name="MO_EXC_ROCA_BLANDA_MANO_3M_10">#REF!</definedName>
    <definedName name="MO_EXC_ROCA_BLANDA_MANO_3M_11" localSheetId="1">#REF!</definedName>
    <definedName name="MO_EXC_ROCA_BLANDA_MANO_3M_11">#REF!</definedName>
    <definedName name="MO_EXC_ROCA_BLANDA_MANO_3M_6" localSheetId="1">#REF!</definedName>
    <definedName name="MO_EXC_ROCA_BLANDA_MANO_3M_6">#REF!</definedName>
    <definedName name="MO_EXC_ROCA_BLANDA_MANO_3M_7" localSheetId="1">#REF!</definedName>
    <definedName name="MO_EXC_ROCA_BLANDA_MANO_3M_7">#REF!</definedName>
    <definedName name="MO_EXC_ROCA_BLANDA_MANO_3M_8" localSheetId="1">#REF!</definedName>
    <definedName name="MO_EXC_ROCA_BLANDA_MANO_3M_8">#REF!</definedName>
    <definedName name="MO_EXC_ROCA_BLANDA_MANO_3M_9" localSheetId="1">#REF!</definedName>
    <definedName name="MO_EXC_ROCA_BLANDA_MANO_3M_9">#REF!</definedName>
    <definedName name="MO_EXC_ROCA_COMP_3M" localSheetId="1">#REF!</definedName>
    <definedName name="MO_EXC_ROCA_COMP_3M">#REF!</definedName>
    <definedName name="MO_EXC_ROCA_COMP_3M_10" localSheetId="1">#REF!</definedName>
    <definedName name="MO_EXC_ROCA_COMP_3M_10">#REF!</definedName>
    <definedName name="MO_EXC_ROCA_COMP_3M_11" localSheetId="1">#REF!</definedName>
    <definedName name="MO_EXC_ROCA_COMP_3M_11">#REF!</definedName>
    <definedName name="MO_EXC_ROCA_COMP_3M_6" localSheetId="1">#REF!</definedName>
    <definedName name="MO_EXC_ROCA_COMP_3M_6">#REF!</definedName>
    <definedName name="MO_EXC_ROCA_COMP_3M_7" localSheetId="1">#REF!</definedName>
    <definedName name="MO_EXC_ROCA_COMP_3M_7">#REF!</definedName>
    <definedName name="MO_EXC_ROCA_COMP_3M_8" localSheetId="1">#REF!</definedName>
    <definedName name="MO_EXC_ROCA_COMP_3M_8">#REF!</definedName>
    <definedName name="MO_EXC_ROCA_COMP_3M_9" localSheetId="1">#REF!</definedName>
    <definedName name="MO_EXC_ROCA_COMP_3M_9">#REF!</definedName>
    <definedName name="MO_EXC_ROCA_MANO_3M" localSheetId="1">#REF!</definedName>
    <definedName name="MO_EXC_ROCA_MANO_3M">#REF!</definedName>
    <definedName name="MO_EXC_ROCA_MANO_3M_10" localSheetId="1">#REF!</definedName>
    <definedName name="MO_EXC_ROCA_MANO_3M_10">#REF!</definedName>
    <definedName name="MO_EXC_ROCA_MANO_3M_11" localSheetId="1">#REF!</definedName>
    <definedName name="MO_EXC_ROCA_MANO_3M_11">#REF!</definedName>
    <definedName name="MO_EXC_ROCA_MANO_3M_6" localSheetId="1">#REF!</definedName>
    <definedName name="MO_EXC_ROCA_MANO_3M_6">#REF!</definedName>
    <definedName name="MO_EXC_ROCA_MANO_3M_7" localSheetId="1">#REF!</definedName>
    <definedName name="MO_EXC_ROCA_MANO_3M_7">#REF!</definedName>
    <definedName name="MO_EXC_ROCA_MANO_3M_8" localSheetId="1">#REF!</definedName>
    <definedName name="MO_EXC_ROCA_MANO_3M_8">#REF!</definedName>
    <definedName name="MO_EXC_ROCA_MANO_3M_9" localSheetId="1">#REF!</definedName>
    <definedName name="MO_EXC_ROCA_MANO_3M_9">#REF!</definedName>
    <definedName name="MO_EXC_TIERRA_MANO_3M" localSheetId="1">#REF!</definedName>
    <definedName name="MO_EXC_TIERRA_MANO_3M">#REF!</definedName>
    <definedName name="MO_EXC_TIERRA_MANO_3M_10" localSheetId="1">#REF!</definedName>
    <definedName name="MO_EXC_TIERRA_MANO_3M_10">#REF!</definedName>
    <definedName name="MO_EXC_TIERRA_MANO_3M_11" localSheetId="1">#REF!</definedName>
    <definedName name="MO_EXC_TIERRA_MANO_3M_11">#REF!</definedName>
    <definedName name="MO_EXC_TIERRA_MANO_3M_6" localSheetId="1">#REF!</definedName>
    <definedName name="MO_EXC_TIERRA_MANO_3M_6">#REF!</definedName>
    <definedName name="MO_EXC_TIERRA_MANO_3M_7" localSheetId="1">#REF!</definedName>
    <definedName name="MO_EXC_TIERRA_MANO_3M_7">#REF!</definedName>
    <definedName name="MO_EXC_TIERRA_MANO_3M_8" localSheetId="1">#REF!</definedName>
    <definedName name="MO_EXC_TIERRA_MANO_3M_8">#REF!</definedName>
    <definedName name="MO_EXC_TIERRA_MANO_3M_9" localSheetId="1">#REF!</definedName>
    <definedName name="MO_EXC_TIERRA_MANO_3M_9">#REF!</definedName>
    <definedName name="MO_FINO_TECHO_HOR" localSheetId="1">#REF!</definedName>
    <definedName name="MO_FINO_TECHO_HOR">#REF!</definedName>
    <definedName name="MO_FINO_TECHO_HOR_10" localSheetId="1">#REF!</definedName>
    <definedName name="MO_FINO_TECHO_HOR_10">#REF!</definedName>
    <definedName name="MO_FINO_TECHO_HOR_11" localSheetId="1">#REF!</definedName>
    <definedName name="MO_FINO_TECHO_HOR_11">#REF!</definedName>
    <definedName name="MO_FINO_TECHO_HOR_6" localSheetId="1">#REF!</definedName>
    <definedName name="MO_FINO_TECHO_HOR_6">#REF!</definedName>
    <definedName name="MO_FINO_TECHO_HOR_7" localSheetId="1">#REF!</definedName>
    <definedName name="MO_FINO_TECHO_HOR_7">#REF!</definedName>
    <definedName name="MO_FINO_TECHO_HOR_8" localSheetId="1">#REF!</definedName>
    <definedName name="MO_FINO_TECHO_HOR_8">#REF!</definedName>
    <definedName name="MO_FINO_TECHO_HOR_9" localSheetId="1">#REF!</definedName>
    <definedName name="MO_FINO_TECHO_HOR_9">#REF!</definedName>
    <definedName name="MO_FRAGUACHE" localSheetId="1">#REF!</definedName>
    <definedName name="MO_FRAGUACHE">#REF!</definedName>
    <definedName name="MO_FRAGUACHE_10" localSheetId="1">#REF!</definedName>
    <definedName name="MO_FRAGUACHE_10">#REF!</definedName>
    <definedName name="MO_FRAGUACHE_11" localSheetId="1">#REF!</definedName>
    <definedName name="MO_FRAGUACHE_11">#REF!</definedName>
    <definedName name="MO_FRAGUACHE_6" localSheetId="1">#REF!</definedName>
    <definedName name="MO_FRAGUACHE_6">#REF!</definedName>
    <definedName name="MO_FRAGUACHE_7" localSheetId="1">#REF!</definedName>
    <definedName name="MO_FRAGUACHE_7">#REF!</definedName>
    <definedName name="MO_FRAGUACHE_8" localSheetId="1">#REF!</definedName>
    <definedName name="MO_FRAGUACHE_8">#REF!</definedName>
    <definedName name="MO_FRAGUACHE_9" localSheetId="1">#REF!</definedName>
    <definedName name="MO_FRAGUACHE_9">#REF!</definedName>
    <definedName name="MO_GOTEROS" localSheetId="1">#REF!</definedName>
    <definedName name="MO_GOTEROS">#REF!</definedName>
    <definedName name="MO_GOTEROS_10" localSheetId="1">#REF!</definedName>
    <definedName name="MO_GOTEROS_10">#REF!</definedName>
    <definedName name="MO_GOTEROS_11" localSheetId="1">#REF!</definedName>
    <definedName name="MO_GOTEROS_11">#REF!</definedName>
    <definedName name="MO_GOTEROS_6" localSheetId="1">#REF!</definedName>
    <definedName name="MO_GOTEROS_6">#REF!</definedName>
    <definedName name="MO_GOTEROS_7" localSheetId="1">#REF!</definedName>
    <definedName name="MO_GOTEROS_7">#REF!</definedName>
    <definedName name="MO_GOTEROS_8" localSheetId="1">#REF!</definedName>
    <definedName name="MO_GOTEROS_8">#REF!</definedName>
    <definedName name="MO_GOTEROS_9" localSheetId="1">#REF!</definedName>
    <definedName name="MO_GOTEROS_9">#REF!</definedName>
    <definedName name="MO_NATILLA" localSheetId="1">#REF!</definedName>
    <definedName name="MO_NATILLA">#REF!</definedName>
    <definedName name="MO_NATILLA_10" localSheetId="1">#REF!</definedName>
    <definedName name="MO_NATILLA_10">#REF!</definedName>
    <definedName name="MO_NATILLA_11" localSheetId="1">#REF!</definedName>
    <definedName name="MO_NATILLA_11">#REF!</definedName>
    <definedName name="MO_NATILLA_6" localSheetId="1">#REF!</definedName>
    <definedName name="MO_NATILLA_6">#REF!</definedName>
    <definedName name="MO_NATILLA_7" localSheetId="1">#REF!</definedName>
    <definedName name="MO_NATILLA_7">#REF!</definedName>
    <definedName name="MO_NATILLA_8" localSheetId="1">#REF!</definedName>
    <definedName name="MO_NATILLA_8">#REF!</definedName>
    <definedName name="MO_NATILLA_9" localSheetId="1">#REF!</definedName>
    <definedName name="MO_NATILLA_9">#REF!</definedName>
    <definedName name="MO_PAÑETE_COLs" localSheetId="1">#REF!</definedName>
    <definedName name="MO_PAÑETE_COLs">#REF!</definedName>
    <definedName name="MO_PAÑETE_COLs_10" localSheetId="1">#REF!</definedName>
    <definedName name="MO_PAÑETE_COLs_10">#REF!</definedName>
    <definedName name="MO_PAÑETE_COLs_11" localSheetId="1">#REF!</definedName>
    <definedName name="MO_PAÑETE_COLs_11">#REF!</definedName>
    <definedName name="MO_PAÑETE_COLs_6" localSheetId="1">#REF!</definedName>
    <definedName name="MO_PAÑETE_COLs_6">#REF!</definedName>
    <definedName name="MO_PAÑETE_COLs_7" localSheetId="1">#REF!</definedName>
    <definedName name="MO_PAÑETE_COLs_7">#REF!</definedName>
    <definedName name="MO_PAÑETE_COLs_8" localSheetId="1">#REF!</definedName>
    <definedName name="MO_PAÑETE_COLs_8">#REF!</definedName>
    <definedName name="MO_PAÑETE_COLs_9" localSheetId="1">#REF!</definedName>
    <definedName name="MO_PAÑETE_COLs_9">#REF!</definedName>
    <definedName name="MO_PAÑETE_EXT" localSheetId="1">#REF!</definedName>
    <definedName name="MO_PAÑETE_EXT">#REF!</definedName>
    <definedName name="MO_PAÑETE_EXT_10" localSheetId="1">#REF!</definedName>
    <definedName name="MO_PAÑETE_EXT_10">#REF!</definedName>
    <definedName name="MO_PAÑETE_EXT_11" localSheetId="1">#REF!</definedName>
    <definedName name="MO_PAÑETE_EXT_11">#REF!</definedName>
    <definedName name="MO_PAÑETE_EXT_6" localSheetId="1">#REF!</definedName>
    <definedName name="MO_PAÑETE_EXT_6">#REF!</definedName>
    <definedName name="MO_PAÑETE_EXT_7" localSheetId="1">#REF!</definedName>
    <definedName name="MO_PAÑETE_EXT_7">#REF!</definedName>
    <definedName name="MO_PAÑETE_EXT_8" localSheetId="1">#REF!</definedName>
    <definedName name="MO_PAÑETE_EXT_8">#REF!</definedName>
    <definedName name="MO_PAÑETE_EXT_9" localSheetId="1">#REF!</definedName>
    <definedName name="MO_PAÑETE_EXT_9">#REF!</definedName>
    <definedName name="MO_PAÑETE_INT" localSheetId="1">#REF!</definedName>
    <definedName name="MO_PAÑETE_INT">#REF!</definedName>
    <definedName name="MO_PAÑETE_INT_10" localSheetId="1">#REF!</definedName>
    <definedName name="MO_PAÑETE_INT_10">#REF!</definedName>
    <definedName name="MO_PAÑETE_INT_11" localSheetId="1">#REF!</definedName>
    <definedName name="MO_PAÑETE_INT_11">#REF!</definedName>
    <definedName name="MO_PAÑETE_INT_6" localSheetId="1">#REF!</definedName>
    <definedName name="MO_PAÑETE_INT_6">#REF!</definedName>
    <definedName name="MO_PAÑETE_INT_7" localSheetId="1">#REF!</definedName>
    <definedName name="MO_PAÑETE_INT_7">#REF!</definedName>
    <definedName name="MO_PAÑETE_INT_8" localSheetId="1">#REF!</definedName>
    <definedName name="MO_PAÑETE_INT_8">#REF!</definedName>
    <definedName name="MO_PAÑETE_INT_9" localSheetId="1">#REF!</definedName>
    <definedName name="MO_PAÑETE_INT_9">#REF!</definedName>
    <definedName name="MO_PAÑETE_PULIDO" localSheetId="1">#REF!</definedName>
    <definedName name="MO_PAÑETE_PULIDO">#REF!</definedName>
    <definedName name="MO_PAÑETE_PULIDO_10" localSheetId="1">#REF!</definedName>
    <definedName name="MO_PAÑETE_PULIDO_10">#REF!</definedName>
    <definedName name="MO_PAÑETE_PULIDO_11" localSheetId="1">#REF!</definedName>
    <definedName name="MO_PAÑETE_PULIDO_11">#REF!</definedName>
    <definedName name="MO_PAÑETE_PULIDO_6" localSheetId="1">#REF!</definedName>
    <definedName name="MO_PAÑETE_PULIDO_6">#REF!</definedName>
    <definedName name="MO_PAÑETE_PULIDO_7" localSheetId="1">#REF!</definedName>
    <definedName name="MO_PAÑETE_PULIDO_7">#REF!</definedName>
    <definedName name="MO_PAÑETE_PULIDO_8" localSheetId="1">#REF!</definedName>
    <definedName name="MO_PAÑETE_PULIDO_8">#REF!</definedName>
    <definedName name="MO_PAÑETE_PULIDO_9" localSheetId="1">#REF!</definedName>
    <definedName name="MO_PAÑETE_PULIDO_9">#REF!</definedName>
    <definedName name="MO_PAÑETE_RASGADO" localSheetId="1">#REF!</definedName>
    <definedName name="MO_PAÑETE_RASGADO">#REF!</definedName>
    <definedName name="MO_PAÑETE_RASGADO_10" localSheetId="1">#REF!</definedName>
    <definedName name="MO_PAÑETE_RASGADO_10">#REF!</definedName>
    <definedName name="MO_PAÑETE_RASGADO_11" localSheetId="1">#REF!</definedName>
    <definedName name="MO_PAÑETE_RASGADO_11">#REF!</definedName>
    <definedName name="MO_PAÑETE_RASGADO_6" localSheetId="1">#REF!</definedName>
    <definedName name="MO_PAÑETE_RASGADO_6">#REF!</definedName>
    <definedName name="MO_PAÑETE_RASGADO_7" localSheetId="1">#REF!</definedName>
    <definedName name="MO_PAÑETE_RASGADO_7">#REF!</definedName>
    <definedName name="MO_PAÑETE_RASGADO_8" localSheetId="1">#REF!</definedName>
    <definedName name="MO_PAÑETE_RASGADO_8">#REF!</definedName>
    <definedName name="MO_PAÑETE_RASGADO_9" localSheetId="1">#REF!</definedName>
    <definedName name="MO_PAÑETE_RASGADO_9">#REF!</definedName>
    <definedName name="MO_PAÑETE_TECHOSyVIGAS" localSheetId="1">#REF!</definedName>
    <definedName name="MO_PAÑETE_TECHOSyVIGAS">#REF!</definedName>
    <definedName name="MO_PAÑETE_TECHOSyVIGAS_10" localSheetId="1">#REF!</definedName>
    <definedName name="MO_PAÑETE_TECHOSyVIGAS_10">#REF!</definedName>
    <definedName name="MO_PAÑETE_TECHOSyVIGAS_11" localSheetId="1">#REF!</definedName>
    <definedName name="MO_PAÑETE_TECHOSyVIGAS_11">#REF!</definedName>
    <definedName name="MO_PAÑETE_TECHOSyVIGAS_6" localSheetId="1">#REF!</definedName>
    <definedName name="MO_PAÑETE_TECHOSyVIGAS_6">#REF!</definedName>
    <definedName name="MO_PAÑETE_TECHOSyVIGAS_7" localSheetId="1">#REF!</definedName>
    <definedName name="MO_PAÑETE_TECHOSyVIGAS_7">#REF!</definedName>
    <definedName name="MO_PAÑETE_TECHOSyVIGAS_8" localSheetId="1">#REF!</definedName>
    <definedName name="MO_PAÑETE_TECHOSyVIGAS_8">#REF!</definedName>
    <definedName name="MO_PAÑETE_TECHOSyVIGAS_9" localSheetId="1">#REF!</definedName>
    <definedName name="MO_PAÑETE_TECHOSyVIGAS_9">#REF!</definedName>
    <definedName name="MO_PERRILLA" localSheetId="1">#REF!</definedName>
    <definedName name="MO_PERRILLA">#REF!</definedName>
    <definedName name="MO_PERRILLA_10" localSheetId="1">#REF!</definedName>
    <definedName name="MO_PERRILLA_10">#REF!</definedName>
    <definedName name="MO_PERRILLA_11" localSheetId="1">#REF!</definedName>
    <definedName name="MO_PERRILLA_11">#REF!</definedName>
    <definedName name="MO_PERRILLA_6" localSheetId="1">#REF!</definedName>
    <definedName name="MO_PERRILLA_6">#REF!</definedName>
    <definedName name="MO_PERRILLA_7" localSheetId="1">#REF!</definedName>
    <definedName name="MO_PERRILLA_7">#REF!</definedName>
    <definedName name="MO_PERRILLA_8" localSheetId="1">#REF!</definedName>
    <definedName name="MO_PERRILLA_8">#REF!</definedName>
    <definedName name="MO_PERRILLA_9" localSheetId="1">#REF!</definedName>
    <definedName name="MO_PERRILLA_9">#REF!</definedName>
    <definedName name="MO_PIEDRA" localSheetId="1">#REF!</definedName>
    <definedName name="MO_PIEDRA">#REF!</definedName>
    <definedName name="MO_PIEDRA_10" localSheetId="1">#REF!</definedName>
    <definedName name="MO_PIEDRA_10">#REF!</definedName>
    <definedName name="MO_PIEDRA_11" localSheetId="1">#REF!</definedName>
    <definedName name="MO_PIEDRA_11">#REF!</definedName>
    <definedName name="MO_PIEDRA_6" localSheetId="1">#REF!</definedName>
    <definedName name="MO_PIEDRA_6">#REF!</definedName>
    <definedName name="MO_PIEDRA_7" localSheetId="1">#REF!</definedName>
    <definedName name="MO_PIEDRA_7">#REF!</definedName>
    <definedName name="MO_PIEDRA_8" localSheetId="1">#REF!</definedName>
    <definedName name="MO_PIEDRA_8">#REF!</definedName>
    <definedName name="MO_PIEDRA_9" localSheetId="1">#REF!</definedName>
    <definedName name="MO_PIEDRA_9">#REF!</definedName>
    <definedName name="MO_PINTURA" localSheetId="1">#REF!</definedName>
    <definedName name="MO_PINTURA">#REF!</definedName>
    <definedName name="MO_PINTURA_10" localSheetId="1">#REF!</definedName>
    <definedName name="MO_PINTURA_10">#REF!</definedName>
    <definedName name="MO_PINTURA_11" localSheetId="1">#REF!</definedName>
    <definedName name="MO_PINTURA_11">#REF!</definedName>
    <definedName name="MO_PINTURA_6" localSheetId="1">#REF!</definedName>
    <definedName name="MO_PINTURA_6">#REF!</definedName>
    <definedName name="MO_PINTURA_7" localSheetId="1">#REF!</definedName>
    <definedName name="MO_PINTURA_7">#REF!</definedName>
    <definedName name="MO_PINTURA_8" localSheetId="1">#REF!</definedName>
    <definedName name="MO_PINTURA_8">#REF!</definedName>
    <definedName name="MO_PINTURA_9" localSheetId="1">#REF!</definedName>
    <definedName name="MO_PINTURA_9">#REF!</definedName>
    <definedName name="MO_PISO_ADOQUIN" localSheetId="1">#REF!</definedName>
    <definedName name="MO_PISO_ADOQUIN">#REF!</definedName>
    <definedName name="MO_PISO_ADOQUIN_10" localSheetId="1">#REF!</definedName>
    <definedName name="MO_PISO_ADOQUIN_10">#REF!</definedName>
    <definedName name="MO_PISO_ADOQUIN_11" localSheetId="1">#REF!</definedName>
    <definedName name="MO_PISO_ADOQUIN_11">#REF!</definedName>
    <definedName name="MO_PISO_ADOQUIN_6" localSheetId="1">#REF!</definedName>
    <definedName name="MO_PISO_ADOQUIN_6">#REF!</definedName>
    <definedName name="MO_PISO_ADOQUIN_7" localSheetId="1">#REF!</definedName>
    <definedName name="MO_PISO_ADOQUIN_7">#REF!</definedName>
    <definedName name="MO_PISO_ADOQUIN_8" localSheetId="1">#REF!</definedName>
    <definedName name="MO_PISO_ADOQUIN_8">#REF!</definedName>
    <definedName name="MO_PISO_ADOQUIN_9" localSheetId="1">#REF!</definedName>
    <definedName name="MO_PISO_ADOQUIN_9">#REF!</definedName>
    <definedName name="MO_PISO_CementoPulido" localSheetId="1">#REF!</definedName>
    <definedName name="MO_PISO_CementoPulido">#REF!</definedName>
    <definedName name="MO_PISO_CementoPulido_10" localSheetId="1">#REF!</definedName>
    <definedName name="MO_PISO_CementoPulido_10">#REF!</definedName>
    <definedName name="MO_PISO_CementoPulido_11" localSheetId="1">#REF!</definedName>
    <definedName name="MO_PISO_CementoPulido_11">#REF!</definedName>
    <definedName name="MO_PISO_CementoPulido_6" localSheetId="1">#REF!</definedName>
    <definedName name="MO_PISO_CementoPulido_6">#REF!</definedName>
    <definedName name="MO_PISO_CementoPulido_7" localSheetId="1">#REF!</definedName>
    <definedName name="MO_PISO_CementoPulido_7">#REF!</definedName>
    <definedName name="MO_PISO_CementoPulido_8" localSheetId="1">#REF!</definedName>
    <definedName name="MO_PISO_CementoPulido_8">#REF!</definedName>
    <definedName name="MO_PISO_CementoPulido_9" localSheetId="1">#REF!</definedName>
    <definedName name="MO_PISO_CementoPulido_9">#REF!</definedName>
    <definedName name="MO_PISO_CERAMICA_15a20" localSheetId="1">#REF!</definedName>
    <definedName name="MO_PISO_CERAMICA_15a20">#REF!</definedName>
    <definedName name="MO_PISO_CERAMICA_15a20_10" localSheetId="1">#REF!</definedName>
    <definedName name="MO_PISO_CERAMICA_15a20_10">#REF!</definedName>
    <definedName name="MO_PISO_CERAMICA_15a20_11" localSheetId="1">#REF!</definedName>
    <definedName name="MO_PISO_CERAMICA_15a20_11">#REF!</definedName>
    <definedName name="MO_PISO_CERAMICA_15a20_6" localSheetId="1">#REF!</definedName>
    <definedName name="MO_PISO_CERAMICA_15a20_6">#REF!</definedName>
    <definedName name="MO_PISO_CERAMICA_15a20_7" localSheetId="1">#REF!</definedName>
    <definedName name="MO_PISO_CERAMICA_15a20_7">#REF!</definedName>
    <definedName name="MO_PISO_CERAMICA_15a20_8" localSheetId="1">#REF!</definedName>
    <definedName name="MO_PISO_CERAMICA_15a20_8">#REF!</definedName>
    <definedName name="MO_PISO_CERAMICA_15a20_9" localSheetId="1">#REF!</definedName>
    <definedName name="MO_PISO_CERAMICA_15a20_9">#REF!</definedName>
    <definedName name="MO_PISO_CERAMICA_15a20_BASE" localSheetId="1">#REF!</definedName>
    <definedName name="MO_PISO_CERAMICA_15a20_BASE">#REF!</definedName>
    <definedName name="MO_PISO_CERAMICA_15a20_BASE_10" localSheetId="1">#REF!</definedName>
    <definedName name="MO_PISO_CERAMICA_15a20_BASE_10">#REF!</definedName>
    <definedName name="MO_PISO_CERAMICA_15a20_BASE_11" localSheetId="1">#REF!</definedName>
    <definedName name="MO_PISO_CERAMICA_15a20_BASE_11">#REF!</definedName>
    <definedName name="MO_PISO_CERAMICA_15a20_BASE_6" localSheetId="1">#REF!</definedName>
    <definedName name="MO_PISO_CERAMICA_15a20_BASE_6">#REF!</definedName>
    <definedName name="MO_PISO_CERAMICA_15a20_BASE_7" localSheetId="1">#REF!</definedName>
    <definedName name="MO_PISO_CERAMICA_15a20_BASE_7">#REF!</definedName>
    <definedName name="MO_PISO_CERAMICA_15a20_BASE_8" localSheetId="1">#REF!</definedName>
    <definedName name="MO_PISO_CERAMICA_15a20_BASE_8">#REF!</definedName>
    <definedName name="MO_PISO_CERAMICA_15a20_BASE_9" localSheetId="1">#REF!</definedName>
    <definedName name="MO_PISO_CERAMICA_15a20_BASE_9">#REF!</definedName>
    <definedName name="MO_PISO_CERAMICA_30a40" localSheetId="1">#REF!</definedName>
    <definedName name="MO_PISO_CERAMICA_30a40">#REF!</definedName>
    <definedName name="MO_PISO_CERAMICA_30a40_10" localSheetId="1">#REF!</definedName>
    <definedName name="MO_PISO_CERAMICA_30a40_10">#REF!</definedName>
    <definedName name="MO_PISO_CERAMICA_30a40_11" localSheetId="1">#REF!</definedName>
    <definedName name="MO_PISO_CERAMICA_30a40_11">#REF!</definedName>
    <definedName name="MO_PISO_CERAMICA_30a40_6" localSheetId="1">#REF!</definedName>
    <definedName name="MO_PISO_CERAMICA_30a40_6">#REF!</definedName>
    <definedName name="MO_PISO_CERAMICA_30a40_7" localSheetId="1">#REF!</definedName>
    <definedName name="MO_PISO_CERAMICA_30a40_7">#REF!</definedName>
    <definedName name="MO_PISO_CERAMICA_30a40_8" localSheetId="1">#REF!</definedName>
    <definedName name="MO_PISO_CERAMICA_30a40_8">#REF!</definedName>
    <definedName name="MO_PISO_CERAMICA_30a40_9" localSheetId="1">#REF!</definedName>
    <definedName name="MO_PISO_CERAMICA_30a40_9">#REF!</definedName>
    <definedName name="MO_PISO_CERAMICA_30a40_BASE" localSheetId="1">#REF!</definedName>
    <definedName name="MO_PISO_CERAMICA_30a40_BASE">#REF!</definedName>
    <definedName name="MO_PISO_CERAMICA_30a40_BASE_10" localSheetId="1">#REF!</definedName>
    <definedName name="MO_PISO_CERAMICA_30a40_BASE_10">#REF!</definedName>
    <definedName name="MO_PISO_CERAMICA_30a40_BASE_11" localSheetId="1">#REF!</definedName>
    <definedName name="MO_PISO_CERAMICA_30a40_BASE_11">#REF!</definedName>
    <definedName name="MO_PISO_CERAMICA_30a40_BASE_6" localSheetId="1">#REF!</definedName>
    <definedName name="MO_PISO_CERAMICA_30a40_BASE_6">#REF!</definedName>
    <definedName name="MO_PISO_CERAMICA_30a40_BASE_7" localSheetId="1">#REF!</definedName>
    <definedName name="MO_PISO_CERAMICA_30a40_BASE_7">#REF!</definedName>
    <definedName name="MO_PISO_CERAMICA_30a40_BASE_8" localSheetId="1">#REF!</definedName>
    <definedName name="MO_PISO_CERAMICA_30a40_BASE_8">#REF!</definedName>
    <definedName name="MO_PISO_CERAMICA_30a40_BASE_9" localSheetId="1">#REF!</definedName>
    <definedName name="MO_PISO_CERAMICA_30a40_BASE_9">#REF!</definedName>
    <definedName name="MO_PISO_FROTA_VIOL" localSheetId="1">#REF!</definedName>
    <definedName name="MO_PISO_FROTA_VIOL">#REF!</definedName>
    <definedName name="MO_PISO_FROTA_VIOL_10" localSheetId="1">#REF!</definedName>
    <definedName name="MO_PISO_FROTA_VIOL_10">#REF!</definedName>
    <definedName name="MO_PISO_FROTA_VIOL_11" localSheetId="1">#REF!</definedName>
    <definedName name="MO_PISO_FROTA_VIOL_11">#REF!</definedName>
    <definedName name="MO_PISO_FROTA_VIOL_6" localSheetId="1">#REF!</definedName>
    <definedName name="MO_PISO_FROTA_VIOL_6">#REF!</definedName>
    <definedName name="MO_PISO_FROTA_VIOL_7" localSheetId="1">#REF!</definedName>
    <definedName name="MO_PISO_FROTA_VIOL_7">#REF!</definedName>
    <definedName name="MO_PISO_FROTA_VIOL_8" localSheetId="1">#REF!</definedName>
    <definedName name="MO_PISO_FROTA_VIOL_8">#REF!</definedName>
    <definedName name="MO_PISO_FROTA_VIOL_9" localSheetId="1">#REF!</definedName>
    <definedName name="MO_PISO_FROTA_VIOL_9">#REF!</definedName>
    <definedName name="MO_PISO_FROTADO" localSheetId="1">#REF!</definedName>
    <definedName name="MO_PISO_FROTADO">#REF!</definedName>
    <definedName name="MO_PISO_FROTADO_10" localSheetId="1">#REF!</definedName>
    <definedName name="MO_PISO_FROTADO_10">#REF!</definedName>
    <definedName name="MO_PISO_FROTADO_11" localSheetId="1">#REF!</definedName>
    <definedName name="MO_PISO_FROTADO_11">#REF!</definedName>
    <definedName name="MO_PISO_FROTADO_6" localSheetId="1">#REF!</definedName>
    <definedName name="MO_PISO_FROTADO_6">#REF!</definedName>
    <definedName name="MO_PISO_FROTADO_7" localSheetId="1">#REF!</definedName>
    <definedName name="MO_PISO_FROTADO_7">#REF!</definedName>
    <definedName name="MO_PISO_FROTADO_8" localSheetId="1">#REF!</definedName>
    <definedName name="MO_PISO_FROTADO_8">#REF!</definedName>
    <definedName name="MO_PISO_FROTADO_9" localSheetId="1">#REF!</definedName>
    <definedName name="MO_PISO_FROTADO_9">#REF!</definedName>
    <definedName name="MO_PISO_GRANITO_25" localSheetId="1">#REF!</definedName>
    <definedName name="MO_PISO_GRANITO_25">#REF!</definedName>
    <definedName name="MO_PISO_GRANITO_25_10" localSheetId="1">#REF!</definedName>
    <definedName name="MO_PISO_GRANITO_25_10">#REF!</definedName>
    <definedName name="MO_PISO_GRANITO_25_11" localSheetId="1">#REF!</definedName>
    <definedName name="MO_PISO_GRANITO_25_11">#REF!</definedName>
    <definedName name="MO_PISO_GRANITO_25_6" localSheetId="1">#REF!</definedName>
    <definedName name="MO_PISO_GRANITO_25_6">#REF!</definedName>
    <definedName name="MO_PISO_GRANITO_25_7" localSheetId="1">#REF!</definedName>
    <definedName name="MO_PISO_GRANITO_25_7">#REF!</definedName>
    <definedName name="MO_PISO_GRANITO_25_8" localSheetId="1">#REF!</definedName>
    <definedName name="MO_PISO_GRANITO_25_8">#REF!</definedName>
    <definedName name="MO_PISO_GRANITO_25_9" localSheetId="1">#REF!</definedName>
    <definedName name="MO_PISO_GRANITO_25_9">#REF!</definedName>
    <definedName name="MO_PISO_GRANITO_30" localSheetId="1">#REF!</definedName>
    <definedName name="MO_PISO_GRANITO_30">#REF!</definedName>
    <definedName name="MO_PISO_GRANITO_30_10" localSheetId="1">#REF!</definedName>
    <definedName name="MO_PISO_GRANITO_30_10">#REF!</definedName>
    <definedName name="MO_PISO_GRANITO_30_11" localSheetId="1">#REF!</definedName>
    <definedName name="MO_PISO_GRANITO_30_11">#REF!</definedName>
    <definedName name="MO_PISO_GRANITO_30_6" localSheetId="1">#REF!</definedName>
    <definedName name="MO_PISO_GRANITO_30_6">#REF!</definedName>
    <definedName name="MO_PISO_GRANITO_30_7" localSheetId="1">#REF!</definedName>
    <definedName name="MO_PISO_GRANITO_30_7">#REF!</definedName>
    <definedName name="MO_PISO_GRANITO_30_8" localSheetId="1">#REF!</definedName>
    <definedName name="MO_PISO_GRANITO_30_8">#REF!</definedName>
    <definedName name="MO_PISO_GRANITO_30_9" localSheetId="1">#REF!</definedName>
    <definedName name="MO_PISO_GRANITO_30_9">#REF!</definedName>
    <definedName name="MO_PISO_GRANITO_33" localSheetId="1">#REF!</definedName>
    <definedName name="MO_PISO_GRANITO_33">#REF!</definedName>
    <definedName name="MO_PISO_GRANITO_33_10" localSheetId="1">#REF!</definedName>
    <definedName name="MO_PISO_GRANITO_33_10">#REF!</definedName>
    <definedName name="MO_PISO_GRANITO_33_11" localSheetId="1">#REF!</definedName>
    <definedName name="MO_PISO_GRANITO_33_11">#REF!</definedName>
    <definedName name="MO_PISO_GRANITO_33_6" localSheetId="1">#REF!</definedName>
    <definedName name="MO_PISO_GRANITO_33_6">#REF!</definedName>
    <definedName name="MO_PISO_GRANITO_33_7" localSheetId="1">#REF!</definedName>
    <definedName name="MO_PISO_GRANITO_33_7">#REF!</definedName>
    <definedName name="MO_PISO_GRANITO_33_8" localSheetId="1">#REF!</definedName>
    <definedName name="MO_PISO_GRANITO_33_8">#REF!</definedName>
    <definedName name="MO_PISO_GRANITO_33_9" localSheetId="1">#REF!</definedName>
    <definedName name="MO_PISO_GRANITO_33_9">#REF!</definedName>
    <definedName name="MO_PISO_GRANITO_40" localSheetId="1">#REF!</definedName>
    <definedName name="MO_PISO_GRANITO_40">#REF!</definedName>
    <definedName name="MO_PISO_GRANITO_40_10" localSheetId="1">#REF!</definedName>
    <definedName name="MO_PISO_GRANITO_40_10">#REF!</definedName>
    <definedName name="MO_PISO_GRANITO_40_11" localSheetId="1">#REF!</definedName>
    <definedName name="MO_PISO_GRANITO_40_11">#REF!</definedName>
    <definedName name="MO_PISO_GRANITO_40_6" localSheetId="1">#REF!</definedName>
    <definedName name="MO_PISO_GRANITO_40_6">#REF!</definedName>
    <definedName name="MO_PISO_GRANITO_40_7" localSheetId="1">#REF!</definedName>
    <definedName name="MO_PISO_GRANITO_40_7">#REF!</definedName>
    <definedName name="MO_PISO_GRANITO_40_8" localSheetId="1">#REF!</definedName>
    <definedName name="MO_PISO_GRANITO_40_8">#REF!</definedName>
    <definedName name="MO_PISO_GRANITO_40_9" localSheetId="1">#REF!</definedName>
    <definedName name="MO_PISO_GRANITO_40_9">#REF!</definedName>
    <definedName name="MO_PISO_GRANITO_50" localSheetId="1">#REF!</definedName>
    <definedName name="MO_PISO_GRANITO_50">#REF!</definedName>
    <definedName name="MO_PISO_GRANITO_50_10" localSheetId="1">#REF!</definedName>
    <definedName name="MO_PISO_GRANITO_50_10">#REF!</definedName>
    <definedName name="MO_PISO_GRANITO_50_11" localSheetId="1">#REF!</definedName>
    <definedName name="MO_PISO_GRANITO_50_11">#REF!</definedName>
    <definedName name="MO_PISO_GRANITO_50_6" localSheetId="1">#REF!</definedName>
    <definedName name="MO_PISO_GRANITO_50_6">#REF!</definedName>
    <definedName name="MO_PISO_GRANITO_50_7" localSheetId="1">#REF!</definedName>
    <definedName name="MO_PISO_GRANITO_50_7">#REF!</definedName>
    <definedName name="MO_PISO_GRANITO_50_8" localSheetId="1">#REF!</definedName>
    <definedName name="MO_PISO_GRANITO_50_8">#REF!</definedName>
    <definedName name="MO_PISO_GRANITO_50_9" localSheetId="1">#REF!</definedName>
    <definedName name="MO_PISO_GRANITO_50_9">#REF!</definedName>
    <definedName name="MO_PISO_PULI_VIOL" localSheetId="1">#REF!</definedName>
    <definedName name="MO_PISO_PULI_VIOL">#REF!</definedName>
    <definedName name="MO_PISO_PULI_VIOL_10" localSheetId="1">#REF!</definedName>
    <definedName name="MO_PISO_PULI_VIOL_10">#REF!</definedName>
    <definedName name="MO_PISO_PULI_VIOL_11" localSheetId="1">#REF!</definedName>
    <definedName name="MO_PISO_PULI_VIOL_11">#REF!</definedName>
    <definedName name="MO_PISO_PULI_VIOL_6" localSheetId="1">#REF!</definedName>
    <definedName name="MO_PISO_PULI_VIOL_6">#REF!</definedName>
    <definedName name="MO_PISO_PULI_VIOL_7" localSheetId="1">#REF!</definedName>
    <definedName name="MO_PISO_PULI_VIOL_7">#REF!</definedName>
    <definedName name="MO_PISO_PULI_VIOL_8" localSheetId="1">#REF!</definedName>
    <definedName name="MO_PISO_PULI_VIOL_8">#REF!</definedName>
    <definedName name="MO_PISO_PULI_VIOL_9" localSheetId="1">#REF!</definedName>
    <definedName name="MO_PISO_PULI_VIOL_9">#REF!</definedName>
    <definedName name="MO_PISO_ZOCALO" localSheetId="1">#REF!</definedName>
    <definedName name="MO_PISO_ZOCALO">#REF!</definedName>
    <definedName name="MO_PISO_ZOCALO_10" localSheetId="1">#REF!</definedName>
    <definedName name="MO_PISO_ZOCALO_10">#REF!</definedName>
    <definedName name="MO_PISO_ZOCALO_11" localSheetId="1">#REF!</definedName>
    <definedName name="MO_PISO_ZOCALO_11">#REF!</definedName>
    <definedName name="MO_PISO_ZOCALO_6" localSheetId="1">#REF!</definedName>
    <definedName name="MO_PISO_ZOCALO_6">#REF!</definedName>
    <definedName name="MO_PISO_ZOCALO_7" localSheetId="1">#REF!</definedName>
    <definedName name="MO_PISO_ZOCALO_7">#REF!</definedName>
    <definedName name="MO_PISO_ZOCALO_8" localSheetId="1">#REF!</definedName>
    <definedName name="MO_PISO_ZOCALO_8">#REF!</definedName>
    <definedName name="MO_PISO_ZOCALO_9" localSheetId="1">#REF!</definedName>
    <definedName name="MO_PISO_ZOCALO_9">#REF!</definedName>
    <definedName name="MO_REPELLO" localSheetId="1">#REF!</definedName>
    <definedName name="MO_REPELLO">#REF!</definedName>
    <definedName name="MO_REPELLO_10" localSheetId="1">#REF!</definedName>
    <definedName name="MO_REPELLO_10">#REF!</definedName>
    <definedName name="MO_REPELLO_11" localSheetId="1">#REF!</definedName>
    <definedName name="MO_REPELLO_11">#REF!</definedName>
    <definedName name="MO_REPELLO_6" localSheetId="1">#REF!</definedName>
    <definedName name="MO_REPELLO_6">#REF!</definedName>
    <definedName name="MO_REPELLO_7" localSheetId="1">#REF!</definedName>
    <definedName name="MO_REPELLO_7">#REF!</definedName>
    <definedName name="MO_REPELLO_8" localSheetId="1">#REF!</definedName>
    <definedName name="MO_REPELLO_8">#REF!</definedName>
    <definedName name="MO_REPELLO_9" localSheetId="1">#REF!</definedName>
    <definedName name="MO_REPELLO_9">#REF!</definedName>
    <definedName name="MO_RESANE_FROTA" localSheetId="1">#REF!</definedName>
    <definedName name="MO_RESANE_FROTA">#REF!</definedName>
    <definedName name="MO_RESANE_FROTA_10" localSheetId="1">#REF!</definedName>
    <definedName name="MO_RESANE_FROTA_10">#REF!</definedName>
    <definedName name="MO_RESANE_FROTA_11" localSheetId="1">#REF!</definedName>
    <definedName name="MO_RESANE_FROTA_11">#REF!</definedName>
    <definedName name="MO_RESANE_FROTA_6" localSheetId="1">#REF!</definedName>
    <definedName name="MO_RESANE_FROTA_6">#REF!</definedName>
    <definedName name="MO_RESANE_FROTA_7" localSheetId="1">#REF!</definedName>
    <definedName name="MO_RESANE_FROTA_7">#REF!</definedName>
    <definedName name="MO_RESANE_FROTA_8" localSheetId="1">#REF!</definedName>
    <definedName name="MO_RESANE_FROTA_8">#REF!</definedName>
    <definedName name="MO_RESANE_FROTA_9" localSheetId="1">#REF!</definedName>
    <definedName name="MO_RESANE_FROTA_9">#REF!</definedName>
    <definedName name="MO_RESANE_GOMA" localSheetId="1">#REF!</definedName>
    <definedName name="MO_RESANE_GOMA">#REF!</definedName>
    <definedName name="MO_RESANE_GOMA_10" localSheetId="1">#REF!</definedName>
    <definedName name="MO_RESANE_GOMA_10">#REF!</definedName>
    <definedName name="MO_RESANE_GOMA_11" localSheetId="1">#REF!</definedName>
    <definedName name="MO_RESANE_GOMA_11">#REF!</definedName>
    <definedName name="MO_RESANE_GOMA_6" localSheetId="1">#REF!</definedName>
    <definedName name="MO_RESANE_GOMA_6">#REF!</definedName>
    <definedName name="MO_RESANE_GOMA_7" localSheetId="1">#REF!</definedName>
    <definedName name="MO_RESANE_GOMA_7">#REF!</definedName>
    <definedName name="MO_RESANE_GOMA_8" localSheetId="1">#REF!</definedName>
    <definedName name="MO_RESANE_GOMA_8">#REF!</definedName>
    <definedName name="MO_RESANE_GOMA_9" localSheetId="1">#REF!</definedName>
    <definedName name="MO_RESANE_GOMA_9">#REF!</definedName>
    <definedName name="MO_SUBIDA_BLOCK_4_1NIVEL" localSheetId="1">#REF!</definedName>
    <definedName name="MO_SUBIDA_BLOCK_4_1NIVEL">#REF!</definedName>
    <definedName name="MO_SUBIDA_BLOCK_4_1NIVEL_10" localSheetId="1">#REF!</definedName>
    <definedName name="MO_SUBIDA_BLOCK_4_1NIVEL_10">#REF!</definedName>
    <definedName name="MO_SUBIDA_BLOCK_4_1NIVEL_11" localSheetId="1">#REF!</definedName>
    <definedName name="MO_SUBIDA_BLOCK_4_1NIVEL_11">#REF!</definedName>
    <definedName name="MO_SUBIDA_BLOCK_4_1NIVEL_6" localSheetId="1">#REF!</definedName>
    <definedName name="MO_SUBIDA_BLOCK_4_1NIVEL_6">#REF!</definedName>
    <definedName name="MO_SUBIDA_BLOCK_4_1NIVEL_7" localSheetId="1">#REF!</definedName>
    <definedName name="MO_SUBIDA_BLOCK_4_1NIVEL_7">#REF!</definedName>
    <definedName name="MO_SUBIDA_BLOCK_4_1NIVEL_8" localSheetId="1">#REF!</definedName>
    <definedName name="MO_SUBIDA_BLOCK_4_1NIVEL_8">#REF!</definedName>
    <definedName name="MO_SUBIDA_BLOCK_4_1NIVEL_9" localSheetId="1">#REF!</definedName>
    <definedName name="MO_SUBIDA_BLOCK_4_1NIVEL_9">#REF!</definedName>
    <definedName name="MO_SUBIDA_BLOCK_6_1NIVEL" localSheetId="1">#REF!</definedName>
    <definedName name="MO_SUBIDA_BLOCK_6_1NIVEL">#REF!</definedName>
    <definedName name="MO_SUBIDA_BLOCK_6_1NIVEL_10" localSheetId="1">#REF!</definedName>
    <definedName name="MO_SUBIDA_BLOCK_6_1NIVEL_10">#REF!</definedName>
    <definedName name="MO_SUBIDA_BLOCK_6_1NIVEL_11" localSheetId="1">#REF!</definedName>
    <definedName name="MO_SUBIDA_BLOCK_6_1NIVEL_11">#REF!</definedName>
    <definedName name="MO_SUBIDA_BLOCK_6_1NIVEL_6" localSheetId="1">#REF!</definedName>
    <definedName name="MO_SUBIDA_BLOCK_6_1NIVEL_6">#REF!</definedName>
    <definedName name="MO_SUBIDA_BLOCK_6_1NIVEL_7" localSheetId="1">#REF!</definedName>
    <definedName name="MO_SUBIDA_BLOCK_6_1NIVEL_7">#REF!</definedName>
    <definedName name="MO_SUBIDA_BLOCK_6_1NIVEL_8" localSheetId="1">#REF!</definedName>
    <definedName name="MO_SUBIDA_BLOCK_6_1NIVEL_8">#REF!</definedName>
    <definedName name="MO_SUBIDA_BLOCK_6_1NIVEL_9" localSheetId="1">#REF!</definedName>
    <definedName name="MO_SUBIDA_BLOCK_6_1NIVEL_9">#REF!</definedName>
    <definedName name="MO_SUBIDA_BLOCK_8_1NIVEL" localSheetId="1">#REF!</definedName>
    <definedName name="MO_SUBIDA_BLOCK_8_1NIVEL">#REF!</definedName>
    <definedName name="MO_SUBIDA_BLOCK_8_1NIVEL_10" localSheetId="1">#REF!</definedName>
    <definedName name="MO_SUBIDA_BLOCK_8_1NIVEL_10">#REF!</definedName>
    <definedName name="MO_SUBIDA_BLOCK_8_1NIVEL_11" localSheetId="1">#REF!</definedName>
    <definedName name="MO_SUBIDA_BLOCK_8_1NIVEL_11">#REF!</definedName>
    <definedName name="MO_SUBIDA_BLOCK_8_1NIVEL_6" localSheetId="1">#REF!</definedName>
    <definedName name="MO_SUBIDA_BLOCK_8_1NIVEL_6">#REF!</definedName>
    <definedName name="MO_SUBIDA_BLOCK_8_1NIVEL_7" localSheetId="1">#REF!</definedName>
    <definedName name="MO_SUBIDA_BLOCK_8_1NIVEL_7">#REF!</definedName>
    <definedName name="MO_SUBIDA_BLOCK_8_1NIVEL_8" localSheetId="1">#REF!</definedName>
    <definedName name="MO_SUBIDA_BLOCK_8_1NIVEL_8">#REF!</definedName>
    <definedName name="MO_SUBIDA_BLOCK_8_1NIVEL_9" localSheetId="1">#REF!</definedName>
    <definedName name="MO_SUBIDA_BLOCK_8_1NIVEL_9">#REF!</definedName>
    <definedName name="MO_SUBIDA_CEMENTO_1NIVEL" localSheetId="1">#REF!</definedName>
    <definedName name="MO_SUBIDA_CEMENTO_1NIVEL">#REF!</definedName>
    <definedName name="MO_SUBIDA_CEMENTO_1NIVEL_10" localSheetId="1">#REF!</definedName>
    <definedName name="MO_SUBIDA_CEMENTO_1NIVEL_10">#REF!</definedName>
    <definedName name="MO_SUBIDA_CEMENTO_1NIVEL_11" localSheetId="1">#REF!</definedName>
    <definedName name="MO_SUBIDA_CEMENTO_1NIVEL_11">#REF!</definedName>
    <definedName name="MO_SUBIDA_CEMENTO_1NIVEL_6" localSheetId="1">#REF!</definedName>
    <definedName name="MO_SUBIDA_CEMENTO_1NIVEL_6">#REF!</definedName>
    <definedName name="MO_SUBIDA_CEMENTO_1NIVEL_7" localSheetId="1">#REF!</definedName>
    <definedName name="MO_SUBIDA_CEMENTO_1NIVEL_7">#REF!</definedName>
    <definedName name="MO_SUBIDA_CEMENTO_1NIVEL_8" localSheetId="1">#REF!</definedName>
    <definedName name="MO_SUBIDA_CEMENTO_1NIVEL_8">#REF!</definedName>
    <definedName name="MO_SUBIDA_CEMENTO_1NIVEL_9" localSheetId="1">#REF!</definedName>
    <definedName name="MO_SUBIDA_CEMENTO_1NIVEL_9">#REF!</definedName>
    <definedName name="MO_SUBIDA_MADERA_1NIVEL" localSheetId="1">#REF!</definedName>
    <definedName name="MO_SUBIDA_MADERA_1NIVEL">#REF!</definedName>
    <definedName name="MO_SUBIDA_MADERA_1NIVEL_10" localSheetId="1">#REF!</definedName>
    <definedName name="MO_SUBIDA_MADERA_1NIVEL_10">#REF!</definedName>
    <definedName name="MO_SUBIDA_MADERA_1NIVEL_11" localSheetId="1">#REF!</definedName>
    <definedName name="MO_SUBIDA_MADERA_1NIVEL_11">#REF!</definedName>
    <definedName name="MO_SUBIDA_MADERA_1NIVEL_6" localSheetId="1">#REF!</definedName>
    <definedName name="MO_SUBIDA_MADERA_1NIVEL_6">#REF!</definedName>
    <definedName name="MO_SUBIDA_MADERA_1NIVEL_7" localSheetId="1">#REF!</definedName>
    <definedName name="MO_SUBIDA_MADERA_1NIVEL_7">#REF!</definedName>
    <definedName name="MO_SUBIDA_MADERA_1NIVEL_8" localSheetId="1">#REF!</definedName>
    <definedName name="MO_SUBIDA_MADERA_1NIVEL_8">#REF!</definedName>
    <definedName name="MO_SUBIDA_MADERA_1NIVEL_9" localSheetId="1">#REF!</definedName>
    <definedName name="MO_SUBIDA_MADERA_1NIVEL_9">#REF!</definedName>
    <definedName name="MO_SUBIR_AGREGADO_1Nivel" localSheetId="1">#REF!</definedName>
    <definedName name="MO_SUBIR_AGREGADO_1Nivel">#REF!</definedName>
    <definedName name="MO_SUBIR_AGREGADO_1Nivel_10" localSheetId="1">#REF!</definedName>
    <definedName name="MO_SUBIR_AGREGADO_1Nivel_10">#REF!</definedName>
    <definedName name="MO_SUBIR_AGREGADO_1Nivel_11" localSheetId="1">#REF!</definedName>
    <definedName name="MO_SUBIR_AGREGADO_1Nivel_11">#REF!</definedName>
    <definedName name="MO_SUBIR_AGREGADO_1Nivel_6" localSheetId="1">#REF!</definedName>
    <definedName name="MO_SUBIR_AGREGADO_1Nivel_6">#REF!</definedName>
    <definedName name="MO_SUBIR_AGREGADO_1Nivel_7" localSheetId="1">#REF!</definedName>
    <definedName name="MO_SUBIR_AGREGADO_1Nivel_7">#REF!</definedName>
    <definedName name="MO_SUBIR_AGREGADO_1Nivel_8" localSheetId="1">#REF!</definedName>
    <definedName name="MO_SUBIR_AGREGADO_1Nivel_8">#REF!</definedName>
    <definedName name="MO_SUBIR_AGREGADO_1Nivel_9" localSheetId="1">#REF!</definedName>
    <definedName name="MO_SUBIR_AGREGADO_1Nivel_9">#REF!</definedName>
    <definedName name="MO_SubirAcero_1Niv" localSheetId="1">#REF!</definedName>
    <definedName name="MO_SubirAcero_1Niv">#REF!</definedName>
    <definedName name="MO_SubirAcero_1Niv_10" localSheetId="1">#REF!</definedName>
    <definedName name="MO_SubirAcero_1Niv_10">#REF!</definedName>
    <definedName name="MO_SubirAcero_1Niv_11" localSheetId="1">#REF!</definedName>
    <definedName name="MO_SubirAcero_1Niv_11">#REF!</definedName>
    <definedName name="MO_SubirAcero_1Niv_6" localSheetId="1">#REF!</definedName>
    <definedName name="MO_SubirAcero_1Niv_6">#REF!</definedName>
    <definedName name="MO_SubirAcero_1Niv_7" localSheetId="1">#REF!</definedName>
    <definedName name="MO_SubirAcero_1Niv_7">#REF!</definedName>
    <definedName name="MO_SubirAcero_1Niv_8" localSheetId="1">#REF!</definedName>
    <definedName name="MO_SubirAcero_1Niv_8">#REF!</definedName>
    <definedName name="MO_SubirAcero_1Niv_9" localSheetId="1">#REF!</definedName>
    <definedName name="MO_SubirAcero_1Niv_9">#REF!</definedName>
    <definedName name="MO_ZABALETA_PISO" localSheetId="1">#REF!</definedName>
    <definedName name="MO_ZABALETA_PISO">#REF!</definedName>
    <definedName name="MO_ZABALETA_PISO_10" localSheetId="1">#REF!</definedName>
    <definedName name="MO_ZABALETA_PISO_10">#REF!</definedName>
    <definedName name="MO_ZABALETA_PISO_11" localSheetId="1">#REF!</definedName>
    <definedName name="MO_ZABALETA_PISO_11">#REF!</definedName>
    <definedName name="MO_ZABALETA_PISO_6" localSheetId="1">#REF!</definedName>
    <definedName name="MO_ZABALETA_PISO_6">#REF!</definedName>
    <definedName name="MO_ZABALETA_PISO_7" localSheetId="1">#REF!</definedName>
    <definedName name="MO_ZABALETA_PISO_7">#REF!</definedName>
    <definedName name="MO_ZABALETA_PISO_8" localSheetId="1">#REF!</definedName>
    <definedName name="MO_ZABALETA_PISO_8">#REF!</definedName>
    <definedName name="MO_ZABALETA_PISO_9" localSheetId="1">#REF!</definedName>
    <definedName name="MO_ZABALETA_PISO_9">#REF!</definedName>
    <definedName name="MO_ZABALETA_TECHO" localSheetId="1">#REF!</definedName>
    <definedName name="MO_ZABALETA_TECHO">#REF!</definedName>
    <definedName name="MO_ZABALETA_TECHO_10" localSheetId="1">#REF!</definedName>
    <definedName name="MO_ZABALETA_TECHO_10">#REF!</definedName>
    <definedName name="MO_ZABALETA_TECHO_11" localSheetId="1">#REF!</definedName>
    <definedName name="MO_ZABALETA_TECHO_11">#REF!</definedName>
    <definedName name="MO_ZABALETA_TECHO_6" localSheetId="1">#REF!</definedName>
    <definedName name="MO_ZABALETA_TECHO_6">#REF!</definedName>
    <definedName name="MO_ZABALETA_TECHO_7" localSheetId="1">#REF!</definedName>
    <definedName name="MO_ZABALETA_TECHO_7">#REF!</definedName>
    <definedName name="MO_ZABALETA_TECHO_8" localSheetId="1">#REF!</definedName>
    <definedName name="MO_ZABALETA_TECHO_8">#REF!</definedName>
    <definedName name="MO_ZABALETA_TECHO_9" localSheetId="1">#REF!</definedName>
    <definedName name="MO_ZABALETA_TECHO_9">#REF!</definedName>
    <definedName name="moacero" localSheetId="1">#REF!</definedName>
    <definedName name="moacero">#REF!</definedName>
    <definedName name="moacero_8" localSheetId="1">#REF!</definedName>
    <definedName name="moacero_8">#REF!</definedName>
    <definedName name="moaceromalla" localSheetId="1">#REF!</definedName>
    <definedName name="moaceromalla">#REF!</definedName>
    <definedName name="moaceromalla_8" localSheetId="1">#REF!</definedName>
    <definedName name="moaceromalla_8">#REF!</definedName>
    <definedName name="moacerorampa" localSheetId="1">#REF!</definedName>
    <definedName name="moacerorampa">#REF!</definedName>
    <definedName name="moacerorampa_8" localSheetId="1">#REF!</definedName>
    <definedName name="moacerorampa_8">#REF!</definedName>
    <definedName name="MOLDE_ESTAMPADO" localSheetId="1">#REF!</definedName>
    <definedName name="MOLDE_ESTAMPADO">#REF!</definedName>
    <definedName name="MOLDE_ESTAMPADO_10" localSheetId="1">#REF!</definedName>
    <definedName name="MOLDE_ESTAMPADO_10">#REF!</definedName>
    <definedName name="MOLDE_ESTAMPADO_11" localSheetId="1">#REF!</definedName>
    <definedName name="MOLDE_ESTAMPADO_11">#REF!</definedName>
    <definedName name="MOLDE_ESTAMPADO_6" localSheetId="1">#REF!</definedName>
    <definedName name="MOLDE_ESTAMPADO_6">#REF!</definedName>
    <definedName name="MOLDE_ESTAMPADO_7" localSheetId="1">#REF!</definedName>
    <definedName name="MOLDE_ESTAMPADO_7">#REF!</definedName>
    <definedName name="MOLDE_ESTAMPADO_8" localSheetId="1">#REF!</definedName>
    <definedName name="MOLDE_ESTAMPADO_8">#REF!</definedName>
    <definedName name="MOLDE_ESTAMPADO_9" localSheetId="1">#REF!</definedName>
    <definedName name="MOLDE_ESTAMPADO_9">#REF!</definedName>
    <definedName name="MOPISOCERAMICA" localSheetId="1">[22]INS!#REF!</definedName>
    <definedName name="MOPISOCERAMICA">[22]INS!#REF!</definedName>
    <definedName name="MOPISOCERAMICA_6" localSheetId="1">#REF!</definedName>
    <definedName name="MOPISOCERAMICA_6">#REF!</definedName>
    <definedName name="MOPISOCERAMICA_8" localSheetId="1">#REF!</definedName>
    <definedName name="MOPISOCERAMICA_8">#REF!</definedName>
    <definedName name="morpanete">'[30]Analisis Unit. '!$F$85</definedName>
    <definedName name="mortero.1.4.pañete">'[34]Ana. Horm mexc mort'!$D$85</definedName>
    <definedName name="MOTONIVELADORA" localSheetId="1">#REF!</definedName>
    <definedName name="MOTONIVELADORA">#REF!</definedName>
    <definedName name="MOTONIVELADORA_10" localSheetId="1">#REF!</definedName>
    <definedName name="MOTONIVELADORA_10">#REF!</definedName>
    <definedName name="MOTONIVELADORA_11" localSheetId="1">#REF!</definedName>
    <definedName name="MOTONIVELADORA_11">#REF!</definedName>
    <definedName name="MOTONIVELADORA_6" localSheetId="1">#REF!</definedName>
    <definedName name="MOTONIVELADORA_6">#REF!</definedName>
    <definedName name="MOTONIVELADORA_7" localSheetId="1">#REF!</definedName>
    <definedName name="MOTONIVELADORA_7">#REF!</definedName>
    <definedName name="MOTONIVELADORA_8" localSheetId="1">#REF!</definedName>
    <definedName name="MOTONIVELADORA_8">#REF!</definedName>
    <definedName name="MOTONIVELADORA_9" localSheetId="1">#REF!</definedName>
    <definedName name="MOTONIVELADORA_9">#REF!</definedName>
    <definedName name="MURO30" localSheetId="1">#REF!</definedName>
    <definedName name="MURO30">#REF!</definedName>
    <definedName name="MURO30_6" localSheetId="1">#REF!</definedName>
    <definedName name="MURO30_6">#REF!</definedName>
    <definedName name="MUROBOVEDA12A10X2AD" localSheetId="1">#REF!</definedName>
    <definedName name="MUROBOVEDA12A10X2AD">#REF!</definedName>
    <definedName name="MUROBOVEDA12A10X2AD_6" localSheetId="1">#REF!</definedName>
    <definedName name="MUROBOVEDA12A10X2AD_6">#REF!</definedName>
    <definedName name="NADA" localSheetId="1">[43]Insumos!#REF!</definedName>
    <definedName name="NADA">[43]Insumos!#REF!</definedName>
    <definedName name="NADA_6" localSheetId="1">#REF!</definedName>
    <definedName name="NADA_6">#REF!</definedName>
    <definedName name="NADA_8" localSheetId="1">#REF!</definedName>
    <definedName name="NADA_8">#REF!</definedName>
    <definedName name="NAMA" localSheetId="1">#REF!</definedName>
    <definedName name="NAMA">#REF!</definedName>
    <definedName name="NINGUNA" localSheetId="1">[43]Insumos!#REF!</definedName>
    <definedName name="NINGUNA">[43]Insumos!#REF!</definedName>
    <definedName name="NINGUNA_6" localSheetId="1">#REF!</definedName>
    <definedName name="NINGUNA_6">#REF!</definedName>
    <definedName name="NINGUNA_8" localSheetId="1">#REF!</definedName>
    <definedName name="NINGUNA_8">#REF!</definedName>
    <definedName name="NIPLE_ACERO_12x3" localSheetId="1">#REF!</definedName>
    <definedName name="NIPLE_ACERO_12x3">#REF!</definedName>
    <definedName name="NIPLE_ACERO_12x3_10" localSheetId="1">#REF!</definedName>
    <definedName name="NIPLE_ACERO_12x3_10">#REF!</definedName>
    <definedName name="NIPLE_ACERO_12x3_11" localSheetId="1">#REF!</definedName>
    <definedName name="NIPLE_ACERO_12x3_11">#REF!</definedName>
    <definedName name="NIPLE_ACERO_12x3_6" localSheetId="1">#REF!</definedName>
    <definedName name="NIPLE_ACERO_12x3_6">#REF!</definedName>
    <definedName name="NIPLE_ACERO_12x3_7" localSheetId="1">#REF!</definedName>
    <definedName name="NIPLE_ACERO_12x3_7">#REF!</definedName>
    <definedName name="NIPLE_ACERO_12x3_8" localSheetId="1">#REF!</definedName>
    <definedName name="NIPLE_ACERO_12x3_8">#REF!</definedName>
    <definedName name="NIPLE_ACERO_12x3_9" localSheetId="1">#REF!</definedName>
    <definedName name="NIPLE_ACERO_12x3_9">#REF!</definedName>
    <definedName name="NIPLE_ACERO_16x2" localSheetId="1">#REF!</definedName>
    <definedName name="NIPLE_ACERO_16x2">#REF!</definedName>
    <definedName name="NIPLE_ACERO_16x2_10" localSheetId="1">#REF!</definedName>
    <definedName name="NIPLE_ACERO_16x2_10">#REF!</definedName>
    <definedName name="NIPLE_ACERO_16x2_11" localSheetId="1">#REF!</definedName>
    <definedName name="NIPLE_ACERO_16x2_11">#REF!</definedName>
    <definedName name="NIPLE_ACERO_16x2_6" localSheetId="1">#REF!</definedName>
    <definedName name="NIPLE_ACERO_16x2_6">#REF!</definedName>
    <definedName name="NIPLE_ACERO_16x2_7" localSheetId="1">#REF!</definedName>
    <definedName name="NIPLE_ACERO_16x2_7">#REF!</definedName>
    <definedName name="NIPLE_ACERO_16x2_8" localSheetId="1">#REF!</definedName>
    <definedName name="NIPLE_ACERO_16x2_8">#REF!</definedName>
    <definedName name="NIPLE_ACERO_16x2_9" localSheetId="1">#REF!</definedName>
    <definedName name="NIPLE_ACERO_16x2_9">#REF!</definedName>
    <definedName name="NIPLE_ACERO_16x3" localSheetId="1">#REF!</definedName>
    <definedName name="NIPLE_ACERO_16x3">#REF!</definedName>
    <definedName name="NIPLE_ACERO_16x3_10" localSheetId="1">#REF!</definedName>
    <definedName name="NIPLE_ACERO_16x3_10">#REF!</definedName>
    <definedName name="NIPLE_ACERO_16x3_11" localSheetId="1">#REF!</definedName>
    <definedName name="NIPLE_ACERO_16x3_11">#REF!</definedName>
    <definedName name="NIPLE_ACERO_16x3_6" localSheetId="1">#REF!</definedName>
    <definedName name="NIPLE_ACERO_16x3_6">#REF!</definedName>
    <definedName name="NIPLE_ACERO_16x3_7" localSheetId="1">#REF!</definedName>
    <definedName name="NIPLE_ACERO_16x3_7">#REF!</definedName>
    <definedName name="NIPLE_ACERO_16x3_8" localSheetId="1">#REF!</definedName>
    <definedName name="NIPLE_ACERO_16x3_8">#REF!</definedName>
    <definedName name="NIPLE_ACERO_16x3_9" localSheetId="1">#REF!</definedName>
    <definedName name="NIPLE_ACERO_16x3_9">#REF!</definedName>
    <definedName name="NIPLE_ACERO_20x3" localSheetId="1">#REF!</definedName>
    <definedName name="NIPLE_ACERO_20x3">#REF!</definedName>
    <definedName name="NIPLE_ACERO_20x3_10" localSheetId="1">#REF!</definedName>
    <definedName name="NIPLE_ACERO_20x3_10">#REF!</definedName>
    <definedName name="NIPLE_ACERO_20x3_11" localSheetId="1">#REF!</definedName>
    <definedName name="NIPLE_ACERO_20x3_11">#REF!</definedName>
    <definedName name="NIPLE_ACERO_20x3_6" localSheetId="1">#REF!</definedName>
    <definedName name="NIPLE_ACERO_20x3_6">#REF!</definedName>
    <definedName name="NIPLE_ACERO_20x3_7" localSheetId="1">#REF!</definedName>
    <definedName name="NIPLE_ACERO_20x3_7">#REF!</definedName>
    <definedName name="NIPLE_ACERO_20x3_8" localSheetId="1">#REF!</definedName>
    <definedName name="NIPLE_ACERO_20x3_8">#REF!</definedName>
    <definedName name="NIPLE_ACERO_20x3_9" localSheetId="1">#REF!</definedName>
    <definedName name="NIPLE_ACERO_20x3_9">#REF!</definedName>
    <definedName name="NIPLE_ACERO_6x3" localSheetId="1">#REF!</definedName>
    <definedName name="NIPLE_ACERO_6x3">#REF!</definedName>
    <definedName name="NIPLE_ACERO_6x3_10" localSheetId="1">#REF!</definedName>
    <definedName name="NIPLE_ACERO_6x3_10">#REF!</definedName>
    <definedName name="NIPLE_ACERO_6x3_11" localSheetId="1">#REF!</definedName>
    <definedName name="NIPLE_ACERO_6x3_11">#REF!</definedName>
    <definedName name="NIPLE_ACERO_6x3_6" localSheetId="1">#REF!</definedName>
    <definedName name="NIPLE_ACERO_6x3_6">#REF!</definedName>
    <definedName name="NIPLE_ACERO_6x3_7" localSheetId="1">#REF!</definedName>
    <definedName name="NIPLE_ACERO_6x3_7">#REF!</definedName>
    <definedName name="NIPLE_ACERO_6x3_8" localSheetId="1">#REF!</definedName>
    <definedName name="NIPLE_ACERO_6x3_8">#REF!</definedName>
    <definedName name="NIPLE_ACERO_6x3_9" localSheetId="1">#REF!</definedName>
    <definedName name="NIPLE_ACERO_6x3_9">#REF!</definedName>
    <definedName name="NIPLE_ACERO_8x3" localSheetId="1">#REF!</definedName>
    <definedName name="NIPLE_ACERO_8x3">#REF!</definedName>
    <definedName name="NIPLE_ACERO_8x3_10" localSheetId="1">#REF!</definedName>
    <definedName name="NIPLE_ACERO_8x3_10">#REF!</definedName>
    <definedName name="NIPLE_ACERO_8x3_11" localSheetId="1">#REF!</definedName>
    <definedName name="NIPLE_ACERO_8x3_11">#REF!</definedName>
    <definedName name="NIPLE_ACERO_8x3_6" localSheetId="1">#REF!</definedName>
    <definedName name="NIPLE_ACERO_8x3_6">#REF!</definedName>
    <definedName name="NIPLE_ACERO_8x3_7" localSheetId="1">#REF!</definedName>
    <definedName name="NIPLE_ACERO_8x3_7">#REF!</definedName>
    <definedName name="NIPLE_ACERO_8x3_8" localSheetId="1">#REF!</definedName>
    <definedName name="NIPLE_ACERO_8x3_8">#REF!</definedName>
    <definedName name="NIPLE_ACERO_8x3_9" localSheetId="1">#REF!</definedName>
    <definedName name="NIPLE_ACERO_8x3_9">#REF!</definedName>
    <definedName name="NIPLE_ACERO_PLATILLADO_12x12" localSheetId="1">#REF!</definedName>
    <definedName name="NIPLE_ACERO_PLATILLADO_12x12">#REF!</definedName>
    <definedName name="NIPLE_ACERO_PLATILLADO_12x12_10" localSheetId="1">#REF!</definedName>
    <definedName name="NIPLE_ACERO_PLATILLADO_12x12_10">#REF!</definedName>
    <definedName name="NIPLE_ACERO_PLATILLADO_12x12_11" localSheetId="1">#REF!</definedName>
    <definedName name="NIPLE_ACERO_PLATILLADO_12x12_11">#REF!</definedName>
    <definedName name="NIPLE_ACERO_PLATILLADO_12x12_6" localSheetId="1">#REF!</definedName>
    <definedName name="NIPLE_ACERO_PLATILLADO_12x12_6">#REF!</definedName>
    <definedName name="NIPLE_ACERO_PLATILLADO_12x12_7" localSheetId="1">#REF!</definedName>
    <definedName name="NIPLE_ACERO_PLATILLADO_12x12_7">#REF!</definedName>
    <definedName name="NIPLE_ACERO_PLATILLADO_12x12_8" localSheetId="1">#REF!</definedName>
    <definedName name="NIPLE_ACERO_PLATILLADO_12x12_8">#REF!</definedName>
    <definedName name="NIPLE_ACERO_PLATILLADO_12x12_9" localSheetId="1">#REF!</definedName>
    <definedName name="NIPLE_ACERO_PLATILLADO_12x12_9">#REF!</definedName>
    <definedName name="NIPLE_ACERO_PLATILLADO_2x1" localSheetId="1">#REF!</definedName>
    <definedName name="NIPLE_ACERO_PLATILLADO_2x1">#REF!</definedName>
    <definedName name="NIPLE_ACERO_PLATILLADO_2x1_10" localSheetId="1">#REF!</definedName>
    <definedName name="NIPLE_ACERO_PLATILLADO_2x1_10">#REF!</definedName>
    <definedName name="NIPLE_ACERO_PLATILLADO_2x1_11" localSheetId="1">#REF!</definedName>
    <definedName name="NIPLE_ACERO_PLATILLADO_2x1_11">#REF!</definedName>
    <definedName name="NIPLE_ACERO_PLATILLADO_2x1_6" localSheetId="1">#REF!</definedName>
    <definedName name="NIPLE_ACERO_PLATILLADO_2x1_6">#REF!</definedName>
    <definedName name="NIPLE_ACERO_PLATILLADO_2x1_7" localSheetId="1">#REF!</definedName>
    <definedName name="NIPLE_ACERO_PLATILLADO_2x1_7">#REF!</definedName>
    <definedName name="NIPLE_ACERO_PLATILLADO_2x1_8" localSheetId="1">#REF!</definedName>
    <definedName name="NIPLE_ACERO_PLATILLADO_2x1_8">#REF!</definedName>
    <definedName name="NIPLE_ACERO_PLATILLADO_2x1_9" localSheetId="1">#REF!</definedName>
    <definedName name="NIPLE_ACERO_PLATILLADO_2x1_9">#REF!</definedName>
    <definedName name="NIPLE_ACERO_PLATILLADO_3x1" localSheetId="1">#REF!</definedName>
    <definedName name="NIPLE_ACERO_PLATILLADO_3x1">#REF!</definedName>
    <definedName name="NIPLE_ACERO_PLATILLADO_3x1_10" localSheetId="1">#REF!</definedName>
    <definedName name="NIPLE_ACERO_PLATILLADO_3x1_10">#REF!</definedName>
    <definedName name="NIPLE_ACERO_PLATILLADO_3x1_11" localSheetId="1">#REF!</definedName>
    <definedName name="NIPLE_ACERO_PLATILLADO_3x1_11">#REF!</definedName>
    <definedName name="NIPLE_ACERO_PLATILLADO_3x1_6" localSheetId="1">#REF!</definedName>
    <definedName name="NIPLE_ACERO_PLATILLADO_3x1_6">#REF!</definedName>
    <definedName name="NIPLE_ACERO_PLATILLADO_3x1_7" localSheetId="1">#REF!</definedName>
    <definedName name="NIPLE_ACERO_PLATILLADO_3x1_7">#REF!</definedName>
    <definedName name="NIPLE_ACERO_PLATILLADO_3x1_8" localSheetId="1">#REF!</definedName>
    <definedName name="NIPLE_ACERO_PLATILLADO_3x1_8">#REF!</definedName>
    <definedName name="NIPLE_ACERO_PLATILLADO_3x1_9" localSheetId="1">#REF!</definedName>
    <definedName name="NIPLE_ACERO_PLATILLADO_3x1_9">#REF!</definedName>
    <definedName name="NIPLE_ACERO_PLATILLADO_8x1" localSheetId="1">#REF!</definedName>
    <definedName name="NIPLE_ACERO_PLATILLADO_8x1">#REF!</definedName>
    <definedName name="NIPLE_ACERO_PLATILLADO_8x1_10" localSheetId="1">#REF!</definedName>
    <definedName name="NIPLE_ACERO_PLATILLADO_8x1_10">#REF!</definedName>
    <definedName name="NIPLE_ACERO_PLATILLADO_8x1_11" localSheetId="1">#REF!</definedName>
    <definedName name="NIPLE_ACERO_PLATILLADO_8x1_11">#REF!</definedName>
    <definedName name="NIPLE_ACERO_PLATILLADO_8x1_6" localSheetId="1">#REF!</definedName>
    <definedName name="NIPLE_ACERO_PLATILLADO_8x1_6">#REF!</definedName>
    <definedName name="NIPLE_ACERO_PLATILLADO_8x1_7" localSheetId="1">#REF!</definedName>
    <definedName name="NIPLE_ACERO_PLATILLADO_8x1_7">#REF!</definedName>
    <definedName name="NIPLE_ACERO_PLATILLADO_8x1_8" localSheetId="1">#REF!</definedName>
    <definedName name="NIPLE_ACERO_PLATILLADO_8x1_8">#REF!</definedName>
    <definedName name="NIPLE_ACERO_PLATILLADO_8x1_9" localSheetId="1">#REF!</definedName>
    <definedName name="NIPLE_ACERO_PLATILLADO_8x1_9">#REF!</definedName>
    <definedName name="NIPLE_CROMO_38x2_12" localSheetId="1">#REF!</definedName>
    <definedName name="NIPLE_CROMO_38x2_12">#REF!</definedName>
    <definedName name="NIPLE_CROMO_38x2_12_10" localSheetId="1">#REF!</definedName>
    <definedName name="NIPLE_CROMO_38x2_12_10">#REF!</definedName>
    <definedName name="NIPLE_CROMO_38x2_12_11" localSheetId="1">#REF!</definedName>
    <definedName name="NIPLE_CROMO_38x2_12_11">#REF!</definedName>
    <definedName name="NIPLE_CROMO_38x2_12_6" localSheetId="1">#REF!</definedName>
    <definedName name="NIPLE_CROMO_38x2_12_6">#REF!</definedName>
    <definedName name="NIPLE_CROMO_38x2_12_7" localSheetId="1">#REF!</definedName>
    <definedName name="NIPLE_CROMO_38x2_12_7">#REF!</definedName>
    <definedName name="NIPLE_CROMO_38x2_12_8" localSheetId="1">#REF!</definedName>
    <definedName name="NIPLE_CROMO_38x2_12_8">#REF!</definedName>
    <definedName name="NIPLE_CROMO_38x2_12_9" localSheetId="1">#REF!</definedName>
    <definedName name="NIPLE_CROMO_38x2_12_9">#REF!</definedName>
    <definedName name="NIPLE_HG_12x4" localSheetId="1">#REF!</definedName>
    <definedName name="NIPLE_HG_12x4">#REF!</definedName>
    <definedName name="NIPLE_HG_12x4_10" localSheetId="1">#REF!</definedName>
    <definedName name="NIPLE_HG_12x4_10">#REF!</definedName>
    <definedName name="NIPLE_HG_12x4_11" localSheetId="1">#REF!</definedName>
    <definedName name="NIPLE_HG_12x4_11">#REF!</definedName>
    <definedName name="NIPLE_HG_12x4_6" localSheetId="1">#REF!</definedName>
    <definedName name="NIPLE_HG_12x4_6">#REF!</definedName>
    <definedName name="NIPLE_HG_12x4_7" localSheetId="1">#REF!</definedName>
    <definedName name="NIPLE_HG_12x4_7">#REF!</definedName>
    <definedName name="NIPLE_HG_12x4_8" localSheetId="1">#REF!</definedName>
    <definedName name="NIPLE_HG_12x4_8">#REF!</definedName>
    <definedName name="NIPLE_HG_12x4_9" localSheetId="1">#REF!</definedName>
    <definedName name="NIPLE_HG_12x4_9">#REF!</definedName>
    <definedName name="NIPLE_HG_34x4" localSheetId="1">#REF!</definedName>
    <definedName name="NIPLE_HG_34x4">#REF!</definedName>
    <definedName name="NIPLE_HG_34x4_10" localSheetId="1">#REF!</definedName>
    <definedName name="NIPLE_HG_34x4_10">#REF!</definedName>
    <definedName name="NIPLE_HG_34x4_11" localSheetId="1">#REF!</definedName>
    <definedName name="NIPLE_HG_34x4_11">#REF!</definedName>
    <definedName name="NIPLE_HG_34x4_6" localSheetId="1">#REF!</definedName>
    <definedName name="NIPLE_HG_34x4_6">#REF!</definedName>
    <definedName name="NIPLE_HG_34x4_7" localSheetId="1">#REF!</definedName>
    <definedName name="NIPLE_HG_34x4_7">#REF!</definedName>
    <definedName name="NIPLE_HG_34x4_8" localSheetId="1">#REF!</definedName>
    <definedName name="NIPLE_HG_34x4_8">#REF!</definedName>
    <definedName name="NIPLE_HG_34x4_9" localSheetId="1">#REF!</definedName>
    <definedName name="NIPLE_HG_34x4_9">#REF!</definedName>
    <definedName name="NUEVA" localSheetId="1">#REF!</definedName>
    <definedName name="NUEVA">#REF!</definedName>
    <definedName name="num_linhas" localSheetId="1">#REF!</definedName>
    <definedName name="num_linhas">#REF!</definedName>
    <definedName name="OPERADOR_GREADER" localSheetId="1">#REF!</definedName>
    <definedName name="OPERADOR_GREADER">#REF!</definedName>
    <definedName name="OPERADOR_GREADER_10" localSheetId="1">#REF!</definedName>
    <definedName name="OPERADOR_GREADER_10">#REF!</definedName>
    <definedName name="OPERADOR_GREADER_11" localSheetId="1">#REF!</definedName>
    <definedName name="OPERADOR_GREADER_11">#REF!</definedName>
    <definedName name="OPERADOR_GREADER_6" localSheetId="1">#REF!</definedName>
    <definedName name="OPERADOR_GREADER_6">#REF!</definedName>
    <definedName name="OPERADOR_GREADER_7" localSheetId="1">#REF!</definedName>
    <definedName name="OPERADOR_GREADER_7">#REF!</definedName>
    <definedName name="OPERADOR_GREADER_8" localSheetId="1">#REF!</definedName>
    <definedName name="OPERADOR_GREADER_8">#REF!</definedName>
    <definedName name="OPERADOR_GREADER_9" localSheetId="1">#REF!</definedName>
    <definedName name="OPERADOR_GREADER_9">#REF!</definedName>
    <definedName name="OPERADOR_PALA" localSheetId="1">#REF!</definedName>
    <definedName name="OPERADOR_PALA">#REF!</definedName>
    <definedName name="OPERADOR_PALA_10" localSheetId="1">#REF!</definedName>
    <definedName name="OPERADOR_PALA_10">#REF!</definedName>
    <definedName name="OPERADOR_PALA_11" localSheetId="1">#REF!</definedName>
    <definedName name="OPERADOR_PALA_11">#REF!</definedName>
    <definedName name="OPERADOR_PALA_6" localSheetId="1">#REF!</definedName>
    <definedName name="OPERADOR_PALA_6">#REF!</definedName>
    <definedName name="OPERADOR_PALA_7" localSheetId="1">#REF!</definedName>
    <definedName name="OPERADOR_PALA_7">#REF!</definedName>
    <definedName name="OPERADOR_PALA_8" localSheetId="1">#REF!</definedName>
    <definedName name="OPERADOR_PALA_8">#REF!</definedName>
    <definedName name="OPERADOR_PALA_9" localSheetId="1">#REF!</definedName>
    <definedName name="OPERADOR_PALA_9">#REF!</definedName>
    <definedName name="OPERADOR_TRACTOR" localSheetId="1">#REF!</definedName>
    <definedName name="OPERADOR_TRACTOR">#REF!</definedName>
    <definedName name="OPERADOR_TRACTOR_10" localSheetId="1">#REF!</definedName>
    <definedName name="OPERADOR_TRACTOR_10">#REF!</definedName>
    <definedName name="OPERADOR_TRACTOR_11" localSheetId="1">#REF!</definedName>
    <definedName name="OPERADOR_TRACTOR_11">#REF!</definedName>
    <definedName name="OPERADOR_TRACTOR_6" localSheetId="1">#REF!</definedName>
    <definedName name="OPERADOR_TRACTOR_6">#REF!</definedName>
    <definedName name="OPERADOR_TRACTOR_7" localSheetId="1">#REF!</definedName>
    <definedName name="OPERADOR_TRACTOR_7">#REF!</definedName>
    <definedName name="OPERADOR_TRACTOR_8" localSheetId="1">#REF!</definedName>
    <definedName name="OPERADOR_TRACTOR_8">#REF!</definedName>
    <definedName name="OPERADOR_TRACTOR_9" localSheetId="1">#REF!</definedName>
    <definedName name="OPERADOR_TRACTOR_9">#REF!</definedName>
    <definedName name="operadorpala">[31]OBRAMANO!$F$72</definedName>
    <definedName name="operadorretro">[31]OBRAMANO!$F$77</definedName>
    <definedName name="operadorrodillo">[31]OBRAMANO!$F$75</definedName>
    <definedName name="operadortractor">[31]OBRAMANO!$F$76</definedName>
    <definedName name="Operario_1ra" localSheetId="1">#REF!</definedName>
    <definedName name="Operario_1ra">#REF!</definedName>
    <definedName name="Operario_1ra_10" localSheetId="1">#REF!</definedName>
    <definedName name="Operario_1ra_10">#REF!</definedName>
    <definedName name="Operario_1ra_11" localSheetId="1">#REF!</definedName>
    <definedName name="Operario_1ra_11">#REF!</definedName>
    <definedName name="Operario_1ra_6" localSheetId="1">#REF!</definedName>
    <definedName name="Operario_1ra_6">#REF!</definedName>
    <definedName name="Operario_1ra_7" localSheetId="1">#REF!</definedName>
    <definedName name="Operario_1ra_7">#REF!</definedName>
    <definedName name="Operario_1ra_8" localSheetId="1">#REF!</definedName>
    <definedName name="Operario_1ra_8">#REF!</definedName>
    <definedName name="Operario_1ra_9" localSheetId="1">#REF!</definedName>
    <definedName name="Operario_1ra_9">#REF!</definedName>
    <definedName name="Operario_2da" localSheetId="1">#REF!</definedName>
    <definedName name="Operario_2da">#REF!</definedName>
    <definedName name="Operario_2da_10" localSheetId="1">#REF!</definedName>
    <definedName name="Operario_2da_10">#REF!</definedName>
    <definedName name="Operario_2da_11" localSheetId="1">#REF!</definedName>
    <definedName name="Operario_2da_11">#REF!</definedName>
    <definedName name="Operario_2da_6" localSheetId="1">#REF!</definedName>
    <definedName name="Operario_2da_6">#REF!</definedName>
    <definedName name="Operario_2da_7" localSheetId="1">#REF!</definedName>
    <definedName name="Operario_2da_7">#REF!</definedName>
    <definedName name="Operario_2da_8" localSheetId="1">#REF!</definedName>
    <definedName name="Operario_2da_8">#REF!</definedName>
    <definedName name="Operario_2da_9" localSheetId="1">#REF!</definedName>
    <definedName name="Operario_2da_9">#REF!</definedName>
    <definedName name="Operario_3ra" localSheetId="1">#REF!</definedName>
    <definedName name="Operario_3ra">#REF!</definedName>
    <definedName name="Operario_3ra_10" localSheetId="1">#REF!</definedName>
    <definedName name="Operario_3ra_10">#REF!</definedName>
    <definedName name="Operario_3ra_11" localSheetId="1">#REF!</definedName>
    <definedName name="Operario_3ra_11">#REF!</definedName>
    <definedName name="Operario_3ra_6" localSheetId="1">#REF!</definedName>
    <definedName name="Operario_3ra_6">#REF!</definedName>
    <definedName name="Operario_3ra_7" localSheetId="1">#REF!</definedName>
    <definedName name="Operario_3ra_7">#REF!</definedName>
    <definedName name="Operario_3ra_8" localSheetId="1">#REF!</definedName>
    <definedName name="Operario_3ra_8">#REF!</definedName>
    <definedName name="Operario_3ra_9" localSheetId="1">#REF!</definedName>
    <definedName name="Operario_3ra_9">#REF!</definedName>
    <definedName name="OPERARIOPRIMERA">[33]SALARIOS!$C$10</definedName>
    <definedName name="OXIGENO_CIL" localSheetId="1">#REF!</definedName>
    <definedName name="OXIGENO_CIL">#REF!</definedName>
    <definedName name="OXIGENO_CIL_10" localSheetId="1">#REF!</definedName>
    <definedName name="OXIGENO_CIL_10">#REF!</definedName>
    <definedName name="OXIGENO_CIL_11" localSheetId="1">#REF!</definedName>
    <definedName name="OXIGENO_CIL_11">#REF!</definedName>
    <definedName name="OXIGENO_CIL_6" localSheetId="1">#REF!</definedName>
    <definedName name="OXIGENO_CIL_6">#REF!</definedName>
    <definedName name="OXIGENO_CIL_7" localSheetId="1">#REF!</definedName>
    <definedName name="OXIGENO_CIL_7">#REF!</definedName>
    <definedName name="OXIGENO_CIL_8" localSheetId="1">#REF!</definedName>
    <definedName name="OXIGENO_CIL_8">#REF!</definedName>
    <definedName name="OXIGENO_CIL_9" localSheetId="1">#REF!</definedName>
    <definedName name="OXIGENO_CIL_9">#REF!</definedName>
    <definedName name="p" localSheetId="1">[44]peso!#REF!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1">#REF!</definedName>
    <definedName name="p_8">#REF!</definedName>
    <definedName name="P1XE" localSheetId="1">#REF!</definedName>
    <definedName name="P1XE">#REF!</definedName>
    <definedName name="P1XE_6" localSheetId="1">#REF!</definedName>
    <definedName name="P1XE_6">#REF!</definedName>
    <definedName name="P1XT" localSheetId="1">#REF!</definedName>
    <definedName name="P1XT">#REF!</definedName>
    <definedName name="P1XT_6" localSheetId="1">#REF!</definedName>
    <definedName name="P1XT_6">#REF!</definedName>
    <definedName name="P1YE" localSheetId="1">#REF!</definedName>
    <definedName name="P1YE">#REF!</definedName>
    <definedName name="P1YE_6" localSheetId="1">#REF!</definedName>
    <definedName name="P1YE_6">#REF!</definedName>
    <definedName name="P1YT" localSheetId="1">#REF!</definedName>
    <definedName name="P1YT">#REF!</definedName>
    <definedName name="P1YT_6" localSheetId="1">#REF!</definedName>
    <definedName name="P1YT_6">#REF!</definedName>
    <definedName name="P2XE" localSheetId="1">#REF!</definedName>
    <definedName name="P2XE">#REF!</definedName>
    <definedName name="P2XE_6" localSheetId="1">#REF!</definedName>
    <definedName name="P2XE_6">#REF!</definedName>
    <definedName name="P2XT" localSheetId="1">#REF!</definedName>
    <definedName name="P2XT">#REF!</definedName>
    <definedName name="P2XT_6" localSheetId="1">#REF!</definedName>
    <definedName name="P2XT_6">#REF!</definedName>
    <definedName name="P2YE" localSheetId="1">#REF!</definedName>
    <definedName name="P2YE">#REF!</definedName>
    <definedName name="P2YE_6" localSheetId="1">#REF!</definedName>
    <definedName name="P2YE_6">#REF!</definedName>
    <definedName name="P3XE" localSheetId="1">#REF!</definedName>
    <definedName name="P3XE">#REF!</definedName>
    <definedName name="P3XE_6" localSheetId="1">#REF!</definedName>
    <definedName name="P3XE_6">#REF!</definedName>
    <definedName name="P3XT" localSheetId="1">#REF!</definedName>
    <definedName name="P3XT">#REF!</definedName>
    <definedName name="P3XT_6" localSheetId="1">#REF!</definedName>
    <definedName name="P3XT_6">#REF!</definedName>
    <definedName name="P3YE" localSheetId="1">#REF!</definedName>
    <definedName name="P3YE">#REF!</definedName>
    <definedName name="P3YE_6" localSheetId="1">#REF!</definedName>
    <definedName name="P3YE_6">#REF!</definedName>
    <definedName name="P3YT" localSheetId="1">#REF!</definedName>
    <definedName name="P3YT">#REF!</definedName>
    <definedName name="P3YT_6" localSheetId="1">#REF!</definedName>
    <definedName name="P3YT_6">#REF!</definedName>
    <definedName name="P4XE" localSheetId="1">#REF!</definedName>
    <definedName name="P4XE">#REF!</definedName>
    <definedName name="P4XE_6" localSheetId="1">#REF!</definedName>
    <definedName name="P4XE_6">#REF!</definedName>
    <definedName name="P4XT" localSheetId="1">#REF!</definedName>
    <definedName name="P4XT">#REF!</definedName>
    <definedName name="P4XT_6" localSheetId="1">#REF!</definedName>
    <definedName name="P4XT_6">#REF!</definedName>
    <definedName name="P4YE" localSheetId="1">#REF!</definedName>
    <definedName name="P4YE">#REF!</definedName>
    <definedName name="P4YE_6" localSheetId="1">#REF!</definedName>
    <definedName name="P4YE_6">#REF!</definedName>
    <definedName name="P4YT" localSheetId="1">#REF!</definedName>
    <definedName name="P4YT">#REF!</definedName>
    <definedName name="P4YT_6" localSheetId="1">#REF!</definedName>
    <definedName name="P4YT_6">#REF!</definedName>
    <definedName name="P5XE" localSheetId="1">#REF!</definedName>
    <definedName name="P5XE">#REF!</definedName>
    <definedName name="P5XE_6" localSheetId="1">#REF!</definedName>
    <definedName name="P5XE_6">#REF!</definedName>
    <definedName name="P5YE" localSheetId="1">#REF!</definedName>
    <definedName name="P5YE">#REF!</definedName>
    <definedName name="P5YE_6" localSheetId="1">#REF!</definedName>
    <definedName name="P5YE_6">#REF!</definedName>
    <definedName name="P5YT" localSheetId="1">#REF!</definedName>
    <definedName name="P5YT">#REF!</definedName>
    <definedName name="P5YT_6" localSheetId="1">#REF!</definedName>
    <definedName name="P5YT_6">#REF!</definedName>
    <definedName name="P6XE" localSheetId="1">#REF!</definedName>
    <definedName name="P6XE">#REF!</definedName>
    <definedName name="P6XE_6" localSheetId="1">#REF!</definedName>
    <definedName name="P6XE_6">#REF!</definedName>
    <definedName name="P6XT" localSheetId="1">#REF!</definedName>
    <definedName name="P6XT">#REF!</definedName>
    <definedName name="P6XT_6" localSheetId="1">#REF!</definedName>
    <definedName name="P6XT_6">#REF!</definedName>
    <definedName name="P6YE" localSheetId="1">#REF!</definedName>
    <definedName name="P6YE">#REF!</definedName>
    <definedName name="P6YE_6" localSheetId="1">#REF!</definedName>
    <definedName name="P6YE_6">#REF!</definedName>
    <definedName name="P6YT" localSheetId="1">#REF!</definedName>
    <definedName name="P6YT">#REF!</definedName>
    <definedName name="P6YT_6" localSheetId="1">#REF!</definedName>
    <definedName name="P6YT_6">#REF!</definedName>
    <definedName name="P7XE" localSheetId="1">#REF!</definedName>
    <definedName name="P7XE">#REF!</definedName>
    <definedName name="P7XE_6" localSheetId="1">#REF!</definedName>
    <definedName name="P7XE_6">#REF!</definedName>
    <definedName name="P7YE" localSheetId="1">#REF!</definedName>
    <definedName name="P7YE">#REF!</definedName>
    <definedName name="P7YE_6" localSheetId="1">#REF!</definedName>
    <definedName name="P7YE_6">#REF!</definedName>
    <definedName name="P7YT" localSheetId="1">#REF!</definedName>
    <definedName name="P7YT">#REF!</definedName>
    <definedName name="P7YT_6" localSheetId="1">#REF!</definedName>
    <definedName name="P7YT_6">#REF!</definedName>
    <definedName name="PALA" localSheetId="1">#REF!</definedName>
    <definedName name="PALA">#REF!</definedName>
    <definedName name="PALA_10" localSheetId="1">#REF!</definedName>
    <definedName name="PALA_10">#REF!</definedName>
    <definedName name="PALA_11" localSheetId="1">#REF!</definedName>
    <definedName name="PALA_11">#REF!</definedName>
    <definedName name="PALA_6" localSheetId="1">#REF!</definedName>
    <definedName name="PALA_6">#REF!</definedName>
    <definedName name="PALA_7" localSheetId="1">#REF!</definedName>
    <definedName name="PALA_7">#REF!</definedName>
    <definedName name="PALA_8" localSheetId="1">#REF!</definedName>
    <definedName name="PALA_8">#REF!</definedName>
    <definedName name="PALA_9" localSheetId="1">#REF!</definedName>
    <definedName name="PALA_9">#REF!</definedName>
    <definedName name="PALA_950" localSheetId="1">#REF!</definedName>
    <definedName name="PALA_950">#REF!</definedName>
    <definedName name="PALA_950_10" localSheetId="1">#REF!</definedName>
    <definedName name="PALA_950_10">#REF!</definedName>
    <definedName name="PALA_950_11" localSheetId="1">#REF!</definedName>
    <definedName name="PALA_950_11">#REF!</definedName>
    <definedName name="PALA_950_6" localSheetId="1">#REF!</definedName>
    <definedName name="PALA_950_6">#REF!</definedName>
    <definedName name="PALA_950_7" localSheetId="1">#REF!</definedName>
    <definedName name="PALA_950_7">#REF!</definedName>
    <definedName name="PALA_950_8" localSheetId="1">#REF!</definedName>
    <definedName name="PALA_950_8">#REF!</definedName>
    <definedName name="PALA_950_9" localSheetId="1">#REF!</definedName>
    <definedName name="PALA_950_9">#REF!</definedName>
    <definedName name="PANEL_DIST_24C" localSheetId="1">#REF!</definedName>
    <definedName name="PANEL_DIST_24C">#REF!</definedName>
    <definedName name="PANEL_DIST_24C_10" localSheetId="1">#REF!</definedName>
    <definedName name="PANEL_DIST_24C_10">#REF!</definedName>
    <definedName name="PANEL_DIST_24C_11" localSheetId="1">#REF!</definedName>
    <definedName name="PANEL_DIST_24C_11">#REF!</definedName>
    <definedName name="PANEL_DIST_24C_6" localSheetId="1">#REF!</definedName>
    <definedName name="PANEL_DIST_24C_6">#REF!</definedName>
    <definedName name="PANEL_DIST_24C_7" localSheetId="1">#REF!</definedName>
    <definedName name="PANEL_DIST_24C_7">#REF!</definedName>
    <definedName name="PANEL_DIST_24C_8" localSheetId="1">#REF!</definedName>
    <definedName name="PANEL_DIST_24C_8">#REF!</definedName>
    <definedName name="PANEL_DIST_24C_9" localSheetId="1">#REF!</definedName>
    <definedName name="PANEL_DIST_24C_9">#REF!</definedName>
    <definedName name="PANEL_DIST_32C" localSheetId="1">#REF!</definedName>
    <definedName name="PANEL_DIST_32C">#REF!</definedName>
    <definedName name="PANEL_DIST_32C_10" localSheetId="1">#REF!</definedName>
    <definedName name="PANEL_DIST_32C_10">#REF!</definedName>
    <definedName name="PANEL_DIST_32C_11" localSheetId="1">#REF!</definedName>
    <definedName name="PANEL_DIST_32C_11">#REF!</definedName>
    <definedName name="PANEL_DIST_32C_6" localSheetId="1">#REF!</definedName>
    <definedName name="PANEL_DIST_32C_6">#REF!</definedName>
    <definedName name="PANEL_DIST_32C_7" localSheetId="1">#REF!</definedName>
    <definedName name="PANEL_DIST_32C_7">#REF!</definedName>
    <definedName name="PANEL_DIST_32C_8" localSheetId="1">#REF!</definedName>
    <definedName name="PANEL_DIST_32C_8">#REF!</definedName>
    <definedName name="PANEL_DIST_32C_9" localSheetId="1">#REF!</definedName>
    <definedName name="PANEL_DIST_32C_9">#REF!</definedName>
    <definedName name="PANEL_DIST_4a8C" localSheetId="1">#REF!</definedName>
    <definedName name="PANEL_DIST_4a8C">#REF!</definedName>
    <definedName name="PANEL_DIST_4a8C_10" localSheetId="1">#REF!</definedName>
    <definedName name="PANEL_DIST_4a8C_10">#REF!</definedName>
    <definedName name="PANEL_DIST_4a8C_11" localSheetId="1">#REF!</definedName>
    <definedName name="PANEL_DIST_4a8C_11">#REF!</definedName>
    <definedName name="PANEL_DIST_4a8C_6" localSheetId="1">#REF!</definedName>
    <definedName name="PANEL_DIST_4a8C_6">#REF!</definedName>
    <definedName name="PANEL_DIST_4a8C_7" localSheetId="1">#REF!</definedName>
    <definedName name="PANEL_DIST_4a8C_7">#REF!</definedName>
    <definedName name="PANEL_DIST_4a8C_8" localSheetId="1">#REF!</definedName>
    <definedName name="PANEL_DIST_4a8C_8">#REF!</definedName>
    <definedName name="PANEL_DIST_4a8C_9" localSheetId="1">#REF!</definedName>
    <definedName name="PANEL_DIST_4a8C_9">#REF!</definedName>
    <definedName name="PanelDist_6a12_Circ_125a" localSheetId="1">#REF!</definedName>
    <definedName name="PanelDist_6a12_Circ_125a">#REF!</definedName>
    <definedName name="PanelDist_6a12_Circ_125a_10" localSheetId="1">#REF!</definedName>
    <definedName name="PanelDist_6a12_Circ_125a_10">#REF!</definedName>
    <definedName name="PanelDist_6a12_Circ_125a_11" localSheetId="1">#REF!</definedName>
    <definedName name="PanelDist_6a12_Circ_125a_11">#REF!</definedName>
    <definedName name="PanelDist_6a12_Circ_125a_6" localSheetId="1">#REF!</definedName>
    <definedName name="PanelDist_6a12_Circ_125a_6">#REF!</definedName>
    <definedName name="PanelDist_6a12_Circ_125a_7" localSheetId="1">#REF!</definedName>
    <definedName name="PanelDist_6a12_Circ_125a_7">#REF!</definedName>
    <definedName name="PanelDist_6a12_Circ_125a_8" localSheetId="1">#REF!</definedName>
    <definedName name="PanelDist_6a12_Circ_125a_8">#REF!</definedName>
    <definedName name="PanelDist_6a12_Circ_125a_9" localSheetId="1">#REF!</definedName>
    <definedName name="PanelDist_6a12_Circ_125a_9">#REF!</definedName>
    <definedName name="PARARRAYOS_9KV" localSheetId="1">#REF!</definedName>
    <definedName name="PARARRAYOS_9KV">#REF!</definedName>
    <definedName name="PARARRAYOS_9KV_10" localSheetId="1">#REF!</definedName>
    <definedName name="PARARRAYOS_9KV_10">#REF!</definedName>
    <definedName name="PARARRAYOS_9KV_11" localSheetId="1">#REF!</definedName>
    <definedName name="PARARRAYOS_9KV_11">#REF!</definedName>
    <definedName name="PARARRAYOS_9KV_6" localSheetId="1">#REF!</definedName>
    <definedName name="PARARRAYOS_9KV_6">#REF!</definedName>
    <definedName name="PARARRAYOS_9KV_7" localSheetId="1">#REF!</definedName>
    <definedName name="PARARRAYOS_9KV_7">#REF!</definedName>
    <definedName name="PARARRAYOS_9KV_8" localSheetId="1">#REF!</definedName>
    <definedName name="PARARRAYOS_9KV_8">#REF!</definedName>
    <definedName name="PARARRAYOS_9KV_9" localSheetId="1">#REF!</definedName>
    <definedName name="PARARRAYOS_9KV_9">#REF!</definedName>
    <definedName name="PEON" localSheetId="1">#REF!</definedName>
    <definedName name="PEON">#REF!</definedName>
    <definedName name="Peon_1">[14]MO!$B$11</definedName>
    <definedName name="Peon_1_10" localSheetId="1">#REF!</definedName>
    <definedName name="Peon_1_10">#REF!</definedName>
    <definedName name="Peon_1_11" localSheetId="1">#REF!</definedName>
    <definedName name="Peon_1_11">#REF!</definedName>
    <definedName name="Peon_1_5" localSheetId="1">#REF!</definedName>
    <definedName name="Peon_1_5">#REF!</definedName>
    <definedName name="Peon_1_6" localSheetId="1">#REF!</definedName>
    <definedName name="Peon_1_6">#REF!</definedName>
    <definedName name="Peon_1_7" localSheetId="1">#REF!</definedName>
    <definedName name="Peon_1_7">#REF!</definedName>
    <definedName name="Peon_1_8" localSheetId="1">#REF!</definedName>
    <definedName name="Peon_1_8">#REF!</definedName>
    <definedName name="Peon_1_9" localSheetId="1">#REF!</definedName>
    <definedName name="Peon_1_9">#REF!</definedName>
    <definedName name="Peon_6" localSheetId="1">#REF!</definedName>
    <definedName name="Peon_6">#REF!</definedName>
    <definedName name="Peon_Colchas">[24]MO!$B$11</definedName>
    <definedName name="PEONCARP" localSheetId="1">[22]INS!#REF!</definedName>
    <definedName name="PEONCARP">[22]INS!#REF!</definedName>
    <definedName name="PEONCARP_6" localSheetId="1">#REF!</definedName>
    <definedName name="PEONCARP_6">#REF!</definedName>
    <definedName name="PEONCARP_8" localSheetId="1">#REF!</definedName>
    <definedName name="PEONCARP_8">#REF!</definedName>
    <definedName name="Peones_3">#N/A</definedName>
    <definedName name="PERFIL_CUADRADO_34">[24]INSU!$B$91</definedName>
    <definedName name="Pernos" localSheetId="1">#REF!</definedName>
    <definedName name="Pernos">#REF!</definedName>
    <definedName name="Pernos_3">"$#REF!.$B$68"</definedName>
    <definedName name="Pernos_6" localSheetId="1">#REF!</definedName>
    <definedName name="Pernos_6">#REF!</definedName>
    <definedName name="Pernos_8" localSheetId="1">#REF!</definedName>
    <definedName name="Pernos_8">#REF!</definedName>
    <definedName name="PICO" localSheetId="1">#REF!</definedName>
    <definedName name="PICO">#REF!</definedName>
    <definedName name="PICO_10" localSheetId="1">#REF!</definedName>
    <definedName name="PICO_10">#REF!</definedName>
    <definedName name="PICO_11" localSheetId="1">#REF!</definedName>
    <definedName name="PICO_11">#REF!</definedName>
    <definedName name="PICO_6" localSheetId="1">#REF!</definedName>
    <definedName name="PICO_6">#REF!</definedName>
    <definedName name="PICO_7" localSheetId="1">#REF!</definedName>
    <definedName name="PICO_7">#REF!</definedName>
    <definedName name="PICO_8" localSheetId="1">#REF!</definedName>
    <definedName name="PICO_8">#REF!</definedName>
    <definedName name="PICO_9" localSheetId="1">#REF!</definedName>
    <definedName name="PICO_9">#REF!</definedName>
    <definedName name="PIEDRA" localSheetId="1">#REF!</definedName>
    <definedName name="PIEDRA">#REF!</definedName>
    <definedName name="PIEDRA_10" localSheetId="1">#REF!</definedName>
    <definedName name="PIEDRA_10">#REF!</definedName>
    <definedName name="PIEDRA_11" localSheetId="1">#REF!</definedName>
    <definedName name="PIEDRA_11">#REF!</definedName>
    <definedName name="PIEDRA_6" localSheetId="1">#REF!</definedName>
    <definedName name="PIEDRA_6">#REF!</definedName>
    <definedName name="PIEDRA_7" localSheetId="1">#REF!</definedName>
    <definedName name="PIEDRA_7">#REF!</definedName>
    <definedName name="PIEDRA_8" localSheetId="1">#REF!</definedName>
    <definedName name="PIEDRA_8">#REF!</definedName>
    <definedName name="PIEDRA_9" localSheetId="1">#REF!</definedName>
    <definedName name="PIEDRA_9">#REF!</definedName>
    <definedName name="PIEDRA_GAVIONES" localSheetId="1">#REF!</definedName>
    <definedName name="PIEDRA_GAVIONES">#REF!</definedName>
    <definedName name="PIEDRA_GAVIONES_10" localSheetId="1">#REF!</definedName>
    <definedName name="PIEDRA_GAVIONES_10">#REF!</definedName>
    <definedName name="PIEDRA_GAVIONES_11" localSheetId="1">#REF!</definedName>
    <definedName name="PIEDRA_GAVIONES_11">#REF!</definedName>
    <definedName name="PIEDRA_GAVIONES_6" localSheetId="1">#REF!</definedName>
    <definedName name="PIEDRA_GAVIONES_6">#REF!</definedName>
    <definedName name="PIEDRA_GAVIONES_7" localSheetId="1">#REF!</definedName>
    <definedName name="PIEDRA_GAVIONES_7">#REF!</definedName>
    <definedName name="PIEDRA_GAVIONES_8" localSheetId="1">#REF!</definedName>
    <definedName name="PIEDRA_GAVIONES_8">#REF!</definedName>
    <definedName name="PIEDRA_GAVIONES_9" localSheetId="1">#REF!</definedName>
    <definedName name="PIEDRA_GAVIONES_9">#REF!</definedName>
    <definedName name="PINO">[33]INS!$D$770</definedName>
    <definedName name="PINTURA_ACR_COLOR_PREPARADO" localSheetId="1">#REF!</definedName>
    <definedName name="PINTURA_ACR_COLOR_PREPARADO">#REF!</definedName>
    <definedName name="PINTURA_ACR_COLOR_PREPARADO_10" localSheetId="1">#REF!</definedName>
    <definedName name="PINTURA_ACR_COLOR_PREPARADO_10">#REF!</definedName>
    <definedName name="PINTURA_ACR_COLOR_PREPARADO_11" localSheetId="1">#REF!</definedName>
    <definedName name="PINTURA_ACR_COLOR_PREPARADO_11">#REF!</definedName>
    <definedName name="PINTURA_ACR_COLOR_PREPARADO_6" localSheetId="1">#REF!</definedName>
    <definedName name="PINTURA_ACR_COLOR_PREPARADO_6">#REF!</definedName>
    <definedName name="PINTURA_ACR_COLOR_PREPARADO_7" localSheetId="1">#REF!</definedName>
    <definedName name="PINTURA_ACR_COLOR_PREPARADO_7">#REF!</definedName>
    <definedName name="PINTURA_ACR_COLOR_PREPARADO_8" localSheetId="1">#REF!</definedName>
    <definedName name="PINTURA_ACR_COLOR_PREPARADO_8">#REF!</definedName>
    <definedName name="PINTURA_ACR_COLOR_PREPARADO_9" localSheetId="1">#REF!</definedName>
    <definedName name="PINTURA_ACR_COLOR_PREPARADO_9">#REF!</definedName>
    <definedName name="PINTURA_ACR_EXT" localSheetId="1">#REF!</definedName>
    <definedName name="PINTURA_ACR_EXT">#REF!</definedName>
    <definedName name="PINTURA_ACR_EXT_10" localSheetId="1">#REF!</definedName>
    <definedName name="PINTURA_ACR_EXT_10">#REF!</definedName>
    <definedName name="PINTURA_ACR_EXT_11" localSheetId="1">#REF!</definedName>
    <definedName name="PINTURA_ACR_EXT_11">#REF!</definedName>
    <definedName name="PINTURA_ACR_EXT_6" localSheetId="1">#REF!</definedName>
    <definedName name="PINTURA_ACR_EXT_6">#REF!</definedName>
    <definedName name="PINTURA_ACR_EXT_7" localSheetId="1">#REF!</definedName>
    <definedName name="PINTURA_ACR_EXT_7">#REF!</definedName>
    <definedName name="PINTURA_ACR_EXT_8" localSheetId="1">#REF!</definedName>
    <definedName name="PINTURA_ACR_EXT_8">#REF!</definedName>
    <definedName name="PINTURA_ACR_EXT_9" localSheetId="1">#REF!</definedName>
    <definedName name="PINTURA_ACR_EXT_9">#REF!</definedName>
    <definedName name="PINTURA_ACR_INT" localSheetId="1">#REF!</definedName>
    <definedName name="PINTURA_ACR_INT">#REF!</definedName>
    <definedName name="PINTURA_ACR_INT_10" localSheetId="1">#REF!</definedName>
    <definedName name="PINTURA_ACR_INT_10">#REF!</definedName>
    <definedName name="PINTURA_ACR_INT_11" localSheetId="1">#REF!</definedName>
    <definedName name="PINTURA_ACR_INT_11">#REF!</definedName>
    <definedName name="PINTURA_ACR_INT_6" localSheetId="1">#REF!</definedName>
    <definedName name="PINTURA_ACR_INT_6">#REF!</definedName>
    <definedName name="PINTURA_ACR_INT_7" localSheetId="1">#REF!</definedName>
    <definedName name="PINTURA_ACR_INT_7">#REF!</definedName>
    <definedName name="PINTURA_ACR_INT_8" localSheetId="1">#REF!</definedName>
    <definedName name="PINTURA_ACR_INT_8">#REF!</definedName>
    <definedName name="PINTURA_ACR_INT_9" localSheetId="1">#REF!</definedName>
    <definedName name="PINTURA_ACR_INT_9">#REF!</definedName>
    <definedName name="PINTURA_BASE" localSheetId="1">#REF!</definedName>
    <definedName name="PINTURA_BASE">#REF!</definedName>
    <definedName name="PINTURA_BASE_10" localSheetId="1">#REF!</definedName>
    <definedName name="PINTURA_BASE_10">#REF!</definedName>
    <definedName name="PINTURA_BASE_11" localSheetId="1">#REF!</definedName>
    <definedName name="PINTURA_BASE_11">#REF!</definedName>
    <definedName name="PINTURA_BASE_6" localSheetId="1">#REF!</definedName>
    <definedName name="PINTURA_BASE_6">#REF!</definedName>
    <definedName name="PINTURA_BASE_7" localSheetId="1">#REF!</definedName>
    <definedName name="PINTURA_BASE_7">#REF!</definedName>
    <definedName name="PINTURA_BASE_8" localSheetId="1">#REF!</definedName>
    <definedName name="PINTURA_BASE_8">#REF!</definedName>
    <definedName name="PINTURA_BASE_9" localSheetId="1">#REF!</definedName>
    <definedName name="PINTURA_BASE_9">#REF!</definedName>
    <definedName name="Pintura_Epóxica_Popular_3">#N/A</definedName>
    <definedName name="PINTURA_MANTENIMIENTO" localSheetId="1">#REF!</definedName>
    <definedName name="PINTURA_MANTENIMIENTO">#REF!</definedName>
    <definedName name="PINTURA_MANTENIMIENTO_10" localSheetId="1">#REF!</definedName>
    <definedName name="PINTURA_MANTENIMIENTO_10">#REF!</definedName>
    <definedName name="PINTURA_MANTENIMIENTO_11" localSheetId="1">#REF!</definedName>
    <definedName name="PINTURA_MANTENIMIENTO_11">#REF!</definedName>
    <definedName name="PINTURA_MANTENIMIENTO_6" localSheetId="1">#REF!</definedName>
    <definedName name="PINTURA_MANTENIMIENTO_6">#REF!</definedName>
    <definedName name="PINTURA_MANTENIMIENTO_7" localSheetId="1">#REF!</definedName>
    <definedName name="PINTURA_MANTENIMIENTO_7">#REF!</definedName>
    <definedName name="PINTURA_MANTENIMIENTO_8" localSheetId="1">#REF!</definedName>
    <definedName name="PINTURA_MANTENIMIENTO_8">#REF!</definedName>
    <definedName name="PINTURA_MANTENIMIENTO_9" localSheetId="1">#REF!</definedName>
    <definedName name="PINTURA_MANTENIMIENTO_9">#REF!</definedName>
    <definedName name="PINTURA_OXIDO_ROJO" localSheetId="1">#REF!</definedName>
    <definedName name="PINTURA_OXIDO_ROJO">#REF!</definedName>
    <definedName name="PINTURA_OXIDO_ROJO_10" localSheetId="1">#REF!</definedName>
    <definedName name="PINTURA_OXIDO_ROJO_10">#REF!</definedName>
    <definedName name="PINTURA_OXIDO_ROJO_11" localSheetId="1">#REF!</definedName>
    <definedName name="PINTURA_OXIDO_ROJO_11">#REF!</definedName>
    <definedName name="PINTURA_OXIDO_ROJO_6" localSheetId="1">#REF!</definedName>
    <definedName name="PINTURA_OXIDO_ROJO_6">#REF!</definedName>
    <definedName name="PINTURA_OXIDO_ROJO_7" localSheetId="1">#REF!</definedName>
    <definedName name="PINTURA_OXIDO_ROJO_7">#REF!</definedName>
    <definedName name="PINTURA_OXIDO_ROJO_8" localSheetId="1">#REF!</definedName>
    <definedName name="PINTURA_OXIDO_ROJO_8">#REF!</definedName>
    <definedName name="PINTURA_OXIDO_ROJO_9" localSheetId="1">#REF!</definedName>
    <definedName name="PINTURA_OXIDO_ROJO_9">#REF!</definedName>
    <definedName name="PISO_GRANITO_FONDO_BCO">[24]INSU!$B$103</definedName>
    <definedName name="Plancha_de_Plywood_4_x8_x3_4_3">#N/A</definedName>
    <definedName name="PLANTA_ELECTRICA" localSheetId="1">#REF!</definedName>
    <definedName name="PLANTA_ELECTRICA">#REF!</definedName>
    <definedName name="PLANTA_ELECTRICA_10" localSheetId="1">#REF!</definedName>
    <definedName name="PLANTA_ELECTRICA_10">#REF!</definedName>
    <definedName name="PLANTA_ELECTRICA_11" localSheetId="1">#REF!</definedName>
    <definedName name="PLANTA_ELECTRICA_11">#REF!</definedName>
    <definedName name="PLANTA_ELECTRICA_6" localSheetId="1">#REF!</definedName>
    <definedName name="PLANTA_ELECTRICA_6">#REF!</definedName>
    <definedName name="PLANTA_ELECTRICA_7" localSheetId="1">#REF!</definedName>
    <definedName name="PLANTA_ELECTRICA_7">#REF!</definedName>
    <definedName name="PLANTA_ELECTRICA_8" localSheetId="1">#REF!</definedName>
    <definedName name="PLANTA_ELECTRICA_8">#REF!</definedName>
    <definedName name="PLANTA_ELECTRICA_9" localSheetId="1">#REF!</definedName>
    <definedName name="PLANTA_ELECTRICA_9">#REF!</definedName>
    <definedName name="Planta_Eléctrica_para_tesado_3">#N/A</definedName>
    <definedName name="PLASTICO">[24]INSU!$B$90</definedName>
    <definedName name="PLIGADORA2">[22]INS!$D$563</definedName>
    <definedName name="PLIGADORA2_6" localSheetId="1">#REF!</definedName>
    <definedName name="PLIGADORA2_6">#REF!</definedName>
    <definedName name="PLOMERO" localSheetId="1">[22]INS!#REF!</definedName>
    <definedName name="PLOMERO">[22]INS!#REF!</definedName>
    <definedName name="PLOMERO_6" localSheetId="1">#REF!</definedName>
    <definedName name="PLOMERO_6">#REF!</definedName>
    <definedName name="PLOMERO_8" localSheetId="1">#REF!</definedName>
    <definedName name="PLOMERO_8">#REF!</definedName>
    <definedName name="PLOMERO_SOLDADOR" localSheetId="1">#REF!</definedName>
    <definedName name="PLOMERO_SOLDADOR">#REF!</definedName>
    <definedName name="PLOMERO_SOLDADOR_10" localSheetId="1">#REF!</definedName>
    <definedName name="PLOMERO_SOLDADOR_10">#REF!</definedName>
    <definedName name="PLOMERO_SOLDADOR_11" localSheetId="1">#REF!</definedName>
    <definedName name="PLOMERO_SOLDADOR_11">#REF!</definedName>
    <definedName name="PLOMERO_SOLDADOR_6" localSheetId="1">#REF!</definedName>
    <definedName name="PLOMERO_SOLDADOR_6">#REF!</definedName>
    <definedName name="PLOMERO_SOLDADOR_7" localSheetId="1">#REF!</definedName>
    <definedName name="PLOMERO_SOLDADOR_7">#REF!</definedName>
    <definedName name="PLOMERO_SOLDADOR_8" localSheetId="1">#REF!</definedName>
    <definedName name="PLOMERO_SOLDADOR_8">#REF!</definedName>
    <definedName name="PLOMERO_SOLDADOR_9" localSheetId="1">#REF!</definedName>
    <definedName name="PLOMERO_SOLDADOR_9">#REF!</definedName>
    <definedName name="PLOMEROAYUDANTE" localSheetId="1">[22]INS!#REF!</definedName>
    <definedName name="PLOMEROAYUDANTE">[22]INS!#REF!</definedName>
    <definedName name="PLOMEROAYUDANTE_6" localSheetId="1">#REF!</definedName>
    <definedName name="PLOMEROAYUDANTE_6">#REF!</definedName>
    <definedName name="PLOMEROAYUDANTE_8" localSheetId="1">#REF!</definedName>
    <definedName name="PLOMEROAYUDANTE_8">#REF!</definedName>
    <definedName name="PLOMEROOFICIAL" localSheetId="1">[22]INS!#REF!</definedName>
    <definedName name="PLOMEROOFICIAL">[22]INS!#REF!</definedName>
    <definedName name="PLOMEROOFICIAL_6" localSheetId="1">#REF!</definedName>
    <definedName name="PLOMEROOFICIAL_6">#REF!</definedName>
    <definedName name="PLOMEROOFICIAL_8" localSheetId="1">#REF!</definedName>
    <definedName name="PLOMEROOFICIAL_8">#REF!</definedName>
    <definedName name="PLYWOOD_34_2CARAS">[14]INSU!$D$133</definedName>
    <definedName name="PLYWOOD_34_2CARAS_10" localSheetId="1">#REF!</definedName>
    <definedName name="PLYWOOD_34_2CARAS_10">#REF!</definedName>
    <definedName name="PLYWOOD_34_2CARAS_11" localSheetId="1">#REF!</definedName>
    <definedName name="PLYWOOD_34_2CARAS_11">#REF!</definedName>
    <definedName name="PLYWOOD_34_2CARAS_5" localSheetId="1">#REF!</definedName>
    <definedName name="PLYWOOD_34_2CARAS_5">#REF!</definedName>
    <definedName name="PLYWOOD_34_2CARAS_6" localSheetId="1">#REF!</definedName>
    <definedName name="PLYWOOD_34_2CARAS_6">#REF!</definedName>
    <definedName name="PLYWOOD_34_2CARAS_7" localSheetId="1">#REF!</definedName>
    <definedName name="PLYWOOD_34_2CARAS_7">#REF!</definedName>
    <definedName name="PLYWOOD_34_2CARAS_8" localSheetId="1">#REF!</definedName>
    <definedName name="PLYWOOD_34_2CARAS_8">#REF!</definedName>
    <definedName name="PLYWOOD_34_2CARAS_9" localSheetId="1">#REF!</definedName>
    <definedName name="PLYWOOD_34_2CARAS_9">#REF!</definedName>
    <definedName name="pmadera2162" localSheetId="1">[29]precios!#REF!</definedName>
    <definedName name="pmadera2162">[29]precios!#REF!</definedName>
    <definedName name="pmadera2162_8" localSheetId="1">#REF!</definedName>
    <definedName name="pmadera2162_8">#REF!</definedName>
    <definedName name="po">[46]PRESUPUESTO!$O$9:$O$236</definedName>
    <definedName name="porcentaje_3">"$#REF!.$J$12"</definedName>
    <definedName name="POSTE_HA_25_CUAD" localSheetId="1">#REF!</definedName>
    <definedName name="POSTE_HA_25_CUAD">#REF!</definedName>
    <definedName name="POSTE_HA_25_CUAD_10" localSheetId="1">#REF!</definedName>
    <definedName name="POSTE_HA_25_CUAD_10">#REF!</definedName>
    <definedName name="POSTE_HA_25_CUAD_11" localSheetId="1">#REF!</definedName>
    <definedName name="POSTE_HA_25_CUAD_11">#REF!</definedName>
    <definedName name="POSTE_HA_25_CUAD_6" localSheetId="1">#REF!</definedName>
    <definedName name="POSTE_HA_25_CUAD_6">#REF!</definedName>
    <definedName name="POSTE_HA_25_CUAD_7" localSheetId="1">#REF!</definedName>
    <definedName name="POSTE_HA_25_CUAD_7">#REF!</definedName>
    <definedName name="POSTE_HA_25_CUAD_8" localSheetId="1">#REF!</definedName>
    <definedName name="POSTE_HA_25_CUAD_8">#REF!</definedName>
    <definedName name="POSTE_HA_25_CUAD_9" localSheetId="1">#REF!</definedName>
    <definedName name="POSTE_HA_25_CUAD_9">#REF!</definedName>
    <definedName name="POSTE_HA_30_CUAD" localSheetId="1">#REF!</definedName>
    <definedName name="POSTE_HA_30_CUAD">#REF!</definedName>
    <definedName name="POSTE_HA_30_CUAD_10" localSheetId="1">#REF!</definedName>
    <definedName name="POSTE_HA_30_CUAD_10">#REF!</definedName>
    <definedName name="POSTE_HA_30_CUAD_11" localSheetId="1">#REF!</definedName>
    <definedName name="POSTE_HA_30_CUAD_11">#REF!</definedName>
    <definedName name="POSTE_HA_30_CUAD_6" localSheetId="1">#REF!</definedName>
    <definedName name="POSTE_HA_30_CUAD_6">#REF!</definedName>
    <definedName name="POSTE_HA_30_CUAD_7" localSheetId="1">#REF!</definedName>
    <definedName name="POSTE_HA_30_CUAD_7">#REF!</definedName>
    <definedName name="POSTE_HA_30_CUAD_8" localSheetId="1">#REF!</definedName>
    <definedName name="POSTE_HA_30_CUAD_8">#REF!</definedName>
    <definedName name="POSTE_HA_30_CUAD_9" localSheetId="1">#REF!</definedName>
    <definedName name="POSTE_HA_30_CUAD_9">#REF!</definedName>
    <definedName name="POSTE_HA_35_CUAD" localSheetId="1">#REF!</definedName>
    <definedName name="POSTE_HA_35_CUAD">#REF!</definedName>
    <definedName name="POSTE_HA_35_CUAD_10" localSheetId="1">#REF!</definedName>
    <definedName name="POSTE_HA_35_CUAD_10">#REF!</definedName>
    <definedName name="POSTE_HA_35_CUAD_11" localSheetId="1">#REF!</definedName>
    <definedName name="POSTE_HA_35_CUAD_11">#REF!</definedName>
    <definedName name="POSTE_HA_35_CUAD_6" localSheetId="1">#REF!</definedName>
    <definedName name="POSTE_HA_35_CUAD_6">#REF!</definedName>
    <definedName name="POSTE_HA_35_CUAD_7" localSheetId="1">#REF!</definedName>
    <definedName name="POSTE_HA_35_CUAD_7">#REF!</definedName>
    <definedName name="POSTE_HA_35_CUAD_8" localSheetId="1">#REF!</definedName>
    <definedName name="POSTE_HA_35_CUAD_8">#REF!</definedName>
    <definedName name="POSTE_HA_35_CUAD_9" localSheetId="1">#REF!</definedName>
    <definedName name="POSTE_HA_35_CUAD_9">#REF!</definedName>
    <definedName name="POSTE_HA_40_CUAD" localSheetId="1">#REF!</definedName>
    <definedName name="POSTE_HA_40_CUAD">#REF!</definedName>
    <definedName name="POSTE_HA_40_CUAD_10" localSheetId="1">#REF!</definedName>
    <definedName name="POSTE_HA_40_CUAD_10">#REF!</definedName>
    <definedName name="POSTE_HA_40_CUAD_11" localSheetId="1">#REF!</definedName>
    <definedName name="POSTE_HA_40_CUAD_11">#REF!</definedName>
    <definedName name="POSTE_HA_40_CUAD_6" localSheetId="1">#REF!</definedName>
    <definedName name="POSTE_HA_40_CUAD_6">#REF!</definedName>
    <definedName name="POSTE_HA_40_CUAD_7" localSheetId="1">#REF!</definedName>
    <definedName name="POSTE_HA_40_CUAD_7">#REF!</definedName>
    <definedName name="POSTE_HA_40_CUAD_8" localSheetId="1">#REF!</definedName>
    <definedName name="POSTE_HA_40_CUAD_8">#REF!</definedName>
    <definedName name="POSTE_HA_40_CUAD_9" localSheetId="1">#REF!</definedName>
    <definedName name="POSTE_HA_40_CUAD_9">#REF!</definedName>
    <definedName name="PREC._UNITARIO">#N/A</definedName>
    <definedName name="PREC._UNITARIO_6">NA()</definedName>
    <definedName name="precios">[47]Precios!$A$4:$F$1576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1">#REF!</definedName>
    <definedName name="PUERTA_PANEL_PINO">#REF!</definedName>
    <definedName name="PUERTA_PANEL_PINO_10" localSheetId="1">#REF!</definedName>
    <definedName name="PUERTA_PANEL_PINO_10">#REF!</definedName>
    <definedName name="PUERTA_PANEL_PINO_11" localSheetId="1">#REF!</definedName>
    <definedName name="PUERTA_PANEL_PINO_11">#REF!</definedName>
    <definedName name="PUERTA_PANEL_PINO_6" localSheetId="1">#REF!</definedName>
    <definedName name="PUERTA_PANEL_PINO_6">#REF!</definedName>
    <definedName name="PUERTA_PANEL_PINO_7" localSheetId="1">#REF!</definedName>
    <definedName name="PUERTA_PANEL_PINO_7">#REF!</definedName>
    <definedName name="PUERTA_PANEL_PINO_8" localSheetId="1">#REF!</definedName>
    <definedName name="PUERTA_PANEL_PINO_8">#REF!</definedName>
    <definedName name="PUERTA_PANEL_PINO_9" localSheetId="1">#REF!</definedName>
    <definedName name="PUERTA_PANEL_PINO_9">#REF!</definedName>
    <definedName name="PUERTA_PLYWOOD" localSheetId="1">#REF!</definedName>
    <definedName name="PUERTA_PLYWOOD">#REF!</definedName>
    <definedName name="PUERTA_PLYWOOD_10" localSheetId="1">#REF!</definedName>
    <definedName name="PUERTA_PLYWOOD_10">#REF!</definedName>
    <definedName name="PUERTA_PLYWOOD_11" localSheetId="1">#REF!</definedName>
    <definedName name="PUERTA_PLYWOOD_11">#REF!</definedName>
    <definedName name="PUERTA_PLYWOOD_6" localSheetId="1">#REF!</definedName>
    <definedName name="PUERTA_PLYWOOD_6">#REF!</definedName>
    <definedName name="PUERTA_PLYWOOD_7" localSheetId="1">#REF!</definedName>
    <definedName name="PUERTA_PLYWOOD_7">#REF!</definedName>
    <definedName name="PUERTA_PLYWOOD_8" localSheetId="1">#REF!</definedName>
    <definedName name="PUERTA_PLYWOOD_8">#REF!</definedName>
    <definedName name="PUERTA_PLYWOOD_9" localSheetId="1">#REF!</definedName>
    <definedName name="PUERTA_PLYWOOD_9">#REF!</definedName>
    <definedName name="PULIDO_Y_BRILLADO_ESCALON" localSheetId="1">#REF!</definedName>
    <definedName name="PULIDO_Y_BRILLADO_ESCALON">#REF!</definedName>
    <definedName name="PULIDO_Y_BRILLADO_ESCALON_10" localSheetId="1">#REF!</definedName>
    <definedName name="PULIDO_Y_BRILLADO_ESCALON_10">#REF!</definedName>
    <definedName name="PULIDO_Y_BRILLADO_ESCALON_11" localSheetId="1">#REF!</definedName>
    <definedName name="PULIDO_Y_BRILLADO_ESCALON_11">#REF!</definedName>
    <definedName name="PULIDO_Y_BRILLADO_ESCALON_6" localSheetId="1">#REF!</definedName>
    <definedName name="PULIDO_Y_BRILLADO_ESCALON_6">#REF!</definedName>
    <definedName name="PULIDO_Y_BRILLADO_ESCALON_7" localSheetId="1">#REF!</definedName>
    <definedName name="PULIDO_Y_BRILLADO_ESCALON_7">#REF!</definedName>
    <definedName name="PULIDO_Y_BRILLADO_ESCALON_8" localSheetId="1">#REF!</definedName>
    <definedName name="PULIDO_Y_BRILLADO_ESCALON_8">#REF!</definedName>
    <definedName name="PULIDO_Y_BRILLADO_ESCALON_9" localSheetId="1">#REF!</definedName>
    <definedName name="PULIDO_Y_BRILLADO_ESCALON_9">#REF!</definedName>
    <definedName name="PULIDOyBRILLADO_TC" localSheetId="1">#REF!</definedName>
    <definedName name="PULIDOyBRILLADO_TC">#REF!</definedName>
    <definedName name="PULIDOyBRILLADO_TC_10" localSheetId="1">#REF!</definedName>
    <definedName name="PULIDOyBRILLADO_TC_10">#REF!</definedName>
    <definedName name="PULIDOyBRILLADO_TC_11" localSheetId="1">#REF!</definedName>
    <definedName name="PULIDOyBRILLADO_TC_11">#REF!</definedName>
    <definedName name="PULIDOyBRILLADO_TC_6" localSheetId="1">#REF!</definedName>
    <definedName name="PULIDOyBRILLADO_TC_6">#REF!</definedName>
    <definedName name="PULIDOyBRILLADO_TC_7" localSheetId="1">#REF!</definedName>
    <definedName name="PULIDOyBRILLADO_TC_7">#REF!</definedName>
    <definedName name="PULIDOyBRILLADO_TC_8" localSheetId="1">#REF!</definedName>
    <definedName name="PULIDOyBRILLADO_TC_8">#REF!</definedName>
    <definedName name="PULIDOyBRILLADO_TC_9" localSheetId="1">#REF!</definedName>
    <definedName name="PULIDOyBRILLADO_TC_9">#REF!</definedName>
    <definedName name="PUZAPATAMURORAMPA">'[13]Análisis de Precios'!$F$201</definedName>
    <definedName name="PWINCHE2000K">[22]INS!$D$568</definedName>
    <definedName name="PWINCHE2000K_6" localSheetId="1">#REF!</definedName>
    <definedName name="PWINCHE2000K_6">#REF!</definedName>
    <definedName name="Q" localSheetId="1">#REF!</definedName>
    <definedName name="Q">#REF!</definedName>
    <definedName name="Q_10" localSheetId="1">#REF!</definedName>
    <definedName name="Q_10">#REF!</definedName>
    <definedName name="Q_11" localSheetId="1">#REF!</definedName>
    <definedName name="Q_11">#REF!</definedName>
    <definedName name="Q_5" localSheetId="1">#REF!</definedName>
    <definedName name="Q_5">#REF!</definedName>
    <definedName name="Q_6" localSheetId="1">#REF!</definedName>
    <definedName name="Q_6">#REF!</definedName>
    <definedName name="Q_7" localSheetId="1">#REF!</definedName>
    <definedName name="Q_7">#REF!</definedName>
    <definedName name="Q_8" localSheetId="1">#REF!</definedName>
    <definedName name="Q_8">#REF!</definedName>
    <definedName name="Q_9" localSheetId="1">#REF!</definedName>
    <definedName name="Q_9">#REF!</definedName>
    <definedName name="QQ" localSheetId="1">[22]INS!#REF!</definedName>
    <definedName name="QQ">[22]INS!#REF!</definedName>
    <definedName name="QQQ" localSheetId="1">[11]M.O.!#REF!</definedName>
    <definedName name="QQQ">[11]M.O.!#REF!</definedName>
    <definedName name="QQQQ" localSheetId="1">#REF!</definedName>
    <definedName name="QQQQ">#REF!</definedName>
    <definedName name="QQQQQ" localSheetId="1">#REF!</definedName>
    <definedName name="QQQQQ">#REF!</definedName>
    <definedName name="qw">[46]PRESUPUESTO!$M$10:$AH$731</definedName>
    <definedName name="qwe">[48]INSU!$D$133</definedName>
    <definedName name="qwe_6" localSheetId="1">#REF!</definedName>
    <definedName name="qwe_6">#REF!</definedName>
    <definedName name="RASTRILLO" localSheetId="1">#REF!</definedName>
    <definedName name="RASTRILLO">#REF!</definedName>
    <definedName name="RASTRILLO_10" localSheetId="1">#REF!</definedName>
    <definedName name="RASTRILLO_10">#REF!</definedName>
    <definedName name="RASTRILLO_11" localSheetId="1">#REF!</definedName>
    <definedName name="RASTRILLO_11">#REF!</definedName>
    <definedName name="RASTRILLO_6" localSheetId="1">#REF!</definedName>
    <definedName name="RASTRILLO_6">#REF!</definedName>
    <definedName name="RASTRILLO_7" localSheetId="1">#REF!</definedName>
    <definedName name="RASTRILLO_7">#REF!</definedName>
    <definedName name="RASTRILLO_8" localSheetId="1">#REF!</definedName>
    <definedName name="RASTRILLO_8">#REF!</definedName>
    <definedName name="RASTRILLO_9" localSheetId="1">#REF!</definedName>
    <definedName name="RASTRILLO_9">#REF!</definedName>
    <definedName name="REAL" localSheetId="1">#REF!</definedName>
    <definedName name="REAL">#REF!</definedName>
    <definedName name="REDUCCION_BUSHING_HG_12x38" localSheetId="1">#REF!</definedName>
    <definedName name="REDUCCION_BUSHING_HG_12x38">#REF!</definedName>
    <definedName name="REDUCCION_BUSHING_HG_12x38_10" localSheetId="1">#REF!</definedName>
    <definedName name="REDUCCION_BUSHING_HG_12x38_10">#REF!</definedName>
    <definedName name="REDUCCION_BUSHING_HG_12x38_11" localSheetId="1">#REF!</definedName>
    <definedName name="REDUCCION_BUSHING_HG_12x38_11">#REF!</definedName>
    <definedName name="REDUCCION_BUSHING_HG_12x38_6" localSheetId="1">#REF!</definedName>
    <definedName name="REDUCCION_BUSHING_HG_12x38_6">#REF!</definedName>
    <definedName name="REDUCCION_BUSHING_HG_12x38_7" localSheetId="1">#REF!</definedName>
    <definedName name="REDUCCION_BUSHING_HG_12x38_7">#REF!</definedName>
    <definedName name="REDUCCION_BUSHING_HG_12x38_8" localSheetId="1">#REF!</definedName>
    <definedName name="REDUCCION_BUSHING_HG_12x38_8">#REF!</definedName>
    <definedName name="REDUCCION_BUSHING_HG_12x38_9" localSheetId="1">#REF!</definedName>
    <definedName name="REDUCCION_BUSHING_HG_12x38_9">#REF!</definedName>
    <definedName name="REDUCCION_PVC_34a12" localSheetId="1">#REF!</definedName>
    <definedName name="REDUCCION_PVC_34a12">#REF!</definedName>
    <definedName name="REDUCCION_PVC_34a12_10" localSheetId="1">#REF!</definedName>
    <definedName name="REDUCCION_PVC_34a12_10">#REF!</definedName>
    <definedName name="REDUCCION_PVC_34a12_11" localSheetId="1">#REF!</definedName>
    <definedName name="REDUCCION_PVC_34a12_11">#REF!</definedName>
    <definedName name="REDUCCION_PVC_34a12_6" localSheetId="1">#REF!</definedName>
    <definedName name="REDUCCION_PVC_34a12_6">#REF!</definedName>
    <definedName name="REDUCCION_PVC_34a12_7" localSheetId="1">#REF!</definedName>
    <definedName name="REDUCCION_PVC_34a12_7">#REF!</definedName>
    <definedName name="REDUCCION_PVC_34a12_8" localSheetId="1">#REF!</definedName>
    <definedName name="REDUCCION_PVC_34a12_8">#REF!</definedName>
    <definedName name="REDUCCION_PVC_34a12_9" localSheetId="1">#REF!</definedName>
    <definedName name="REDUCCION_PVC_34a12_9">#REF!</definedName>
    <definedName name="REDUCCION_PVC_DREN_4x2" localSheetId="1">#REF!</definedName>
    <definedName name="REDUCCION_PVC_DREN_4x2">#REF!</definedName>
    <definedName name="REDUCCION_PVC_DREN_4x2_10" localSheetId="1">#REF!</definedName>
    <definedName name="REDUCCION_PVC_DREN_4x2_10">#REF!</definedName>
    <definedName name="REDUCCION_PVC_DREN_4x2_11" localSheetId="1">#REF!</definedName>
    <definedName name="REDUCCION_PVC_DREN_4x2_11">#REF!</definedName>
    <definedName name="REDUCCION_PVC_DREN_4x2_6" localSheetId="1">#REF!</definedName>
    <definedName name="REDUCCION_PVC_DREN_4x2_6">#REF!</definedName>
    <definedName name="REDUCCION_PVC_DREN_4x2_7" localSheetId="1">#REF!</definedName>
    <definedName name="REDUCCION_PVC_DREN_4x2_7">#REF!</definedName>
    <definedName name="REDUCCION_PVC_DREN_4x2_8" localSheetId="1">#REF!</definedName>
    <definedName name="REDUCCION_PVC_DREN_4x2_8">#REF!</definedName>
    <definedName name="REDUCCION_PVC_DREN_4x2_9" localSheetId="1">#REF!</definedName>
    <definedName name="REDUCCION_PVC_DREN_4x2_9">#REF!</definedName>
    <definedName name="REFERENCIA">[49]COF!$G$733</definedName>
    <definedName name="REFERENCIA_10" localSheetId="1">#REF!</definedName>
    <definedName name="REFERENCIA_10">#REF!</definedName>
    <definedName name="REFERENCIA_11" localSheetId="1">#REF!</definedName>
    <definedName name="REFERENCIA_11">#REF!</definedName>
    <definedName name="REFERENCIA_6" localSheetId="1">#REF!</definedName>
    <definedName name="REFERENCIA_6">#REF!</definedName>
    <definedName name="REFERENCIA_7" localSheetId="1">#REF!</definedName>
    <definedName name="REFERENCIA_7">#REF!</definedName>
    <definedName name="REFERENCIA_8" localSheetId="1">#REF!</definedName>
    <definedName name="REFERENCIA_8">#REF!</definedName>
    <definedName name="REFERENCIA_9" localSheetId="1">#REF!</definedName>
    <definedName name="REFERENCIA_9">#REF!</definedName>
    <definedName name="REGISTRO_ELEC_6x6" localSheetId="1">#REF!</definedName>
    <definedName name="REGISTRO_ELEC_6x6">#REF!</definedName>
    <definedName name="REGISTRO_ELEC_6x6_10" localSheetId="1">#REF!</definedName>
    <definedName name="REGISTRO_ELEC_6x6_10">#REF!</definedName>
    <definedName name="REGISTRO_ELEC_6x6_11" localSheetId="1">#REF!</definedName>
    <definedName name="REGISTRO_ELEC_6x6_11">#REF!</definedName>
    <definedName name="REGISTRO_ELEC_6x6_6" localSheetId="1">#REF!</definedName>
    <definedName name="REGISTRO_ELEC_6x6_6">#REF!</definedName>
    <definedName name="REGISTRO_ELEC_6x6_7" localSheetId="1">#REF!</definedName>
    <definedName name="REGISTRO_ELEC_6x6_7">#REF!</definedName>
    <definedName name="REGISTRO_ELEC_6x6_8" localSheetId="1">#REF!</definedName>
    <definedName name="REGISTRO_ELEC_6x6_8">#REF!</definedName>
    <definedName name="REGISTRO_ELEC_6x6_9" localSheetId="1">#REF!</definedName>
    <definedName name="REGISTRO_ELEC_6x6_9">#REF!</definedName>
    <definedName name="registros" localSheetId="1">#REF!</definedName>
    <definedName name="registros">#REF!</definedName>
    <definedName name="REGLA_PAÑETE" localSheetId="1">#REF!</definedName>
    <definedName name="REGLA_PAÑETE">#REF!</definedName>
    <definedName name="REGLA_PAÑETE_10" localSheetId="1">#REF!</definedName>
    <definedName name="REGLA_PAÑETE_10">#REF!</definedName>
    <definedName name="REGLA_PAÑETE_11" localSheetId="1">#REF!</definedName>
    <definedName name="REGLA_PAÑETE_11">#REF!</definedName>
    <definedName name="REGLA_PAÑETE_6" localSheetId="1">#REF!</definedName>
    <definedName name="REGLA_PAÑETE_6">#REF!</definedName>
    <definedName name="REGLA_PAÑETE_7" localSheetId="1">#REF!</definedName>
    <definedName name="REGLA_PAÑETE_7">#REF!</definedName>
    <definedName name="REGLA_PAÑETE_8" localSheetId="1">#REF!</definedName>
    <definedName name="REGLA_PAÑETE_8">#REF!</definedName>
    <definedName name="REGLA_PAÑETE_9" localSheetId="1">#REF!</definedName>
    <definedName name="REGLA_PAÑETE_9">#REF!</definedName>
    <definedName name="REJILLA_PISO" localSheetId="1">#REF!</definedName>
    <definedName name="REJILLA_PISO">#REF!</definedName>
    <definedName name="REJILLA_PISO_10" localSheetId="1">#REF!</definedName>
    <definedName name="REJILLA_PISO_10">#REF!</definedName>
    <definedName name="REJILLA_PISO_11" localSheetId="1">#REF!</definedName>
    <definedName name="REJILLA_PISO_11">#REF!</definedName>
    <definedName name="REJILLA_PISO_6" localSheetId="1">#REF!</definedName>
    <definedName name="REJILLA_PISO_6">#REF!</definedName>
    <definedName name="REJILLA_PISO_7" localSheetId="1">#REF!</definedName>
    <definedName name="REJILLA_PISO_7">#REF!</definedName>
    <definedName name="REJILLA_PISO_8" localSheetId="1">#REF!</definedName>
    <definedName name="REJILLA_PISO_8">#REF!</definedName>
    <definedName name="REJILLA_PISO_9" localSheetId="1">#REF!</definedName>
    <definedName name="REJILLA_PISO_9">#REF!</definedName>
    <definedName name="REJILLAS_1x1" localSheetId="1">#REF!</definedName>
    <definedName name="REJILLAS_1x1">#REF!</definedName>
    <definedName name="REJILLAS_1x1_10" localSheetId="1">#REF!</definedName>
    <definedName name="REJILLAS_1x1_10">#REF!</definedName>
    <definedName name="REJILLAS_1x1_11" localSheetId="1">#REF!</definedName>
    <definedName name="REJILLAS_1x1_11">#REF!</definedName>
    <definedName name="REJILLAS_1x1_6" localSheetId="1">#REF!</definedName>
    <definedName name="REJILLAS_1x1_6">#REF!</definedName>
    <definedName name="REJILLAS_1x1_7" localSheetId="1">#REF!</definedName>
    <definedName name="REJILLAS_1x1_7">#REF!</definedName>
    <definedName name="REJILLAS_1x1_8" localSheetId="1">#REF!</definedName>
    <definedName name="REJILLAS_1x1_8">#REF!</definedName>
    <definedName name="REJILLAS_1x1_9" localSheetId="1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1">#REF!</definedName>
    <definedName name="RETRO_320">#REF!</definedName>
    <definedName name="RETRO_320_10" localSheetId="1">#REF!</definedName>
    <definedName name="RETRO_320_10">#REF!</definedName>
    <definedName name="RETRO_320_11" localSheetId="1">#REF!</definedName>
    <definedName name="RETRO_320_11">#REF!</definedName>
    <definedName name="RETRO_320_6" localSheetId="1">#REF!</definedName>
    <definedName name="RETRO_320_6">#REF!</definedName>
    <definedName name="RETRO_320_7" localSheetId="1">#REF!</definedName>
    <definedName name="RETRO_320_7">#REF!</definedName>
    <definedName name="RETRO_320_8" localSheetId="1">#REF!</definedName>
    <definedName name="RETRO_320_8">#REF!</definedName>
    <definedName name="RETRO_320_9" localSheetId="1">#REF!</definedName>
    <definedName name="RETRO_320_9">#REF!</definedName>
    <definedName name="REVESTIMIENTO_CERAMICA_20x20" localSheetId="1">#REF!</definedName>
    <definedName name="REVESTIMIENTO_CERAMICA_20x20">#REF!</definedName>
    <definedName name="REVESTIMIENTO_CERAMICA_20x20_10" localSheetId="1">#REF!</definedName>
    <definedName name="REVESTIMIENTO_CERAMICA_20x20_10">#REF!</definedName>
    <definedName name="REVESTIMIENTO_CERAMICA_20x20_11" localSheetId="1">#REF!</definedName>
    <definedName name="REVESTIMIENTO_CERAMICA_20x20_11">#REF!</definedName>
    <definedName name="REVESTIMIENTO_CERAMICA_20x20_6" localSheetId="1">#REF!</definedName>
    <definedName name="REVESTIMIENTO_CERAMICA_20x20_6">#REF!</definedName>
    <definedName name="REVESTIMIENTO_CERAMICA_20x20_7" localSheetId="1">#REF!</definedName>
    <definedName name="REVESTIMIENTO_CERAMICA_20x20_7">#REF!</definedName>
    <definedName name="REVESTIMIENTO_CERAMICA_20x20_8" localSheetId="1">#REF!</definedName>
    <definedName name="REVESTIMIENTO_CERAMICA_20x20_8">#REF!</definedName>
    <definedName name="REVESTIMIENTO_CERAMICA_20x20_9" localSheetId="1">#REF!</definedName>
    <definedName name="REVESTIMIENTO_CERAMICA_20x20_9">#REF!</definedName>
    <definedName name="RODILLO_CAT_815" localSheetId="1">#REF!</definedName>
    <definedName name="RODILLO_CAT_815">#REF!</definedName>
    <definedName name="RODILLO_CAT_815_10" localSheetId="1">#REF!</definedName>
    <definedName name="RODILLO_CAT_815_10">#REF!</definedName>
    <definedName name="RODILLO_CAT_815_11" localSheetId="1">#REF!</definedName>
    <definedName name="RODILLO_CAT_815_11">#REF!</definedName>
    <definedName name="RODILLO_CAT_815_6" localSheetId="1">#REF!</definedName>
    <definedName name="RODILLO_CAT_815_6">#REF!</definedName>
    <definedName name="RODILLO_CAT_815_7" localSheetId="1">#REF!</definedName>
    <definedName name="RODILLO_CAT_815_7">#REF!</definedName>
    <definedName name="RODILLO_CAT_815_8" localSheetId="1">#REF!</definedName>
    <definedName name="RODILLO_CAT_815_8">#REF!</definedName>
    <definedName name="RODILLO_CAT_815_9" localSheetId="1">#REF!</definedName>
    <definedName name="RODILLO_CAT_815_9">#REF!</definedName>
    <definedName name="ROSETA" localSheetId="1">#REF!</definedName>
    <definedName name="ROSETA">#REF!</definedName>
    <definedName name="ROSETA_10" localSheetId="1">#REF!</definedName>
    <definedName name="ROSETA_10">#REF!</definedName>
    <definedName name="ROSETA_11" localSheetId="1">#REF!</definedName>
    <definedName name="ROSETA_11">#REF!</definedName>
    <definedName name="ROSETA_6" localSheetId="1">#REF!</definedName>
    <definedName name="ROSETA_6">#REF!</definedName>
    <definedName name="ROSETA_7" localSheetId="1">#REF!</definedName>
    <definedName name="ROSETA_7">#REF!</definedName>
    <definedName name="ROSETA_8" localSheetId="1">#REF!</definedName>
    <definedName name="ROSETA_8">#REF!</definedName>
    <definedName name="ROSETA_9" localSheetId="1">#REF!</definedName>
    <definedName name="ROSETA_9">#REF!</definedName>
    <definedName name="SALARIO" localSheetId="1">#REF!</definedName>
    <definedName name="SALARIO">#REF!</definedName>
    <definedName name="SALIDA">#N/A</definedName>
    <definedName name="SALIDA_6">NA()</definedName>
    <definedName name="SDSDFSDFSDF" localSheetId="1">#REF!</definedName>
    <definedName name="SDSDFSDFSDF">#REF!</definedName>
    <definedName name="SDSDFSDFSDF_6" localSheetId="1">#REF!</definedName>
    <definedName name="SDSDFSDFSDF_6">#REF!</definedName>
    <definedName name="SEGUETA" localSheetId="1">#REF!</definedName>
    <definedName name="SEGUETA">#REF!</definedName>
    <definedName name="SEGUETA_10" localSheetId="1">#REF!</definedName>
    <definedName name="SEGUETA_10">#REF!</definedName>
    <definedName name="SEGUETA_11" localSheetId="1">#REF!</definedName>
    <definedName name="SEGUETA_11">#REF!</definedName>
    <definedName name="SEGUETA_6" localSheetId="1">#REF!</definedName>
    <definedName name="SEGUETA_6">#REF!</definedName>
    <definedName name="SEGUETA_7" localSheetId="1">#REF!</definedName>
    <definedName name="SEGUETA_7">#REF!</definedName>
    <definedName name="SEGUETA_8" localSheetId="1">#REF!</definedName>
    <definedName name="SEGUETA_8">#REF!</definedName>
    <definedName name="SEGUETA_9" localSheetId="1">#REF!</definedName>
    <definedName name="SEGUETA_9">#REF!</definedName>
    <definedName name="SIERRA_ELECTRICA" localSheetId="1">#REF!</definedName>
    <definedName name="SIERRA_ELECTRICA">#REF!</definedName>
    <definedName name="SIERRA_ELECTRICA_10" localSheetId="1">#REF!</definedName>
    <definedName name="SIERRA_ELECTRICA_10">#REF!</definedName>
    <definedName name="SIERRA_ELECTRICA_11" localSheetId="1">#REF!</definedName>
    <definedName name="SIERRA_ELECTRICA_11">#REF!</definedName>
    <definedName name="SIERRA_ELECTRICA_6" localSheetId="1">#REF!</definedName>
    <definedName name="SIERRA_ELECTRICA_6">#REF!</definedName>
    <definedName name="SIERRA_ELECTRICA_7" localSheetId="1">#REF!</definedName>
    <definedName name="SIERRA_ELECTRICA_7">#REF!</definedName>
    <definedName name="SIERRA_ELECTRICA_8" localSheetId="1">#REF!</definedName>
    <definedName name="SIERRA_ELECTRICA_8">#REF!</definedName>
    <definedName name="SIERRA_ELECTRICA_9" localSheetId="1">#REF!</definedName>
    <definedName name="SIERRA_ELECTRICA_9">#REF!</definedName>
    <definedName name="SIFON_PVC_1_12" localSheetId="1">#REF!</definedName>
    <definedName name="SIFON_PVC_1_12">#REF!</definedName>
    <definedName name="SIFON_PVC_1_12_10" localSheetId="1">#REF!</definedName>
    <definedName name="SIFON_PVC_1_12_10">#REF!</definedName>
    <definedName name="SIFON_PVC_1_12_11" localSheetId="1">#REF!</definedName>
    <definedName name="SIFON_PVC_1_12_11">#REF!</definedName>
    <definedName name="SIFON_PVC_1_12_6" localSheetId="1">#REF!</definedName>
    <definedName name="SIFON_PVC_1_12_6">#REF!</definedName>
    <definedName name="SIFON_PVC_1_12_7" localSheetId="1">#REF!</definedName>
    <definedName name="SIFON_PVC_1_12_7">#REF!</definedName>
    <definedName name="SIFON_PVC_1_12_8" localSheetId="1">#REF!</definedName>
    <definedName name="SIFON_PVC_1_12_8">#REF!</definedName>
    <definedName name="SIFON_PVC_1_12_9" localSheetId="1">#REF!</definedName>
    <definedName name="SIFON_PVC_1_12_9">#REF!</definedName>
    <definedName name="SIFON_PVC_1_14" localSheetId="1">#REF!</definedName>
    <definedName name="SIFON_PVC_1_14">#REF!</definedName>
    <definedName name="SIFON_PVC_1_14_10" localSheetId="1">#REF!</definedName>
    <definedName name="SIFON_PVC_1_14_10">#REF!</definedName>
    <definedName name="SIFON_PVC_1_14_11" localSheetId="1">#REF!</definedName>
    <definedName name="SIFON_PVC_1_14_11">#REF!</definedName>
    <definedName name="SIFON_PVC_1_14_6" localSheetId="1">#REF!</definedName>
    <definedName name="SIFON_PVC_1_14_6">#REF!</definedName>
    <definedName name="SIFON_PVC_1_14_7" localSheetId="1">#REF!</definedName>
    <definedName name="SIFON_PVC_1_14_7">#REF!</definedName>
    <definedName name="SIFON_PVC_1_14_8" localSheetId="1">#REF!</definedName>
    <definedName name="SIFON_PVC_1_14_8">#REF!</definedName>
    <definedName name="SIFON_PVC_1_14_9" localSheetId="1">#REF!</definedName>
    <definedName name="SIFON_PVC_1_14_9">#REF!</definedName>
    <definedName name="SIFON_PVC_2" localSheetId="1">#REF!</definedName>
    <definedName name="SIFON_PVC_2">#REF!</definedName>
    <definedName name="SIFON_PVC_2_10" localSheetId="1">#REF!</definedName>
    <definedName name="SIFON_PVC_2_10">#REF!</definedName>
    <definedName name="SIFON_PVC_2_11" localSheetId="1">#REF!</definedName>
    <definedName name="SIFON_PVC_2_11">#REF!</definedName>
    <definedName name="SIFON_PVC_2_6" localSheetId="1">#REF!</definedName>
    <definedName name="SIFON_PVC_2_6">#REF!</definedName>
    <definedName name="SIFON_PVC_2_7" localSheetId="1">#REF!</definedName>
    <definedName name="SIFON_PVC_2_7">#REF!</definedName>
    <definedName name="SIFON_PVC_2_8" localSheetId="1">#REF!</definedName>
    <definedName name="SIFON_PVC_2_8">#REF!</definedName>
    <definedName name="SIFON_PVC_2_9" localSheetId="1">#REF!</definedName>
    <definedName name="SIFON_PVC_2_9">#REF!</definedName>
    <definedName name="SIFON_PVC_4" localSheetId="1">#REF!</definedName>
    <definedName name="SIFON_PVC_4">#REF!</definedName>
    <definedName name="SIFON_PVC_4_10" localSheetId="1">#REF!</definedName>
    <definedName name="SIFON_PVC_4_10">#REF!</definedName>
    <definedName name="SIFON_PVC_4_11" localSheetId="1">#REF!</definedName>
    <definedName name="SIFON_PVC_4_11">#REF!</definedName>
    <definedName name="SIFON_PVC_4_6" localSheetId="1">#REF!</definedName>
    <definedName name="SIFON_PVC_4_6">#REF!</definedName>
    <definedName name="SIFON_PVC_4_7" localSheetId="1">#REF!</definedName>
    <definedName name="SIFON_PVC_4_7">#REF!</definedName>
    <definedName name="SIFON_PVC_4_8" localSheetId="1">#REF!</definedName>
    <definedName name="SIFON_PVC_4_8">#REF!</definedName>
    <definedName name="SIFON_PVC_4_9" localSheetId="1">#REF!</definedName>
    <definedName name="SIFON_PVC_4_9">#REF!</definedName>
    <definedName name="SILICONE" localSheetId="1">#REF!</definedName>
    <definedName name="SILICONE">#REF!</definedName>
    <definedName name="SILICONE_10" localSheetId="1">#REF!</definedName>
    <definedName name="SILICONE_10">#REF!</definedName>
    <definedName name="SILICONE_11" localSheetId="1">#REF!</definedName>
    <definedName name="SILICONE_11">#REF!</definedName>
    <definedName name="SILICONE_6" localSheetId="1">#REF!</definedName>
    <definedName name="SILICONE_6">#REF!</definedName>
    <definedName name="SILICONE_7" localSheetId="1">#REF!</definedName>
    <definedName name="SILICONE_7">#REF!</definedName>
    <definedName name="SILICONE_8" localSheetId="1">#REF!</definedName>
    <definedName name="SILICONE_8">#REF!</definedName>
    <definedName name="SILICONE_9" localSheetId="1">#REF!</definedName>
    <definedName name="SILICONE_9">#REF!</definedName>
    <definedName name="SOLDADORA" localSheetId="1">#REF!</definedName>
    <definedName name="SOLDADORA">#REF!</definedName>
    <definedName name="SOLDADORA_10" localSheetId="1">#REF!</definedName>
    <definedName name="SOLDADORA_10">#REF!</definedName>
    <definedName name="SOLDADORA_11" localSheetId="1">#REF!</definedName>
    <definedName name="SOLDADORA_11">#REF!</definedName>
    <definedName name="SOLDADORA_6" localSheetId="1">#REF!</definedName>
    <definedName name="SOLDADORA_6">#REF!</definedName>
    <definedName name="SOLDADORA_7" localSheetId="1">#REF!</definedName>
    <definedName name="SOLDADORA_7">#REF!</definedName>
    <definedName name="SOLDADORA_8" localSheetId="1">#REF!</definedName>
    <definedName name="SOLDADORA_8">#REF!</definedName>
    <definedName name="SOLDADORA_9" localSheetId="1">#REF!</definedName>
    <definedName name="SOLDADORA_9">#REF!</definedName>
    <definedName name="spm" localSheetId="1">#REF!</definedName>
    <definedName name="spm">#REF!</definedName>
    <definedName name="SS">[17]M.O.!$C$12</definedName>
    <definedName name="SSSSSSS" localSheetId="1">#REF!</definedName>
    <definedName name="SSSSSSS">#REF!</definedName>
    <definedName name="SSSSSSSSSS" localSheetId="1">#REF!</definedName>
    <definedName name="SSSSSSSSSS">#REF!</definedName>
    <definedName name="SUB" localSheetId="1">[50]presupuesto!#REF!</definedName>
    <definedName name="SUB">[50]presupuesto!#REF!</definedName>
    <definedName name="SUB_3">#N/A</definedName>
    <definedName name="SUB_TOTAL" localSheetId="1">#REF!</definedName>
    <definedName name="SUB_TOTAL">#REF!</definedName>
    <definedName name="SUB_TOTAL_10" localSheetId="1">#REF!</definedName>
    <definedName name="SUB_TOTAL_10">#REF!</definedName>
    <definedName name="SUB_TOTAL_11" localSheetId="1">#REF!</definedName>
    <definedName name="SUB_TOTAL_11">#REF!</definedName>
    <definedName name="SUB_TOTAL_6" localSheetId="1">#REF!</definedName>
    <definedName name="SUB_TOTAL_6">#REF!</definedName>
    <definedName name="SUB_TOTAL_7" localSheetId="1">#REF!</definedName>
    <definedName name="SUB_TOTAL_7">#REF!</definedName>
    <definedName name="SUB_TOTAL_8" localSheetId="1">#REF!</definedName>
    <definedName name="SUB_TOTAL_8">#REF!</definedName>
    <definedName name="SUB_TOTAL_9" localSheetId="1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1">#REF!</definedName>
    <definedName name="TANQUE_55Gls">#REF!</definedName>
    <definedName name="TANQUE_55Gls_10" localSheetId="1">#REF!</definedName>
    <definedName name="TANQUE_55Gls_10">#REF!</definedName>
    <definedName name="TANQUE_55Gls_11" localSheetId="1">#REF!</definedName>
    <definedName name="TANQUE_55Gls_11">#REF!</definedName>
    <definedName name="TANQUE_55Gls_6" localSheetId="1">#REF!</definedName>
    <definedName name="TANQUE_55Gls_6">#REF!</definedName>
    <definedName name="TANQUE_55Gls_7" localSheetId="1">#REF!</definedName>
    <definedName name="TANQUE_55Gls_7">#REF!</definedName>
    <definedName name="TANQUE_55Gls_8" localSheetId="1">#REF!</definedName>
    <definedName name="TANQUE_55Gls_8">#REF!</definedName>
    <definedName name="TANQUE_55Gls_9" localSheetId="1">#REF!</definedName>
    <definedName name="TANQUE_55Gls_9">#REF!</definedName>
    <definedName name="TAPA_ALUMINIO_1x1" localSheetId="1">#REF!</definedName>
    <definedName name="TAPA_ALUMINIO_1x1">#REF!</definedName>
    <definedName name="TAPA_ALUMINIO_1x1_10" localSheetId="1">#REF!</definedName>
    <definedName name="TAPA_ALUMINIO_1x1_10">#REF!</definedName>
    <definedName name="TAPA_ALUMINIO_1x1_11" localSheetId="1">#REF!</definedName>
    <definedName name="TAPA_ALUMINIO_1x1_11">#REF!</definedName>
    <definedName name="TAPA_ALUMINIO_1x1_6" localSheetId="1">#REF!</definedName>
    <definedName name="TAPA_ALUMINIO_1x1_6">#REF!</definedName>
    <definedName name="TAPA_ALUMINIO_1x1_7" localSheetId="1">#REF!</definedName>
    <definedName name="TAPA_ALUMINIO_1x1_7">#REF!</definedName>
    <definedName name="TAPA_ALUMINIO_1x1_8" localSheetId="1">#REF!</definedName>
    <definedName name="TAPA_ALUMINIO_1x1_8">#REF!</definedName>
    <definedName name="TAPA_ALUMINIO_1x1_9" localSheetId="1">#REF!</definedName>
    <definedName name="TAPA_ALUMINIO_1x1_9">#REF!</definedName>
    <definedName name="TAPA_REGISTRO_HF" localSheetId="1">#REF!</definedName>
    <definedName name="TAPA_REGISTRO_HF">#REF!</definedName>
    <definedName name="TAPA_REGISTRO_HF_10" localSheetId="1">#REF!</definedName>
    <definedName name="TAPA_REGISTRO_HF_10">#REF!</definedName>
    <definedName name="TAPA_REGISTRO_HF_11" localSheetId="1">#REF!</definedName>
    <definedName name="TAPA_REGISTRO_HF_11">#REF!</definedName>
    <definedName name="TAPA_REGISTRO_HF_6" localSheetId="1">#REF!</definedName>
    <definedName name="TAPA_REGISTRO_HF_6">#REF!</definedName>
    <definedName name="TAPA_REGISTRO_HF_7" localSheetId="1">#REF!</definedName>
    <definedName name="TAPA_REGISTRO_HF_7">#REF!</definedName>
    <definedName name="TAPA_REGISTRO_HF_8" localSheetId="1">#REF!</definedName>
    <definedName name="TAPA_REGISTRO_HF_8">#REF!</definedName>
    <definedName name="TAPA_REGISTRO_HF_9" localSheetId="1">#REF!</definedName>
    <definedName name="TAPA_REGISTRO_HF_9">#REF!</definedName>
    <definedName name="TAPA_REGISTRO_HF_LIVIANA" localSheetId="1">#REF!</definedName>
    <definedName name="TAPA_REGISTRO_HF_LIVIANA">#REF!</definedName>
    <definedName name="TAPA_REGISTRO_HF_LIVIANA_10" localSheetId="1">#REF!</definedName>
    <definedName name="TAPA_REGISTRO_HF_LIVIANA_10">#REF!</definedName>
    <definedName name="TAPA_REGISTRO_HF_LIVIANA_11" localSheetId="1">#REF!</definedName>
    <definedName name="TAPA_REGISTRO_HF_LIVIANA_11">#REF!</definedName>
    <definedName name="TAPA_REGISTRO_HF_LIVIANA_6" localSheetId="1">#REF!</definedName>
    <definedName name="TAPA_REGISTRO_HF_LIVIANA_6">#REF!</definedName>
    <definedName name="TAPA_REGISTRO_HF_LIVIANA_7" localSheetId="1">#REF!</definedName>
    <definedName name="TAPA_REGISTRO_HF_LIVIANA_7">#REF!</definedName>
    <definedName name="TAPA_REGISTRO_HF_LIVIANA_8" localSheetId="1">#REF!</definedName>
    <definedName name="TAPA_REGISTRO_HF_LIVIANA_8">#REF!</definedName>
    <definedName name="TAPA_REGISTRO_HF_LIVIANA_9" localSheetId="1">#REF!</definedName>
    <definedName name="TAPA_REGISTRO_HF_LIVIANA_9">#REF!</definedName>
    <definedName name="TAPE_3M" localSheetId="1">#REF!</definedName>
    <definedName name="TAPE_3M">#REF!</definedName>
    <definedName name="TAPE_3M_10" localSheetId="1">#REF!</definedName>
    <definedName name="TAPE_3M_10">#REF!</definedName>
    <definedName name="TAPE_3M_11" localSheetId="1">#REF!</definedName>
    <definedName name="TAPE_3M_11">#REF!</definedName>
    <definedName name="TAPE_3M_6" localSheetId="1">#REF!</definedName>
    <definedName name="TAPE_3M_6">#REF!</definedName>
    <definedName name="TAPE_3M_7" localSheetId="1">#REF!</definedName>
    <definedName name="TAPE_3M_7">#REF!</definedName>
    <definedName name="TAPE_3M_8" localSheetId="1">#REF!</definedName>
    <definedName name="TAPE_3M_8">#REF!</definedName>
    <definedName name="TAPE_3M_9" localSheetId="1">#REF!</definedName>
    <definedName name="TAPE_3M_9">#REF!</definedName>
    <definedName name="TC" localSheetId="1">#REF!</definedName>
    <definedName name="TC">#REF!</definedName>
    <definedName name="TEE_ACERO_12x8" localSheetId="1">#REF!</definedName>
    <definedName name="TEE_ACERO_12x8">#REF!</definedName>
    <definedName name="TEE_ACERO_12x8_10" localSheetId="1">#REF!</definedName>
    <definedName name="TEE_ACERO_12x8_10">#REF!</definedName>
    <definedName name="TEE_ACERO_12x8_11" localSheetId="1">#REF!</definedName>
    <definedName name="TEE_ACERO_12x8_11">#REF!</definedName>
    <definedName name="TEE_ACERO_12x8_6" localSheetId="1">#REF!</definedName>
    <definedName name="TEE_ACERO_12x8_6">#REF!</definedName>
    <definedName name="TEE_ACERO_12x8_7" localSheetId="1">#REF!</definedName>
    <definedName name="TEE_ACERO_12x8_7">#REF!</definedName>
    <definedName name="TEE_ACERO_12x8_8" localSheetId="1">#REF!</definedName>
    <definedName name="TEE_ACERO_12x8_8">#REF!</definedName>
    <definedName name="TEE_ACERO_12x8_9" localSheetId="1">#REF!</definedName>
    <definedName name="TEE_ACERO_12x8_9">#REF!</definedName>
    <definedName name="TEE_ACERO_16x12" localSheetId="1">#REF!</definedName>
    <definedName name="TEE_ACERO_16x12">#REF!</definedName>
    <definedName name="TEE_ACERO_16x12_10" localSheetId="1">#REF!</definedName>
    <definedName name="TEE_ACERO_16x12_10">#REF!</definedName>
    <definedName name="TEE_ACERO_16x12_11" localSheetId="1">#REF!</definedName>
    <definedName name="TEE_ACERO_16x12_11">#REF!</definedName>
    <definedName name="TEE_ACERO_16x12_6" localSheetId="1">#REF!</definedName>
    <definedName name="TEE_ACERO_16x12_6">#REF!</definedName>
    <definedName name="TEE_ACERO_16x12_7" localSheetId="1">#REF!</definedName>
    <definedName name="TEE_ACERO_16x12_7">#REF!</definedName>
    <definedName name="TEE_ACERO_16x12_8" localSheetId="1">#REF!</definedName>
    <definedName name="TEE_ACERO_16x12_8">#REF!</definedName>
    <definedName name="TEE_ACERO_16x12_9" localSheetId="1">#REF!</definedName>
    <definedName name="TEE_ACERO_16x12_9">#REF!</definedName>
    <definedName name="TEE_ACERO_16x16" localSheetId="1">#REF!</definedName>
    <definedName name="TEE_ACERO_16x16">#REF!</definedName>
    <definedName name="TEE_ACERO_16x16_10" localSheetId="1">#REF!</definedName>
    <definedName name="TEE_ACERO_16x16_10">#REF!</definedName>
    <definedName name="TEE_ACERO_16x16_11" localSheetId="1">#REF!</definedName>
    <definedName name="TEE_ACERO_16x16_11">#REF!</definedName>
    <definedName name="TEE_ACERO_16x16_6" localSheetId="1">#REF!</definedName>
    <definedName name="TEE_ACERO_16x16_6">#REF!</definedName>
    <definedName name="TEE_ACERO_16x16_7" localSheetId="1">#REF!</definedName>
    <definedName name="TEE_ACERO_16x16_7">#REF!</definedName>
    <definedName name="TEE_ACERO_16x16_8" localSheetId="1">#REF!</definedName>
    <definedName name="TEE_ACERO_16x16_8">#REF!</definedName>
    <definedName name="TEE_ACERO_16x16_9" localSheetId="1">#REF!</definedName>
    <definedName name="TEE_ACERO_16x16_9">#REF!</definedName>
    <definedName name="TEE_ACERO_16x6" localSheetId="1">#REF!</definedName>
    <definedName name="TEE_ACERO_16x6">#REF!</definedName>
    <definedName name="TEE_ACERO_16x6_10" localSheetId="1">#REF!</definedName>
    <definedName name="TEE_ACERO_16x6_10">#REF!</definedName>
    <definedName name="TEE_ACERO_16x6_11" localSheetId="1">#REF!</definedName>
    <definedName name="TEE_ACERO_16x6_11">#REF!</definedName>
    <definedName name="TEE_ACERO_16x6_6" localSheetId="1">#REF!</definedName>
    <definedName name="TEE_ACERO_16x6_6">#REF!</definedName>
    <definedName name="TEE_ACERO_16x6_7" localSheetId="1">#REF!</definedName>
    <definedName name="TEE_ACERO_16x6_7">#REF!</definedName>
    <definedName name="TEE_ACERO_16x6_8" localSheetId="1">#REF!</definedName>
    <definedName name="TEE_ACERO_16x6_8">#REF!</definedName>
    <definedName name="TEE_ACERO_16x6_9" localSheetId="1">#REF!</definedName>
    <definedName name="TEE_ACERO_16x6_9">#REF!</definedName>
    <definedName name="TEE_ACERO_16x8" localSheetId="1">#REF!</definedName>
    <definedName name="TEE_ACERO_16x8">#REF!</definedName>
    <definedName name="TEE_ACERO_16x8_10" localSheetId="1">#REF!</definedName>
    <definedName name="TEE_ACERO_16x8_10">#REF!</definedName>
    <definedName name="TEE_ACERO_16x8_11" localSheetId="1">#REF!</definedName>
    <definedName name="TEE_ACERO_16x8_11">#REF!</definedName>
    <definedName name="TEE_ACERO_16x8_6" localSheetId="1">#REF!</definedName>
    <definedName name="TEE_ACERO_16x8_6">#REF!</definedName>
    <definedName name="TEE_ACERO_16x8_7" localSheetId="1">#REF!</definedName>
    <definedName name="TEE_ACERO_16x8_7">#REF!</definedName>
    <definedName name="TEE_ACERO_16x8_8" localSheetId="1">#REF!</definedName>
    <definedName name="TEE_ACERO_16x8_8">#REF!</definedName>
    <definedName name="TEE_ACERO_16x8_9" localSheetId="1">#REF!</definedName>
    <definedName name="TEE_ACERO_16x8_9">#REF!</definedName>
    <definedName name="TEE_ACERO_20x16" localSheetId="1">#REF!</definedName>
    <definedName name="TEE_ACERO_20x16">#REF!</definedName>
    <definedName name="TEE_ACERO_20x16_10" localSheetId="1">#REF!</definedName>
    <definedName name="TEE_ACERO_20x16_10">#REF!</definedName>
    <definedName name="TEE_ACERO_20x16_11" localSheetId="1">#REF!</definedName>
    <definedName name="TEE_ACERO_20x16_11">#REF!</definedName>
    <definedName name="TEE_ACERO_20x16_6" localSheetId="1">#REF!</definedName>
    <definedName name="TEE_ACERO_20x16_6">#REF!</definedName>
    <definedName name="TEE_ACERO_20x16_7" localSheetId="1">#REF!</definedName>
    <definedName name="TEE_ACERO_20x16_7">#REF!</definedName>
    <definedName name="TEE_ACERO_20x16_8" localSheetId="1">#REF!</definedName>
    <definedName name="TEE_ACERO_20x16_8">#REF!</definedName>
    <definedName name="TEE_ACERO_20x16_9" localSheetId="1">#REF!</definedName>
    <definedName name="TEE_ACERO_20x16_9">#REF!</definedName>
    <definedName name="TEE_CPVC_12" localSheetId="1">#REF!</definedName>
    <definedName name="TEE_CPVC_12">#REF!</definedName>
    <definedName name="TEE_CPVC_12_10" localSheetId="1">#REF!</definedName>
    <definedName name="TEE_CPVC_12_10">#REF!</definedName>
    <definedName name="TEE_CPVC_12_11" localSheetId="1">#REF!</definedName>
    <definedName name="TEE_CPVC_12_11">#REF!</definedName>
    <definedName name="TEE_CPVC_12_6" localSheetId="1">#REF!</definedName>
    <definedName name="TEE_CPVC_12_6">#REF!</definedName>
    <definedName name="TEE_CPVC_12_7" localSheetId="1">#REF!</definedName>
    <definedName name="TEE_CPVC_12_7">#REF!</definedName>
    <definedName name="TEE_CPVC_12_8" localSheetId="1">#REF!</definedName>
    <definedName name="TEE_CPVC_12_8">#REF!</definedName>
    <definedName name="TEE_CPVC_12_9" localSheetId="1">#REF!</definedName>
    <definedName name="TEE_CPVC_12_9">#REF!</definedName>
    <definedName name="TEE_HG_1" localSheetId="1">#REF!</definedName>
    <definedName name="TEE_HG_1">#REF!</definedName>
    <definedName name="TEE_HG_1_10" localSheetId="1">#REF!</definedName>
    <definedName name="TEE_HG_1_10">#REF!</definedName>
    <definedName name="TEE_HG_1_11" localSheetId="1">#REF!</definedName>
    <definedName name="TEE_HG_1_11">#REF!</definedName>
    <definedName name="TEE_HG_1_12" localSheetId="1">#REF!</definedName>
    <definedName name="TEE_HG_1_12">#REF!</definedName>
    <definedName name="TEE_HG_1_12_10" localSheetId="1">#REF!</definedName>
    <definedName name="TEE_HG_1_12_10">#REF!</definedName>
    <definedName name="TEE_HG_1_12_11" localSheetId="1">#REF!</definedName>
    <definedName name="TEE_HG_1_12_11">#REF!</definedName>
    <definedName name="TEE_HG_1_12_6" localSheetId="1">#REF!</definedName>
    <definedName name="TEE_HG_1_12_6">#REF!</definedName>
    <definedName name="TEE_HG_1_12_7" localSheetId="1">#REF!</definedName>
    <definedName name="TEE_HG_1_12_7">#REF!</definedName>
    <definedName name="TEE_HG_1_12_8" localSheetId="1">#REF!</definedName>
    <definedName name="TEE_HG_1_12_8">#REF!</definedName>
    <definedName name="TEE_HG_1_12_9" localSheetId="1">#REF!</definedName>
    <definedName name="TEE_HG_1_12_9">#REF!</definedName>
    <definedName name="TEE_HG_1_6" localSheetId="1">#REF!</definedName>
    <definedName name="TEE_HG_1_6">#REF!</definedName>
    <definedName name="TEE_HG_1_7" localSheetId="1">#REF!</definedName>
    <definedName name="TEE_HG_1_7">#REF!</definedName>
    <definedName name="TEE_HG_1_8" localSheetId="1">#REF!</definedName>
    <definedName name="TEE_HG_1_8">#REF!</definedName>
    <definedName name="TEE_HG_1_9" localSheetId="1">#REF!</definedName>
    <definedName name="TEE_HG_1_9">#REF!</definedName>
    <definedName name="TEE_HG_12" localSheetId="1">#REF!</definedName>
    <definedName name="TEE_HG_12">#REF!</definedName>
    <definedName name="TEE_HG_12_10" localSheetId="1">#REF!</definedName>
    <definedName name="TEE_HG_12_10">#REF!</definedName>
    <definedName name="TEE_HG_12_11" localSheetId="1">#REF!</definedName>
    <definedName name="TEE_HG_12_11">#REF!</definedName>
    <definedName name="TEE_HG_12_6" localSheetId="1">#REF!</definedName>
    <definedName name="TEE_HG_12_6">#REF!</definedName>
    <definedName name="TEE_HG_12_7" localSheetId="1">#REF!</definedName>
    <definedName name="TEE_HG_12_7">#REF!</definedName>
    <definedName name="TEE_HG_12_8" localSheetId="1">#REF!</definedName>
    <definedName name="TEE_HG_12_8">#REF!</definedName>
    <definedName name="TEE_HG_12_9" localSheetId="1">#REF!</definedName>
    <definedName name="TEE_HG_12_9">#REF!</definedName>
    <definedName name="TEE_HG_34" localSheetId="1">#REF!</definedName>
    <definedName name="TEE_HG_34">#REF!</definedName>
    <definedName name="TEE_HG_34_10" localSheetId="1">#REF!</definedName>
    <definedName name="TEE_HG_34_10">#REF!</definedName>
    <definedName name="TEE_HG_34_11" localSheetId="1">#REF!</definedName>
    <definedName name="TEE_HG_34_11">#REF!</definedName>
    <definedName name="TEE_HG_34_6" localSheetId="1">#REF!</definedName>
    <definedName name="TEE_HG_34_6">#REF!</definedName>
    <definedName name="TEE_HG_34_7" localSheetId="1">#REF!</definedName>
    <definedName name="TEE_HG_34_7">#REF!</definedName>
    <definedName name="TEE_HG_34_8" localSheetId="1">#REF!</definedName>
    <definedName name="TEE_HG_34_8">#REF!</definedName>
    <definedName name="TEE_HG_34_9" localSheetId="1">#REF!</definedName>
    <definedName name="TEE_HG_34_9">#REF!</definedName>
    <definedName name="TEE_PVC_PRES_1" localSheetId="1">#REF!</definedName>
    <definedName name="TEE_PVC_PRES_1">#REF!</definedName>
    <definedName name="TEE_PVC_PRES_1_10" localSheetId="1">#REF!</definedName>
    <definedName name="TEE_PVC_PRES_1_10">#REF!</definedName>
    <definedName name="TEE_PVC_PRES_1_11" localSheetId="1">#REF!</definedName>
    <definedName name="TEE_PVC_PRES_1_11">#REF!</definedName>
    <definedName name="TEE_PVC_PRES_1_6" localSheetId="1">#REF!</definedName>
    <definedName name="TEE_PVC_PRES_1_6">#REF!</definedName>
    <definedName name="TEE_PVC_PRES_1_7" localSheetId="1">#REF!</definedName>
    <definedName name="TEE_PVC_PRES_1_7">#REF!</definedName>
    <definedName name="TEE_PVC_PRES_1_8" localSheetId="1">#REF!</definedName>
    <definedName name="TEE_PVC_PRES_1_8">#REF!</definedName>
    <definedName name="TEE_PVC_PRES_1_9" localSheetId="1">#REF!</definedName>
    <definedName name="TEE_PVC_PRES_1_9">#REF!</definedName>
    <definedName name="TEE_PVC_PRES_12" localSheetId="1">#REF!</definedName>
    <definedName name="TEE_PVC_PRES_12">#REF!</definedName>
    <definedName name="TEE_PVC_PRES_12_10" localSheetId="1">#REF!</definedName>
    <definedName name="TEE_PVC_PRES_12_10">#REF!</definedName>
    <definedName name="TEE_PVC_PRES_12_11" localSheetId="1">#REF!</definedName>
    <definedName name="TEE_PVC_PRES_12_11">#REF!</definedName>
    <definedName name="TEE_PVC_PRES_12_6" localSheetId="1">#REF!</definedName>
    <definedName name="TEE_PVC_PRES_12_6">#REF!</definedName>
    <definedName name="TEE_PVC_PRES_12_7" localSheetId="1">#REF!</definedName>
    <definedName name="TEE_PVC_PRES_12_7">#REF!</definedName>
    <definedName name="TEE_PVC_PRES_12_8" localSheetId="1">#REF!</definedName>
    <definedName name="TEE_PVC_PRES_12_8">#REF!</definedName>
    <definedName name="TEE_PVC_PRES_12_9" localSheetId="1">#REF!</definedName>
    <definedName name="TEE_PVC_PRES_12_9">#REF!</definedName>
    <definedName name="TEE_PVC_PRES_34" localSheetId="1">#REF!</definedName>
    <definedName name="TEE_PVC_PRES_34">#REF!</definedName>
    <definedName name="TEE_PVC_PRES_34_10" localSheetId="1">#REF!</definedName>
    <definedName name="TEE_PVC_PRES_34_10">#REF!</definedName>
    <definedName name="TEE_PVC_PRES_34_11" localSheetId="1">#REF!</definedName>
    <definedName name="TEE_PVC_PRES_34_11">#REF!</definedName>
    <definedName name="TEE_PVC_PRES_34_6" localSheetId="1">#REF!</definedName>
    <definedName name="TEE_PVC_PRES_34_6">#REF!</definedName>
    <definedName name="TEE_PVC_PRES_34_7" localSheetId="1">#REF!</definedName>
    <definedName name="TEE_PVC_PRES_34_7">#REF!</definedName>
    <definedName name="TEE_PVC_PRES_34_8" localSheetId="1">#REF!</definedName>
    <definedName name="TEE_PVC_PRES_34_8">#REF!</definedName>
    <definedName name="TEE_PVC_PRES_34_9" localSheetId="1">#REF!</definedName>
    <definedName name="TEE_PVC_PRES_34_9">#REF!</definedName>
    <definedName name="TEFLON" localSheetId="1">#REF!</definedName>
    <definedName name="TEFLON">#REF!</definedName>
    <definedName name="TEFLON_10" localSheetId="1">#REF!</definedName>
    <definedName name="TEFLON_10">#REF!</definedName>
    <definedName name="TEFLON_11" localSheetId="1">#REF!</definedName>
    <definedName name="TEFLON_11">#REF!</definedName>
    <definedName name="TEFLON_6" localSheetId="1">#REF!</definedName>
    <definedName name="TEFLON_6">#REF!</definedName>
    <definedName name="TEFLON_7" localSheetId="1">#REF!</definedName>
    <definedName name="TEFLON_7">#REF!</definedName>
    <definedName name="TEFLON_8" localSheetId="1">#REF!</definedName>
    <definedName name="TEFLON_8">#REF!</definedName>
    <definedName name="TEFLON_9" localSheetId="1">#REF!</definedName>
    <definedName name="TEFLON_9">#REF!</definedName>
    <definedName name="THINNER" localSheetId="1">#REF!</definedName>
    <definedName name="THINNER">#REF!</definedName>
    <definedName name="THINNER_10" localSheetId="1">#REF!</definedName>
    <definedName name="THINNER_10">#REF!</definedName>
    <definedName name="THINNER_11" localSheetId="1">#REF!</definedName>
    <definedName name="THINNER_11">#REF!</definedName>
    <definedName name="THINNER_6" localSheetId="1">#REF!</definedName>
    <definedName name="THINNER_6">#REF!</definedName>
    <definedName name="THINNER_7" localSheetId="1">#REF!</definedName>
    <definedName name="THINNER_7">#REF!</definedName>
    <definedName name="THINNER_8" localSheetId="1">#REF!</definedName>
    <definedName name="THINNER_8">#REF!</definedName>
    <definedName name="THINNER_9" localSheetId="1">#REF!</definedName>
    <definedName name="THINNER_9">#REF!</definedName>
    <definedName name="_xlnm.Print_Titles" localSheetId="1">'ACTUALIZADO 1 DSFO (2)'!$1:$12</definedName>
    <definedName name="_xlnm.Print_Titles" localSheetId="0">'ALCANT. OPCION 1'!$1:$9</definedName>
    <definedName name="_xlnm.Print_Titles">#N/A</definedName>
    <definedName name="TNC" localSheetId="1">#REF!</definedName>
    <definedName name="TNC">#REF!</definedName>
    <definedName name="Tolas" localSheetId="1">#REF!</definedName>
    <definedName name="Tolas">#REF!</definedName>
    <definedName name="Tolas_3">"$#REF!.$B$13"</definedName>
    <definedName name="Tolas_8" localSheetId="1">#REF!</definedName>
    <definedName name="Tolas_8">#REF!</definedName>
    <definedName name="TOMACORRIENTE_110V" localSheetId="1">#REF!</definedName>
    <definedName name="TOMACORRIENTE_110V">#REF!</definedName>
    <definedName name="TOMACORRIENTE_110V_10" localSheetId="1">#REF!</definedName>
    <definedName name="TOMACORRIENTE_110V_10">#REF!</definedName>
    <definedName name="TOMACORRIENTE_110V_11" localSheetId="1">#REF!</definedName>
    <definedName name="TOMACORRIENTE_110V_11">#REF!</definedName>
    <definedName name="TOMACORRIENTE_110V_6" localSheetId="1">#REF!</definedName>
    <definedName name="TOMACORRIENTE_110V_6">#REF!</definedName>
    <definedName name="TOMACORRIENTE_110V_7" localSheetId="1">#REF!</definedName>
    <definedName name="TOMACORRIENTE_110V_7">#REF!</definedName>
    <definedName name="TOMACORRIENTE_110V_8" localSheetId="1">#REF!</definedName>
    <definedName name="TOMACORRIENTE_110V_8">#REF!</definedName>
    <definedName name="TOMACORRIENTE_110V_9" localSheetId="1">#REF!</definedName>
    <definedName name="TOMACORRIENTE_110V_9">#REF!</definedName>
    <definedName name="TOMACORRIENTE_220V_SENC" localSheetId="1">#REF!</definedName>
    <definedName name="TOMACORRIENTE_220V_SENC">#REF!</definedName>
    <definedName name="TOMACORRIENTE_220V_SENC_10" localSheetId="1">#REF!</definedName>
    <definedName name="TOMACORRIENTE_220V_SENC_10">#REF!</definedName>
    <definedName name="TOMACORRIENTE_220V_SENC_11" localSheetId="1">#REF!</definedName>
    <definedName name="TOMACORRIENTE_220V_SENC_11">#REF!</definedName>
    <definedName name="TOMACORRIENTE_220V_SENC_6" localSheetId="1">#REF!</definedName>
    <definedName name="TOMACORRIENTE_220V_SENC_6">#REF!</definedName>
    <definedName name="TOMACORRIENTE_220V_SENC_7" localSheetId="1">#REF!</definedName>
    <definedName name="TOMACORRIENTE_220V_SENC_7">#REF!</definedName>
    <definedName name="TOMACORRIENTE_220V_SENC_8" localSheetId="1">#REF!</definedName>
    <definedName name="TOMACORRIENTE_220V_SENC_8">#REF!</definedName>
    <definedName name="TOMACORRIENTE_220V_SENC_9" localSheetId="1">#REF!</definedName>
    <definedName name="TOMACORRIENTE_220V_SENC_9">#REF!</definedName>
    <definedName name="TOMACORRIENTE_30a" localSheetId="1">#REF!</definedName>
    <definedName name="TOMACORRIENTE_30a">#REF!</definedName>
    <definedName name="TOMACORRIENTE_30a_10" localSheetId="1">#REF!</definedName>
    <definedName name="TOMACORRIENTE_30a_10">#REF!</definedName>
    <definedName name="TOMACORRIENTE_30a_11" localSheetId="1">#REF!</definedName>
    <definedName name="TOMACORRIENTE_30a_11">#REF!</definedName>
    <definedName name="TOMACORRIENTE_30a_6" localSheetId="1">#REF!</definedName>
    <definedName name="TOMACORRIENTE_30a_6">#REF!</definedName>
    <definedName name="TOMACORRIENTE_30a_7" localSheetId="1">#REF!</definedName>
    <definedName name="TOMACORRIENTE_30a_7">#REF!</definedName>
    <definedName name="TOMACORRIENTE_30a_8" localSheetId="1">#REF!</definedName>
    <definedName name="TOMACORRIENTE_30a_8">#REF!</definedName>
    <definedName name="TOMACORRIENTE_30a_9" localSheetId="1">#REF!</definedName>
    <definedName name="TOMACORRIENTE_30a_9">#REF!</definedName>
    <definedName name="TOPOGRAFIA_3">#N/A</definedName>
    <definedName name="Topografo" localSheetId="1">#REF!</definedName>
    <definedName name="Topografo">#REF!</definedName>
    <definedName name="Topografo_10" localSheetId="1">#REF!</definedName>
    <definedName name="Topografo_10">#REF!</definedName>
    <definedName name="Topografo_11" localSheetId="1">#REF!</definedName>
    <definedName name="Topografo_11">#REF!</definedName>
    <definedName name="Topografo_6" localSheetId="1">#REF!</definedName>
    <definedName name="Topografo_6">#REF!</definedName>
    <definedName name="Topografo_7" localSheetId="1">#REF!</definedName>
    <definedName name="Topografo_7">#REF!</definedName>
    <definedName name="Topografo_8" localSheetId="1">#REF!</definedName>
    <definedName name="Topografo_8">#REF!</definedName>
    <definedName name="Topografo_9" localSheetId="1">#REF!</definedName>
    <definedName name="Topografo_9">#REF!</definedName>
    <definedName name="TORNILLOS" localSheetId="1">#REF!</definedName>
    <definedName name="TORNILLOS">#REF!</definedName>
    <definedName name="TORNILLOS_3">"$#REF!.$B$#REF!"</definedName>
    <definedName name="Tornillos_5_x3_8_3">#N/A</definedName>
    <definedName name="TORNILLOS_8" localSheetId="1">#REF!</definedName>
    <definedName name="TORNILLOS_8">#REF!</definedName>
    <definedName name="TORNILLOS_INODORO" localSheetId="1">#REF!</definedName>
    <definedName name="TORNILLOS_INODORO">#REF!</definedName>
    <definedName name="TORNILLOS_INODORO_10" localSheetId="1">#REF!</definedName>
    <definedName name="TORNILLOS_INODORO_10">#REF!</definedName>
    <definedName name="TORNILLOS_INODORO_11" localSheetId="1">#REF!</definedName>
    <definedName name="TORNILLOS_INODORO_11">#REF!</definedName>
    <definedName name="TORNILLOS_INODORO_6" localSheetId="1">#REF!</definedName>
    <definedName name="TORNILLOS_INODORO_6">#REF!</definedName>
    <definedName name="TORNILLOS_INODORO_7" localSheetId="1">#REF!</definedName>
    <definedName name="TORNILLOS_INODORO_7">#REF!</definedName>
    <definedName name="TORNILLOS_INODORO_8" localSheetId="1">#REF!</definedName>
    <definedName name="TORNILLOS_INODORO_8">#REF!</definedName>
    <definedName name="TORNILLOS_INODORO_9" localSheetId="1">#REF!</definedName>
    <definedName name="TORNILLOS_INODORO_9">#REF!</definedName>
    <definedName name="totalgeneral_3">"$#REF!.$M$56"</definedName>
    <definedName name="TRACTOR_D8K" localSheetId="1">#REF!</definedName>
    <definedName name="TRACTOR_D8K">#REF!</definedName>
    <definedName name="TRACTOR_D8K_10" localSheetId="1">#REF!</definedName>
    <definedName name="TRACTOR_D8K_10">#REF!</definedName>
    <definedName name="TRACTOR_D8K_11" localSheetId="1">#REF!</definedName>
    <definedName name="TRACTOR_D8K_11">#REF!</definedName>
    <definedName name="TRACTOR_D8K_6" localSheetId="1">#REF!</definedName>
    <definedName name="TRACTOR_D8K_6">#REF!</definedName>
    <definedName name="TRACTOR_D8K_7" localSheetId="1">#REF!</definedName>
    <definedName name="TRACTOR_D8K_7">#REF!</definedName>
    <definedName name="TRACTOR_D8K_8" localSheetId="1">#REF!</definedName>
    <definedName name="TRACTOR_D8K_8">#REF!</definedName>
    <definedName name="TRACTOR_D8K_9" localSheetId="1">#REF!</definedName>
    <definedName name="TRACTOR_D8K_9">#REF!</definedName>
    <definedName name="TRANSFER_MANUAL_150_3AMPS" localSheetId="1">#REF!</definedName>
    <definedName name="TRANSFER_MANUAL_150_3AMPS">#REF!</definedName>
    <definedName name="TRANSFER_MANUAL_150_3AMPS_10" localSheetId="1">#REF!</definedName>
    <definedName name="TRANSFER_MANUAL_150_3AMPS_10">#REF!</definedName>
    <definedName name="TRANSFER_MANUAL_150_3AMPS_11" localSheetId="1">#REF!</definedName>
    <definedName name="TRANSFER_MANUAL_150_3AMPS_11">#REF!</definedName>
    <definedName name="TRANSFER_MANUAL_150_3AMPS_6" localSheetId="1">#REF!</definedName>
    <definedName name="TRANSFER_MANUAL_150_3AMPS_6">#REF!</definedName>
    <definedName name="TRANSFER_MANUAL_150_3AMPS_7" localSheetId="1">#REF!</definedName>
    <definedName name="TRANSFER_MANUAL_150_3AMPS_7">#REF!</definedName>
    <definedName name="TRANSFER_MANUAL_150_3AMPS_8" localSheetId="1">#REF!</definedName>
    <definedName name="TRANSFER_MANUAL_150_3AMPS_8">#REF!</definedName>
    <definedName name="TRANSFER_MANUAL_150_3AMPS_9" localSheetId="1">#REF!</definedName>
    <definedName name="TRANSFER_MANUAL_150_3AMPS_9">#REF!</definedName>
    <definedName name="TRANSFER_MANUAL_800_3AMPS" localSheetId="1">#REF!</definedName>
    <definedName name="TRANSFER_MANUAL_800_3AMPS">#REF!</definedName>
    <definedName name="TRANSFER_MANUAL_800_3AMPS_10" localSheetId="1">#REF!</definedName>
    <definedName name="TRANSFER_MANUAL_800_3AMPS_10">#REF!</definedName>
    <definedName name="TRANSFER_MANUAL_800_3AMPS_11" localSheetId="1">#REF!</definedName>
    <definedName name="TRANSFER_MANUAL_800_3AMPS_11">#REF!</definedName>
    <definedName name="TRANSFER_MANUAL_800_3AMPS_6" localSheetId="1">#REF!</definedName>
    <definedName name="TRANSFER_MANUAL_800_3AMPS_6">#REF!</definedName>
    <definedName name="TRANSFER_MANUAL_800_3AMPS_7" localSheetId="1">#REF!</definedName>
    <definedName name="TRANSFER_MANUAL_800_3AMPS_7">#REF!</definedName>
    <definedName name="TRANSFER_MANUAL_800_3AMPS_8" localSheetId="1">#REF!</definedName>
    <definedName name="TRANSFER_MANUAL_800_3AMPS_8">#REF!</definedName>
    <definedName name="TRANSFER_MANUAL_800_3AMPS_9" localSheetId="1">#REF!</definedName>
    <definedName name="TRANSFER_MANUAL_800_3AMPS_9">#REF!</definedName>
    <definedName name="TRANSFORMADOR_100KVA_240_480_POSTE" localSheetId="1">#REF!</definedName>
    <definedName name="TRANSFORMADOR_100KVA_240_480_POSTE">#REF!</definedName>
    <definedName name="TRANSFORMADOR_100KVA_240_480_POSTE_10" localSheetId="1">#REF!</definedName>
    <definedName name="TRANSFORMADOR_100KVA_240_480_POSTE_10">#REF!</definedName>
    <definedName name="TRANSFORMADOR_100KVA_240_480_POSTE_11" localSheetId="1">#REF!</definedName>
    <definedName name="TRANSFORMADOR_100KVA_240_480_POSTE_11">#REF!</definedName>
    <definedName name="TRANSFORMADOR_100KVA_240_480_POSTE_6" localSheetId="1">#REF!</definedName>
    <definedName name="TRANSFORMADOR_100KVA_240_480_POSTE_6">#REF!</definedName>
    <definedName name="TRANSFORMADOR_100KVA_240_480_POSTE_7" localSheetId="1">#REF!</definedName>
    <definedName name="TRANSFORMADOR_100KVA_240_480_POSTE_7">#REF!</definedName>
    <definedName name="TRANSFORMADOR_100KVA_240_480_POSTE_8" localSheetId="1">#REF!</definedName>
    <definedName name="TRANSFORMADOR_100KVA_240_480_POSTE_8">#REF!</definedName>
    <definedName name="TRANSFORMADOR_100KVA_240_480_POSTE_9" localSheetId="1">#REF!</definedName>
    <definedName name="TRANSFORMADOR_100KVA_240_480_POSTE_9">#REF!</definedName>
    <definedName name="TRANSFORMADOR_15KVA_120_240_POSTE" localSheetId="1">#REF!</definedName>
    <definedName name="TRANSFORMADOR_15KVA_120_240_POSTE">#REF!</definedName>
    <definedName name="TRANSFORMADOR_15KVA_120_240_POSTE_10" localSheetId="1">#REF!</definedName>
    <definedName name="TRANSFORMADOR_15KVA_120_240_POSTE_10">#REF!</definedName>
    <definedName name="TRANSFORMADOR_15KVA_120_240_POSTE_11" localSheetId="1">#REF!</definedName>
    <definedName name="TRANSFORMADOR_15KVA_120_240_POSTE_11">#REF!</definedName>
    <definedName name="TRANSFORMADOR_15KVA_120_240_POSTE_6" localSheetId="1">#REF!</definedName>
    <definedName name="TRANSFORMADOR_15KVA_120_240_POSTE_6">#REF!</definedName>
    <definedName name="TRANSFORMADOR_15KVA_120_240_POSTE_7" localSheetId="1">#REF!</definedName>
    <definedName name="TRANSFORMADOR_15KVA_120_240_POSTE_7">#REF!</definedName>
    <definedName name="TRANSFORMADOR_15KVA_120_240_POSTE_8" localSheetId="1">#REF!</definedName>
    <definedName name="TRANSFORMADOR_15KVA_120_240_POSTE_8">#REF!</definedName>
    <definedName name="TRANSFORMADOR_15KVA_120_240_POSTE_9" localSheetId="1">#REF!</definedName>
    <definedName name="TRANSFORMADOR_15KVA_120_240_POSTE_9">#REF!</definedName>
    <definedName name="TRANSFORMADOR_25KVA_240_480_POSTE" localSheetId="1">#REF!</definedName>
    <definedName name="TRANSFORMADOR_25KVA_240_480_POSTE">#REF!</definedName>
    <definedName name="TRANSFORMADOR_25KVA_240_480_POSTE_10" localSheetId="1">#REF!</definedName>
    <definedName name="TRANSFORMADOR_25KVA_240_480_POSTE_10">#REF!</definedName>
    <definedName name="TRANSFORMADOR_25KVA_240_480_POSTE_11" localSheetId="1">#REF!</definedName>
    <definedName name="TRANSFORMADOR_25KVA_240_480_POSTE_11">#REF!</definedName>
    <definedName name="TRANSFORMADOR_25KVA_240_480_POSTE_6" localSheetId="1">#REF!</definedName>
    <definedName name="TRANSFORMADOR_25KVA_240_480_POSTE_6">#REF!</definedName>
    <definedName name="TRANSFORMADOR_25KVA_240_480_POSTE_7" localSheetId="1">#REF!</definedName>
    <definedName name="TRANSFORMADOR_25KVA_240_480_POSTE_7">#REF!</definedName>
    <definedName name="TRANSFORMADOR_25KVA_240_480_POSTE_8" localSheetId="1">#REF!</definedName>
    <definedName name="TRANSFORMADOR_25KVA_240_480_POSTE_8">#REF!</definedName>
    <definedName name="TRANSFORMADOR_25KVA_240_480_POSTE_9" localSheetId="1">#REF!</definedName>
    <definedName name="TRANSFORMADOR_25KVA_240_480_POSTE_9">#REF!</definedName>
    <definedName name="Tratamiento_Moldes_para_Barandilla_3">#N/A</definedName>
    <definedName name="TRATARMADERA">'[51]Ins 2'!$E$51</definedName>
    <definedName name="Trompo" localSheetId="1">#REF!</definedName>
    <definedName name="Trompo">#REF!</definedName>
    <definedName name="Trompo_10" localSheetId="1">#REF!</definedName>
    <definedName name="Trompo_10">#REF!</definedName>
    <definedName name="Trompo_11" localSheetId="1">#REF!</definedName>
    <definedName name="Trompo_11">#REF!</definedName>
    <definedName name="Trompo_6" localSheetId="1">#REF!</definedName>
    <definedName name="Trompo_6">#REF!</definedName>
    <definedName name="Trompo_7" localSheetId="1">#REF!</definedName>
    <definedName name="Trompo_7">#REF!</definedName>
    <definedName name="Trompo_8" localSheetId="1">#REF!</definedName>
    <definedName name="Trompo_8">#REF!</definedName>
    <definedName name="Trompo_9" localSheetId="1">#REF!</definedName>
    <definedName name="Trompo_9">#REF!</definedName>
    <definedName name="tub8x12">[7]analisis!$G$2313</definedName>
    <definedName name="tub8x516">[7]analisis!$G$2322</definedName>
    <definedName name="TUBO_ACERO_16" localSheetId="1">#REF!</definedName>
    <definedName name="TUBO_ACERO_16">#REF!</definedName>
    <definedName name="TUBO_ACERO_16_10" localSheetId="1">#REF!</definedName>
    <definedName name="TUBO_ACERO_16_10">#REF!</definedName>
    <definedName name="TUBO_ACERO_16_11" localSheetId="1">#REF!</definedName>
    <definedName name="TUBO_ACERO_16_11">#REF!</definedName>
    <definedName name="TUBO_ACERO_16_6" localSheetId="1">#REF!</definedName>
    <definedName name="TUBO_ACERO_16_6">#REF!</definedName>
    <definedName name="TUBO_ACERO_16_7" localSheetId="1">#REF!</definedName>
    <definedName name="TUBO_ACERO_16_7">#REF!</definedName>
    <definedName name="TUBO_ACERO_16_8" localSheetId="1">#REF!</definedName>
    <definedName name="TUBO_ACERO_16_8">#REF!</definedName>
    <definedName name="TUBO_ACERO_16_9" localSheetId="1">#REF!</definedName>
    <definedName name="TUBO_ACERO_16_9">#REF!</definedName>
    <definedName name="TUBO_ACERO_20" localSheetId="1">#REF!</definedName>
    <definedName name="TUBO_ACERO_20">#REF!</definedName>
    <definedName name="TUBO_ACERO_20_10" localSheetId="1">#REF!</definedName>
    <definedName name="TUBO_ACERO_20_10">#REF!</definedName>
    <definedName name="TUBO_ACERO_20_11" localSheetId="1">#REF!</definedName>
    <definedName name="TUBO_ACERO_20_11">#REF!</definedName>
    <definedName name="TUBO_ACERO_20_6" localSheetId="1">#REF!</definedName>
    <definedName name="TUBO_ACERO_20_6">#REF!</definedName>
    <definedName name="TUBO_ACERO_20_7" localSheetId="1">#REF!</definedName>
    <definedName name="TUBO_ACERO_20_7">#REF!</definedName>
    <definedName name="TUBO_ACERO_20_8" localSheetId="1">#REF!</definedName>
    <definedName name="TUBO_ACERO_20_8">#REF!</definedName>
    <definedName name="TUBO_ACERO_20_9" localSheetId="1">#REF!</definedName>
    <definedName name="TUBO_ACERO_20_9">#REF!</definedName>
    <definedName name="TUBO_ACERO_20_e14" localSheetId="1">#REF!</definedName>
    <definedName name="TUBO_ACERO_20_e14">#REF!</definedName>
    <definedName name="TUBO_ACERO_20_e14_10" localSheetId="1">#REF!</definedName>
    <definedName name="TUBO_ACERO_20_e14_10">#REF!</definedName>
    <definedName name="TUBO_ACERO_20_e14_11" localSheetId="1">#REF!</definedName>
    <definedName name="TUBO_ACERO_20_e14_11">#REF!</definedName>
    <definedName name="TUBO_ACERO_20_e14_6" localSheetId="1">#REF!</definedName>
    <definedName name="TUBO_ACERO_20_e14_6">#REF!</definedName>
    <definedName name="TUBO_ACERO_20_e14_7" localSheetId="1">#REF!</definedName>
    <definedName name="TUBO_ACERO_20_e14_7">#REF!</definedName>
    <definedName name="TUBO_ACERO_20_e14_8" localSheetId="1">#REF!</definedName>
    <definedName name="TUBO_ACERO_20_e14_8">#REF!</definedName>
    <definedName name="TUBO_ACERO_20_e14_9" localSheetId="1">#REF!</definedName>
    <definedName name="TUBO_ACERO_20_e14_9">#REF!</definedName>
    <definedName name="TUBO_ACERO_3" localSheetId="1">#REF!</definedName>
    <definedName name="TUBO_ACERO_3">#REF!</definedName>
    <definedName name="TUBO_ACERO_3_10" localSheetId="1">#REF!</definedName>
    <definedName name="TUBO_ACERO_3_10">#REF!</definedName>
    <definedName name="TUBO_ACERO_3_11" localSheetId="1">#REF!</definedName>
    <definedName name="TUBO_ACERO_3_11">#REF!</definedName>
    <definedName name="TUBO_ACERO_3_6" localSheetId="1">#REF!</definedName>
    <definedName name="TUBO_ACERO_3_6">#REF!</definedName>
    <definedName name="TUBO_ACERO_3_7" localSheetId="1">#REF!</definedName>
    <definedName name="TUBO_ACERO_3_7">#REF!</definedName>
    <definedName name="TUBO_ACERO_3_8" localSheetId="1">#REF!</definedName>
    <definedName name="TUBO_ACERO_3_8">#REF!</definedName>
    <definedName name="TUBO_ACERO_3_9" localSheetId="1">#REF!</definedName>
    <definedName name="TUBO_ACERO_3_9">#REF!</definedName>
    <definedName name="TUBO_ACERO_4" localSheetId="1">#REF!</definedName>
    <definedName name="TUBO_ACERO_4">#REF!</definedName>
    <definedName name="TUBO_ACERO_4_10" localSheetId="1">#REF!</definedName>
    <definedName name="TUBO_ACERO_4_10">#REF!</definedName>
    <definedName name="TUBO_ACERO_4_11" localSheetId="1">#REF!</definedName>
    <definedName name="TUBO_ACERO_4_11">#REF!</definedName>
    <definedName name="TUBO_ACERO_4_6" localSheetId="1">#REF!</definedName>
    <definedName name="TUBO_ACERO_4_6">#REF!</definedName>
    <definedName name="TUBO_ACERO_4_7" localSheetId="1">#REF!</definedName>
    <definedName name="TUBO_ACERO_4_7">#REF!</definedName>
    <definedName name="TUBO_ACERO_4_8" localSheetId="1">#REF!</definedName>
    <definedName name="TUBO_ACERO_4_8">#REF!</definedName>
    <definedName name="TUBO_ACERO_4_9" localSheetId="1">#REF!</definedName>
    <definedName name="TUBO_ACERO_4_9">#REF!</definedName>
    <definedName name="TUBO_ACERO_6" localSheetId="1">#REF!</definedName>
    <definedName name="TUBO_ACERO_6">#REF!</definedName>
    <definedName name="TUBO_ACERO_6_10" localSheetId="1">#REF!</definedName>
    <definedName name="TUBO_ACERO_6_10">#REF!</definedName>
    <definedName name="TUBO_ACERO_6_11" localSheetId="1">#REF!</definedName>
    <definedName name="TUBO_ACERO_6_11">#REF!</definedName>
    <definedName name="TUBO_ACERO_6_6" localSheetId="1">#REF!</definedName>
    <definedName name="TUBO_ACERO_6_6">#REF!</definedName>
    <definedName name="TUBO_ACERO_6_7" localSheetId="1">#REF!</definedName>
    <definedName name="TUBO_ACERO_6_7">#REF!</definedName>
    <definedName name="TUBO_ACERO_6_8" localSheetId="1">#REF!</definedName>
    <definedName name="TUBO_ACERO_6_8">#REF!</definedName>
    <definedName name="TUBO_ACERO_6_9" localSheetId="1">#REF!</definedName>
    <definedName name="TUBO_ACERO_6_9">#REF!</definedName>
    <definedName name="TUBO_ACERO_8" localSheetId="1">#REF!</definedName>
    <definedName name="TUBO_ACERO_8">#REF!</definedName>
    <definedName name="TUBO_ACERO_8_10" localSheetId="1">#REF!</definedName>
    <definedName name="TUBO_ACERO_8_10">#REF!</definedName>
    <definedName name="TUBO_ACERO_8_11" localSheetId="1">#REF!</definedName>
    <definedName name="TUBO_ACERO_8_11">#REF!</definedName>
    <definedName name="TUBO_ACERO_8_6" localSheetId="1">#REF!</definedName>
    <definedName name="TUBO_ACERO_8_6">#REF!</definedName>
    <definedName name="TUBO_ACERO_8_7" localSheetId="1">#REF!</definedName>
    <definedName name="TUBO_ACERO_8_7">#REF!</definedName>
    <definedName name="TUBO_ACERO_8_8" localSheetId="1">#REF!</definedName>
    <definedName name="TUBO_ACERO_8_8">#REF!</definedName>
    <definedName name="TUBO_ACERO_8_9" localSheetId="1">#REF!</definedName>
    <definedName name="TUBO_ACERO_8_9">#REF!</definedName>
    <definedName name="TUBO_CPVC_12" localSheetId="1">#REF!</definedName>
    <definedName name="TUBO_CPVC_12">#REF!</definedName>
    <definedName name="TUBO_CPVC_12_10" localSheetId="1">#REF!</definedName>
    <definedName name="TUBO_CPVC_12_10">#REF!</definedName>
    <definedName name="TUBO_CPVC_12_11" localSheetId="1">#REF!</definedName>
    <definedName name="TUBO_CPVC_12_11">#REF!</definedName>
    <definedName name="TUBO_CPVC_12_6" localSheetId="1">#REF!</definedName>
    <definedName name="TUBO_CPVC_12_6">#REF!</definedName>
    <definedName name="TUBO_CPVC_12_7" localSheetId="1">#REF!</definedName>
    <definedName name="TUBO_CPVC_12_7">#REF!</definedName>
    <definedName name="TUBO_CPVC_12_8" localSheetId="1">#REF!</definedName>
    <definedName name="TUBO_CPVC_12_8">#REF!</definedName>
    <definedName name="TUBO_CPVC_12_9" localSheetId="1">#REF!</definedName>
    <definedName name="TUBO_CPVC_12_9">#REF!</definedName>
    <definedName name="TUBO_FLEXIBLE_INODORO_C_TUERCA" localSheetId="1">#REF!</definedName>
    <definedName name="TUBO_FLEXIBLE_INODORO_C_TUERCA">#REF!</definedName>
    <definedName name="TUBO_FLEXIBLE_INODORO_C_TUERCA_10" localSheetId="1">#REF!</definedName>
    <definedName name="TUBO_FLEXIBLE_INODORO_C_TUERCA_10">#REF!</definedName>
    <definedName name="TUBO_FLEXIBLE_INODORO_C_TUERCA_11" localSheetId="1">#REF!</definedName>
    <definedName name="TUBO_FLEXIBLE_INODORO_C_TUERCA_11">#REF!</definedName>
    <definedName name="TUBO_FLEXIBLE_INODORO_C_TUERCA_6" localSheetId="1">#REF!</definedName>
    <definedName name="TUBO_FLEXIBLE_INODORO_C_TUERCA_6">#REF!</definedName>
    <definedName name="TUBO_FLEXIBLE_INODORO_C_TUERCA_7" localSheetId="1">#REF!</definedName>
    <definedName name="TUBO_FLEXIBLE_INODORO_C_TUERCA_7">#REF!</definedName>
    <definedName name="TUBO_FLEXIBLE_INODORO_C_TUERCA_8" localSheetId="1">#REF!</definedName>
    <definedName name="TUBO_FLEXIBLE_INODORO_C_TUERCA_8">#REF!</definedName>
    <definedName name="TUBO_FLEXIBLE_INODORO_C_TUERCA_9" localSheetId="1">#REF!</definedName>
    <definedName name="TUBO_FLEXIBLE_INODORO_C_TUERCA_9">#REF!</definedName>
    <definedName name="TUBO_HA_36" localSheetId="1">#REF!</definedName>
    <definedName name="TUBO_HA_36">#REF!</definedName>
    <definedName name="TUBO_HA_36_10" localSheetId="1">#REF!</definedName>
    <definedName name="TUBO_HA_36_10">#REF!</definedName>
    <definedName name="TUBO_HA_36_11" localSheetId="1">#REF!</definedName>
    <definedName name="TUBO_HA_36_11">#REF!</definedName>
    <definedName name="TUBO_HA_36_6" localSheetId="1">#REF!</definedName>
    <definedName name="TUBO_HA_36_6">#REF!</definedName>
    <definedName name="TUBO_HA_36_7" localSheetId="1">#REF!</definedName>
    <definedName name="TUBO_HA_36_7">#REF!</definedName>
    <definedName name="TUBO_HA_36_8" localSheetId="1">#REF!</definedName>
    <definedName name="TUBO_HA_36_8">#REF!</definedName>
    <definedName name="TUBO_HA_36_9" localSheetId="1">#REF!</definedName>
    <definedName name="TUBO_HA_36_9">#REF!</definedName>
    <definedName name="TUBO_HG_1" localSheetId="1">#REF!</definedName>
    <definedName name="TUBO_HG_1">#REF!</definedName>
    <definedName name="TUBO_HG_1_10" localSheetId="1">#REF!</definedName>
    <definedName name="TUBO_HG_1_10">#REF!</definedName>
    <definedName name="TUBO_HG_1_11" localSheetId="1">#REF!</definedName>
    <definedName name="TUBO_HG_1_11">#REF!</definedName>
    <definedName name="TUBO_HG_1_12" localSheetId="1">#REF!</definedName>
    <definedName name="TUBO_HG_1_12">#REF!</definedName>
    <definedName name="TUBO_HG_1_12_10" localSheetId="1">#REF!</definedName>
    <definedName name="TUBO_HG_1_12_10">#REF!</definedName>
    <definedName name="TUBO_HG_1_12_11" localSheetId="1">#REF!</definedName>
    <definedName name="TUBO_HG_1_12_11">#REF!</definedName>
    <definedName name="TUBO_HG_1_12_6" localSheetId="1">#REF!</definedName>
    <definedName name="TUBO_HG_1_12_6">#REF!</definedName>
    <definedName name="TUBO_HG_1_12_7" localSheetId="1">#REF!</definedName>
    <definedName name="TUBO_HG_1_12_7">#REF!</definedName>
    <definedName name="TUBO_HG_1_12_8" localSheetId="1">#REF!</definedName>
    <definedName name="TUBO_HG_1_12_8">#REF!</definedName>
    <definedName name="TUBO_HG_1_12_9" localSheetId="1">#REF!</definedName>
    <definedName name="TUBO_HG_1_12_9">#REF!</definedName>
    <definedName name="TUBO_HG_1_6" localSheetId="1">#REF!</definedName>
    <definedName name="TUBO_HG_1_6">#REF!</definedName>
    <definedName name="TUBO_HG_1_7" localSheetId="1">#REF!</definedName>
    <definedName name="TUBO_HG_1_7">#REF!</definedName>
    <definedName name="TUBO_HG_1_8" localSheetId="1">#REF!</definedName>
    <definedName name="TUBO_HG_1_8">#REF!</definedName>
    <definedName name="TUBO_HG_1_9" localSheetId="1">#REF!</definedName>
    <definedName name="TUBO_HG_1_9">#REF!</definedName>
    <definedName name="TUBO_HG_12" localSheetId="1">#REF!</definedName>
    <definedName name="TUBO_HG_12">#REF!</definedName>
    <definedName name="TUBO_HG_12_10" localSheetId="1">#REF!</definedName>
    <definedName name="TUBO_HG_12_10">#REF!</definedName>
    <definedName name="TUBO_HG_12_11" localSheetId="1">#REF!</definedName>
    <definedName name="TUBO_HG_12_11">#REF!</definedName>
    <definedName name="TUBO_HG_12_6" localSheetId="1">#REF!</definedName>
    <definedName name="TUBO_HG_12_6">#REF!</definedName>
    <definedName name="TUBO_HG_12_7" localSheetId="1">#REF!</definedName>
    <definedName name="TUBO_HG_12_7">#REF!</definedName>
    <definedName name="TUBO_HG_12_8" localSheetId="1">#REF!</definedName>
    <definedName name="TUBO_HG_12_8">#REF!</definedName>
    <definedName name="TUBO_HG_12_9" localSheetId="1">#REF!</definedName>
    <definedName name="TUBO_HG_12_9">#REF!</definedName>
    <definedName name="TUBO_HG_34" localSheetId="1">#REF!</definedName>
    <definedName name="TUBO_HG_34">#REF!</definedName>
    <definedName name="TUBO_HG_34_10" localSheetId="1">#REF!</definedName>
    <definedName name="TUBO_HG_34_10">#REF!</definedName>
    <definedName name="TUBO_HG_34_11" localSheetId="1">#REF!</definedName>
    <definedName name="TUBO_HG_34_11">#REF!</definedName>
    <definedName name="TUBO_HG_34_6" localSheetId="1">#REF!</definedName>
    <definedName name="TUBO_HG_34_6">#REF!</definedName>
    <definedName name="TUBO_HG_34_7" localSheetId="1">#REF!</definedName>
    <definedName name="TUBO_HG_34_7">#REF!</definedName>
    <definedName name="TUBO_HG_34_8" localSheetId="1">#REF!</definedName>
    <definedName name="TUBO_HG_34_8">#REF!</definedName>
    <definedName name="TUBO_HG_34_9" localSheetId="1">#REF!</definedName>
    <definedName name="TUBO_HG_34_9">#REF!</definedName>
    <definedName name="TUBO_PVC_DRENAJE_1_12" localSheetId="1">#REF!</definedName>
    <definedName name="TUBO_PVC_DRENAJE_1_12">#REF!</definedName>
    <definedName name="TUBO_PVC_DRENAJE_1_12_10" localSheetId="1">#REF!</definedName>
    <definedName name="TUBO_PVC_DRENAJE_1_12_10">#REF!</definedName>
    <definedName name="TUBO_PVC_DRENAJE_1_12_11" localSheetId="1">#REF!</definedName>
    <definedName name="TUBO_PVC_DRENAJE_1_12_11">#REF!</definedName>
    <definedName name="TUBO_PVC_DRENAJE_1_12_6" localSheetId="1">#REF!</definedName>
    <definedName name="TUBO_PVC_DRENAJE_1_12_6">#REF!</definedName>
    <definedName name="TUBO_PVC_DRENAJE_1_12_7" localSheetId="1">#REF!</definedName>
    <definedName name="TUBO_PVC_DRENAJE_1_12_7">#REF!</definedName>
    <definedName name="TUBO_PVC_DRENAJE_1_12_8" localSheetId="1">#REF!</definedName>
    <definedName name="TUBO_PVC_DRENAJE_1_12_8">#REF!</definedName>
    <definedName name="TUBO_PVC_DRENAJE_1_12_9" localSheetId="1">#REF!</definedName>
    <definedName name="TUBO_PVC_DRENAJE_1_12_9">#REF!</definedName>
    <definedName name="TUBO_PVC_SCH40_12" localSheetId="1">#REF!</definedName>
    <definedName name="TUBO_PVC_SCH40_12">#REF!</definedName>
    <definedName name="TUBO_PVC_SCH40_12_10" localSheetId="1">#REF!</definedName>
    <definedName name="TUBO_PVC_SCH40_12_10">#REF!</definedName>
    <definedName name="TUBO_PVC_SCH40_12_11" localSheetId="1">#REF!</definedName>
    <definedName name="TUBO_PVC_SCH40_12_11">#REF!</definedName>
    <definedName name="TUBO_PVC_SCH40_12_6" localSheetId="1">#REF!</definedName>
    <definedName name="TUBO_PVC_SCH40_12_6">#REF!</definedName>
    <definedName name="TUBO_PVC_SCH40_12_7" localSheetId="1">#REF!</definedName>
    <definedName name="TUBO_PVC_SCH40_12_7">#REF!</definedName>
    <definedName name="TUBO_PVC_SCH40_12_8" localSheetId="1">#REF!</definedName>
    <definedName name="TUBO_PVC_SCH40_12_8">#REF!</definedName>
    <definedName name="TUBO_PVC_SCH40_12_9" localSheetId="1">#REF!</definedName>
    <definedName name="TUBO_PVC_SCH40_12_9">#REF!</definedName>
    <definedName name="TUBO_PVC_SCH40_34" localSheetId="1">#REF!</definedName>
    <definedName name="TUBO_PVC_SCH40_34">#REF!</definedName>
    <definedName name="TUBO_PVC_SCH40_34_10" localSheetId="1">#REF!</definedName>
    <definedName name="TUBO_PVC_SCH40_34_10">#REF!</definedName>
    <definedName name="TUBO_PVC_SCH40_34_11" localSheetId="1">#REF!</definedName>
    <definedName name="TUBO_PVC_SCH40_34_11">#REF!</definedName>
    <definedName name="TUBO_PVC_SCH40_34_6" localSheetId="1">#REF!</definedName>
    <definedName name="TUBO_PVC_SCH40_34_6">#REF!</definedName>
    <definedName name="TUBO_PVC_SCH40_34_7" localSheetId="1">#REF!</definedName>
    <definedName name="TUBO_PVC_SCH40_34_7">#REF!</definedName>
    <definedName name="TUBO_PVC_SCH40_34_8" localSheetId="1">#REF!</definedName>
    <definedName name="TUBO_PVC_SCH40_34_8">#REF!</definedName>
    <definedName name="TUBO_PVC_SCH40_34_9" localSheetId="1">#REF!</definedName>
    <definedName name="TUBO_PVC_SCH40_34_9">#REF!</definedName>
    <definedName name="TUBO_PVC_SDR21_2" localSheetId="1">#REF!</definedName>
    <definedName name="TUBO_PVC_SDR21_2">#REF!</definedName>
    <definedName name="TUBO_PVC_SDR21_2_10" localSheetId="1">#REF!</definedName>
    <definedName name="TUBO_PVC_SDR21_2_10">#REF!</definedName>
    <definedName name="TUBO_PVC_SDR21_2_11" localSheetId="1">#REF!</definedName>
    <definedName name="TUBO_PVC_SDR21_2_11">#REF!</definedName>
    <definedName name="TUBO_PVC_SDR21_2_6" localSheetId="1">#REF!</definedName>
    <definedName name="TUBO_PVC_SDR21_2_6">#REF!</definedName>
    <definedName name="TUBO_PVC_SDR21_2_7" localSheetId="1">#REF!</definedName>
    <definedName name="TUBO_PVC_SDR21_2_7">#REF!</definedName>
    <definedName name="TUBO_PVC_SDR21_2_8" localSheetId="1">#REF!</definedName>
    <definedName name="TUBO_PVC_SDR21_2_8">#REF!</definedName>
    <definedName name="TUBO_PVC_SDR21_2_9" localSheetId="1">#REF!</definedName>
    <definedName name="TUBO_PVC_SDR21_2_9">#REF!</definedName>
    <definedName name="TUBO_PVC_SDR21_JG_16" localSheetId="1">#REF!</definedName>
    <definedName name="TUBO_PVC_SDR21_JG_16">#REF!</definedName>
    <definedName name="TUBO_PVC_SDR21_JG_16_10" localSheetId="1">#REF!</definedName>
    <definedName name="TUBO_PVC_SDR21_JG_16_10">#REF!</definedName>
    <definedName name="TUBO_PVC_SDR21_JG_16_11" localSheetId="1">#REF!</definedName>
    <definedName name="TUBO_PVC_SDR21_JG_16_11">#REF!</definedName>
    <definedName name="TUBO_PVC_SDR21_JG_16_6" localSheetId="1">#REF!</definedName>
    <definedName name="TUBO_PVC_SDR21_JG_16_6">#REF!</definedName>
    <definedName name="TUBO_PVC_SDR21_JG_16_7" localSheetId="1">#REF!</definedName>
    <definedName name="TUBO_PVC_SDR21_JG_16_7">#REF!</definedName>
    <definedName name="TUBO_PVC_SDR21_JG_16_8" localSheetId="1">#REF!</definedName>
    <definedName name="TUBO_PVC_SDR21_JG_16_8">#REF!</definedName>
    <definedName name="TUBO_PVC_SDR21_JG_16_9" localSheetId="1">#REF!</definedName>
    <definedName name="TUBO_PVC_SDR21_JG_16_9">#REF!</definedName>
    <definedName name="TUBO_PVC_SDR21_JG_6" localSheetId="1">#REF!</definedName>
    <definedName name="TUBO_PVC_SDR21_JG_6">#REF!</definedName>
    <definedName name="TUBO_PVC_SDR21_JG_6_10" localSheetId="1">#REF!</definedName>
    <definedName name="TUBO_PVC_SDR21_JG_6_10">#REF!</definedName>
    <definedName name="TUBO_PVC_SDR21_JG_6_11" localSheetId="1">#REF!</definedName>
    <definedName name="TUBO_PVC_SDR21_JG_6_11">#REF!</definedName>
    <definedName name="TUBO_PVC_SDR21_JG_6_6" localSheetId="1">#REF!</definedName>
    <definedName name="TUBO_PVC_SDR21_JG_6_6">#REF!</definedName>
    <definedName name="TUBO_PVC_SDR21_JG_6_7" localSheetId="1">#REF!</definedName>
    <definedName name="TUBO_PVC_SDR21_JG_6_7">#REF!</definedName>
    <definedName name="TUBO_PVC_SDR21_JG_6_8" localSheetId="1">#REF!</definedName>
    <definedName name="TUBO_PVC_SDR21_JG_6_8">#REF!</definedName>
    <definedName name="TUBO_PVC_SDR21_JG_6_9" localSheetId="1">#REF!</definedName>
    <definedName name="TUBO_PVC_SDR21_JG_6_9">#REF!</definedName>
    <definedName name="TUBO_PVC_SDR21_JG_8" localSheetId="1">#REF!</definedName>
    <definedName name="TUBO_PVC_SDR21_JG_8">#REF!</definedName>
    <definedName name="TUBO_PVC_SDR21_JG_8_10" localSheetId="1">#REF!</definedName>
    <definedName name="TUBO_PVC_SDR21_JG_8_10">#REF!</definedName>
    <definedName name="TUBO_PVC_SDR21_JG_8_11" localSheetId="1">#REF!</definedName>
    <definedName name="TUBO_PVC_SDR21_JG_8_11">#REF!</definedName>
    <definedName name="TUBO_PVC_SDR21_JG_8_6" localSheetId="1">#REF!</definedName>
    <definedName name="TUBO_PVC_SDR21_JG_8_6">#REF!</definedName>
    <definedName name="TUBO_PVC_SDR21_JG_8_7" localSheetId="1">#REF!</definedName>
    <definedName name="TUBO_PVC_SDR21_JG_8_7">#REF!</definedName>
    <definedName name="TUBO_PVC_SDR21_JG_8_8" localSheetId="1">#REF!</definedName>
    <definedName name="TUBO_PVC_SDR21_JG_8_8">#REF!</definedName>
    <definedName name="TUBO_PVC_SDR21_JG_8_9" localSheetId="1">#REF!</definedName>
    <definedName name="TUBO_PVC_SDR21_JG_8_9">#REF!</definedName>
    <definedName name="TUBO_PVC_SDR26_12" localSheetId="1">#REF!</definedName>
    <definedName name="TUBO_PVC_SDR26_12">#REF!</definedName>
    <definedName name="TUBO_PVC_SDR26_12_10" localSheetId="1">#REF!</definedName>
    <definedName name="TUBO_PVC_SDR26_12_10">#REF!</definedName>
    <definedName name="TUBO_PVC_SDR26_12_11" localSheetId="1">#REF!</definedName>
    <definedName name="TUBO_PVC_SDR26_12_11">#REF!</definedName>
    <definedName name="TUBO_PVC_SDR26_12_6" localSheetId="1">#REF!</definedName>
    <definedName name="TUBO_PVC_SDR26_12_6">#REF!</definedName>
    <definedName name="TUBO_PVC_SDR26_12_7" localSheetId="1">#REF!</definedName>
    <definedName name="TUBO_PVC_SDR26_12_7">#REF!</definedName>
    <definedName name="TUBO_PVC_SDR26_12_8" localSheetId="1">#REF!</definedName>
    <definedName name="TUBO_PVC_SDR26_12_8">#REF!</definedName>
    <definedName name="TUBO_PVC_SDR26_12_9" localSheetId="1">#REF!</definedName>
    <definedName name="TUBO_PVC_SDR26_12_9">#REF!</definedName>
    <definedName name="TUBO_PVC_SDR26_2" localSheetId="1">#REF!</definedName>
    <definedName name="TUBO_PVC_SDR26_2">#REF!</definedName>
    <definedName name="TUBO_PVC_SDR26_2_10" localSheetId="1">#REF!</definedName>
    <definedName name="TUBO_PVC_SDR26_2_10">#REF!</definedName>
    <definedName name="TUBO_PVC_SDR26_2_11" localSheetId="1">#REF!</definedName>
    <definedName name="TUBO_PVC_SDR26_2_11">#REF!</definedName>
    <definedName name="TUBO_PVC_SDR26_2_6" localSheetId="1">#REF!</definedName>
    <definedName name="TUBO_PVC_SDR26_2_6">#REF!</definedName>
    <definedName name="TUBO_PVC_SDR26_2_7" localSheetId="1">#REF!</definedName>
    <definedName name="TUBO_PVC_SDR26_2_7">#REF!</definedName>
    <definedName name="TUBO_PVC_SDR26_2_8" localSheetId="1">#REF!</definedName>
    <definedName name="TUBO_PVC_SDR26_2_8">#REF!</definedName>
    <definedName name="TUBO_PVC_SDR26_2_9" localSheetId="1">#REF!</definedName>
    <definedName name="TUBO_PVC_SDR26_2_9">#REF!</definedName>
    <definedName name="TUBO_PVC_SDR26_34" localSheetId="1">#REF!</definedName>
    <definedName name="TUBO_PVC_SDR26_34">#REF!</definedName>
    <definedName name="TUBO_PVC_SDR26_34_10" localSheetId="1">#REF!</definedName>
    <definedName name="TUBO_PVC_SDR26_34_10">#REF!</definedName>
    <definedName name="TUBO_PVC_SDR26_34_11" localSheetId="1">#REF!</definedName>
    <definedName name="TUBO_PVC_SDR26_34_11">#REF!</definedName>
    <definedName name="TUBO_PVC_SDR26_34_6" localSheetId="1">#REF!</definedName>
    <definedName name="TUBO_PVC_SDR26_34_6">#REF!</definedName>
    <definedName name="TUBO_PVC_SDR26_34_7" localSheetId="1">#REF!</definedName>
    <definedName name="TUBO_PVC_SDR26_34_7">#REF!</definedName>
    <definedName name="TUBO_PVC_SDR26_34_8" localSheetId="1">#REF!</definedName>
    <definedName name="TUBO_PVC_SDR26_34_8">#REF!</definedName>
    <definedName name="TUBO_PVC_SDR26_34_9" localSheetId="1">#REF!</definedName>
    <definedName name="TUBO_PVC_SDR26_34_9">#REF!</definedName>
    <definedName name="TUBO_PVC_SDR26_JG_16" localSheetId="1">#REF!</definedName>
    <definedName name="TUBO_PVC_SDR26_JG_16">#REF!</definedName>
    <definedName name="TUBO_PVC_SDR26_JG_16_10" localSheetId="1">#REF!</definedName>
    <definedName name="TUBO_PVC_SDR26_JG_16_10">#REF!</definedName>
    <definedName name="TUBO_PVC_SDR26_JG_16_11" localSheetId="1">#REF!</definedName>
    <definedName name="TUBO_PVC_SDR26_JG_16_11">#REF!</definedName>
    <definedName name="TUBO_PVC_SDR26_JG_16_6" localSheetId="1">#REF!</definedName>
    <definedName name="TUBO_PVC_SDR26_JG_16_6">#REF!</definedName>
    <definedName name="TUBO_PVC_SDR26_JG_16_7" localSheetId="1">#REF!</definedName>
    <definedName name="TUBO_PVC_SDR26_JG_16_7">#REF!</definedName>
    <definedName name="TUBO_PVC_SDR26_JG_16_8" localSheetId="1">#REF!</definedName>
    <definedName name="TUBO_PVC_SDR26_JG_16_8">#REF!</definedName>
    <definedName name="TUBO_PVC_SDR26_JG_16_9" localSheetId="1">#REF!</definedName>
    <definedName name="TUBO_PVC_SDR26_JG_16_9">#REF!</definedName>
    <definedName name="TUBO_PVC_SDR26_JG_3" localSheetId="1">#REF!</definedName>
    <definedName name="TUBO_PVC_SDR26_JG_3">#REF!</definedName>
    <definedName name="TUBO_PVC_SDR26_JG_3_10" localSheetId="1">#REF!</definedName>
    <definedName name="TUBO_PVC_SDR26_JG_3_10">#REF!</definedName>
    <definedName name="TUBO_PVC_SDR26_JG_3_11" localSheetId="1">#REF!</definedName>
    <definedName name="TUBO_PVC_SDR26_JG_3_11">#REF!</definedName>
    <definedName name="TUBO_PVC_SDR26_JG_3_6" localSheetId="1">#REF!</definedName>
    <definedName name="TUBO_PVC_SDR26_JG_3_6">#REF!</definedName>
    <definedName name="TUBO_PVC_SDR26_JG_3_7" localSheetId="1">#REF!</definedName>
    <definedName name="TUBO_PVC_SDR26_JG_3_7">#REF!</definedName>
    <definedName name="TUBO_PVC_SDR26_JG_3_8" localSheetId="1">#REF!</definedName>
    <definedName name="TUBO_PVC_SDR26_JG_3_8">#REF!</definedName>
    <definedName name="TUBO_PVC_SDR26_JG_3_9" localSheetId="1">#REF!</definedName>
    <definedName name="TUBO_PVC_SDR26_JG_3_9">#REF!</definedName>
    <definedName name="TUBO_PVC_SDR26_JG_4" localSheetId="1">#REF!</definedName>
    <definedName name="TUBO_PVC_SDR26_JG_4">#REF!</definedName>
    <definedName name="TUBO_PVC_SDR26_JG_4_10" localSheetId="1">#REF!</definedName>
    <definedName name="TUBO_PVC_SDR26_JG_4_10">#REF!</definedName>
    <definedName name="TUBO_PVC_SDR26_JG_4_11" localSheetId="1">#REF!</definedName>
    <definedName name="TUBO_PVC_SDR26_JG_4_11">#REF!</definedName>
    <definedName name="TUBO_PVC_SDR26_JG_4_6" localSheetId="1">#REF!</definedName>
    <definedName name="TUBO_PVC_SDR26_JG_4_6">#REF!</definedName>
    <definedName name="TUBO_PVC_SDR26_JG_4_7" localSheetId="1">#REF!</definedName>
    <definedName name="TUBO_PVC_SDR26_JG_4_7">#REF!</definedName>
    <definedName name="TUBO_PVC_SDR26_JG_4_8" localSheetId="1">#REF!</definedName>
    <definedName name="TUBO_PVC_SDR26_JG_4_8">#REF!</definedName>
    <definedName name="TUBO_PVC_SDR26_JG_4_9" localSheetId="1">#REF!</definedName>
    <definedName name="TUBO_PVC_SDR26_JG_4_9">#REF!</definedName>
    <definedName name="TUBO_PVC_SDR26_JG_6" localSheetId="1">#REF!</definedName>
    <definedName name="TUBO_PVC_SDR26_JG_6">#REF!</definedName>
    <definedName name="TUBO_PVC_SDR26_JG_6_10" localSheetId="1">#REF!</definedName>
    <definedName name="TUBO_PVC_SDR26_JG_6_10">#REF!</definedName>
    <definedName name="TUBO_PVC_SDR26_JG_6_11" localSheetId="1">#REF!</definedName>
    <definedName name="TUBO_PVC_SDR26_JG_6_11">#REF!</definedName>
    <definedName name="TUBO_PVC_SDR26_JG_6_6" localSheetId="1">#REF!</definedName>
    <definedName name="TUBO_PVC_SDR26_JG_6_6">#REF!</definedName>
    <definedName name="TUBO_PVC_SDR26_JG_6_7" localSheetId="1">#REF!</definedName>
    <definedName name="TUBO_PVC_SDR26_JG_6_7">#REF!</definedName>
    <definedName name="TUBO_PVC_SDR26_JG_6_8" localSheetId="1">#REF!</definedName>
    <definedName name="TUBO_PVC_SDR26_JG_6_8">#REF!</definedName>
    <definedName name="TUBO_PVC_SDR26_JG_6_9" localSheetId="1">#REF!</definedName>
    <definedName name="TUBO_PVC_SDR26_JG_6_9">#REF!</definedName>
    <definedName name="TUBO_PVC_SDR26_JG_8" localSheetId="1">#REF!</definedName>
    <definedName name="TUBO_PVC_SDR26_JG_8">#REF!</definedName>
    <definedName name="TUBO_PVC_SDR26_JG_8_10" localSheetId="1">#REF!</definedName>
    <definedName name="TUBO_PVC_SDR26_JG_8_10">#REF!</definedName>
    <definedName name="TUBO_PVC_SDR26_JG_8_11" localSheetId="1">#REF!</definedName>
    <definedName name="TUBO_PVC_SDR26_JG_8_11">#REF!</definedName>
    <definedName name="TUBO_PVC_SDR26_JG_8_6" localSheetId="1">#REF!</definedName>
    <definedName name="TUBO_PVC_SDR26_JG_8_6">#REF!</definedName>
    <definedName name="TUBO_PVC_SDR26_JG_8_7" localSheetId="1">#REF!</definedName>
    <definedName name="TUBO_PVC_SDR26_JG_8_7">#REF!</definedName>
    <definedName name="TUBO_PVC_SDR26_JG_8_8" localSheetId="1">#REF!</definedName>
    <definedName name="TUBO_PVC_SDR26_JG_8_8">#REF!</definedName>
    <definedName name="TUBO_PVC_SDR26_JG_8_9" localSheetId="1">#REF!</definedName>
    <definedName name="TUBO_PVC_SDR26_JG_8_9">#REF!</definedName>
    <definedName name="TUBO_PVC_SDR325_JG_16" localSheetId="1">#REF!</definedName>
    <definedName name="TUBO_PVC_SDR325_JG_16">#REF!</definedName>
    <definedName name="TUBO_PVC_SDR325_JG_16_10" localSheetId="1">#REF!</definedName>
    <definedName name="TUBO_PVC_SDR325_JG_16_10">#REF!</definedName>
    <definedName name="TUBO_PVC_SDR325_JG_16_11" localSheetId="1">#REF!</definedName>
    <definedName name="TUBO_PVC_SDR325_JG_16_11">#REF!</definedName>
    <definedName name="TUBO_PVC_SDR325_JG_16_6" localSheetId="1">#REF!</definedName>
    <definedName name="TUBO_PVC_SDR325_JG_16_6">#REF!</definedName>
    <definedName name="TUBO_PVC_SDR325_JG_16_7" localSheetId="1">#REF!</definedName>
    <definedName name="TUBO_PVC_SDR325_JG_16_7">#REF!</definedName>
    <definedName name="TUBO_PVC_SDR325_JG_16_8" localSheetId="1">#REF!</definedName>
    <definedName name="TUBO_PVC_SDR325_JG_16_8">#REF!</definedName>
    <definedName name="TUBO_PVC_SDR325_JG_16_9" localSheetId="1">#REF!</definedName>
    <definedName name="TUBO_PVC_SDR325_JG_16_9">#REF!</definedName>
    <definedName name="TUBO_PVC_SDR325_JG_20" localSheetId="1">#REF!</definedName>
    <definedName name="TUBO_PVC_SDR325_JG_20">#REF!</definedName>
    <definedName name="TUBO_PVC_SDR325_JG_20_10" localSheetId="1">#REF!</definedName>
    <definedName name="TUBO_PVC_SDR325_JG_20_10">#REF!</definedName>
    <definedName name="TUBO_PVC_SDR325_JG_20_11" localSheetId="1">#REF!</definedName>
    <definedName name="TUBO_PVC_SDR325_JG_20_11">#REF!</definedName>
    <definedName name="TUBO_PVC_SDR325_JG_20_6" localSheetId="1">#REF!</definedName>
    <definedName name="TUBO_PVC_SDR325_JG_20_6">#REF!</definedName>
    <definedName name="TUBO_PVC_SDR325_JG_20_7" localSheetId="1">#REF!</definedName>
    <definedName name="TUBO_PVC_SDR325_JG_20_7">#REF!</definedName>
    <definedName name="TUBO_PVC_SDR325_JG_20_8" localSheetId="1">#REF!</definedName>
    <definedName name="TUBO_PVC_SDR325_JG_20_8">#REF!</definedName>
    <definedName name="TUBO_PVC_SDR325_JG_20_9" localSheetId="1">#REF!</definedName>
    <definedName name="TUBO_PVC_SDR325_JG_20_9">#REF!</definedName>
    <definedName name="TUBO_PVC_SDR325_JG_8" localSheetId="1">#REF!</definedName>
    <definedName name="TUBO_PVC_SDR325_JG_8">#REF!</definedName>
    <definedName name="TUBO_PVC_SDR325_JG_8_10" localSheetId="1">#REF!</definedName>
    <definedName name="TUBO_PVC_SDR325_JG_8_10">#REF!</definedName>
    <definedName name="TUBO_PVC_SDR325_JG_8_11" localSheetId="1">#REF!</definedName>
    <definedName name="TUBO_PVC_SDR325_JG_8_11">#REF!</definedName>
    <definedName name="TUBO_PVC_SDR325_JG_8_6" localSheetId="1">#REF!</definedName>
    <definedName name="TUBO_PVC_SDR325_JG_8_6">#REF!</definedName>
    <definedName name="TUBO_PVC_SDR325_JG_8_7" localSheetId="1">#REF!</definedName>
    <definedName name="TUBO_PVC_SDR325_JG_8_7">#REF!</definedName>
    <definedName name="TUBO_PVC_SDR325_JG_8_8" localSheetId="1">#REF!</definedName>
    <definedName name="TUBO_PVC_SDR325_JG_8_8">#REF!</definedName>
    <definedName name="TUBO_PVC_SDR325_JG_8_9" localSheetId="1">#REF!</definedName>
    <definedName name="TUBO_PVC_SDR325_JG_8_9">#REF!</definedName>
    <definedName name="TUBO_PVC_SDR41_2" localSheetId="1">#REF!</definedName>
    <definedName name="TUBO_PVC_SDR41_2">#REF!</definedName>
    <definedName name="TUBO_PVC_SDR41_2_10" localSheetId="1">#REF!</definedName>
    <definedName name="TUBO_PVC_SDR41_2_10">#REF!</definedName>
    <definedName name="TUBO_PVC_SDR41_2_11" localSheetId="1">#REF!</definedName>
    <definedName name="TUBO_PVC_SDR41_2_11">#REF!</definedName>
    <definedName name="TUBO_PVC_SDR41_2_6" localSheetId="1">#REF!</definedName>
    <definedName name="TUBO_PVC_SDR41_2_6">#REF!</definedName>
    <definedName name="TUBO_PVC_SDR41_2_7" localSheetId="1">#REF!</definedName>
    <definedName name="TUBO_PVC_SDR41_2_7">#REF!</definedName>
    <definedName name="TUBO_PVC_SDR41_2_8" localSheetId="1">#REF!</definedName>
    <definedName name="TUBO_PVC_SDR41_2_8">#REF!</definedName>
    <definedName name="TUBO_PVC_SDR41_2_9" localSheetId="1">#REF!</definedName>
    <definedName name="TUBO_PVC_SDR41_2_9">#REF!</definedName>
    <definedName name="TUBO_PVC_SDR41_3" localSheetId="1">#REF!</definedName>
    <definedName name="TUBO_PVC_SDR41_3">#REF!</definedName>
    <definedName name="TUBO_PVC_SDR41_3_10" localSheetId="1">#REF!</definedName>
    <definedName name="TUBO_PVC_SDR41_3_10">#REF!</definedName>
    <definedName name="TUBO_PVC_SDR41_3_11" localSheetId="1">#REF!</definedName>
    <definedName name="TUBO_PVC_SDR41_3_11">#REF!</definedName>
    <definedName name="TUBO_PVC_SDR41_3_6" localSheetId="1">#REF!</definedName>
    <definedName name="TUBO_PVC_SDR41_3_6">#REF!</definedName>
    <definedName name="TUBO_PVC_SDR41_3_7" localSheetId="1">#REF!</definedName>
    <definedName name="TUBO_PVC_SDR41_3_7">#REF!</definedName>
    <definedName name="TUBO_PVC_SDR41_3_8" localSheetId="1">#REF!</definedName>
    <definedName name="TUBO_PVC_SDR41_3_8">#REF!</definedName>
    <definedName name="TUBO_PVC_SDR41_3_9" localSheetId="1">#REF!</definedName>
    <definedName name="TUBO_PVC_SDR41_3_9">#REF!</definedName>
    <definedName name="TUBO_PVC_SDR41_4" localSheetId="1">#REF!</definedName>
    <definedName name="TUBO_PVC_SDR41_4">#REF!</definedName>
    <definedName name="TUBO_PVC_SDR41_4_10" localSheetId="1">#REF!</definedName>
    <definedName name="TUBO_PVC_SDR41_4_10">#REF!</definedName>
    <definedName name="TUBO_PVC_SDR41_4_11" localSheetId="1">#REF!</definedName>
    <definedName name="TUBO_PVC_SDR41_4_11">#REF!</definedName>
    <definedName name="TUBO_PVC_SDR41_4_6" localSheetId="1">#REF!</definedName>
    <definedName name="TUBO_PVC_SDR41_4_6">#REF!</definedName>
    <definedName name="TUBO_PVC_SDR41_4_7" localSheetId="1">#REF!</definedName>
    <definedName name="TUBO_PVC_SDR41_4_7">#REF!</definedName>
    <definedName name="TUBO_PVC_SDR41_4_8" localSheetId="1">#REF!</definedName>
    <definedName name="TUBO_PVC_SDR41_4_8">#REF!</definedName>
    <definedName name="TUBO_PVC_SDR41_4_9" localSheetId="1">#REF!</definedName>
    <definedName name="TUBO_PVC_SDR41_4_9">#REF!</definedName>
    <definedName name="TYPE_3M" localSheetId="1">#REF!</definedName>
    <definedName name="TYPE_3M">#REF!</definedName>
    <definedName name="TYPE_3M_10" localSheetId="1">#REF!</definedName>
    <definedName name="TYPE_3M_10">#REF!</definedName>
    <definedName name="TYPE_3M_11" localSheetId="1">#REF!</definedName>
    <definedName name="TYPE_3M_11">#REF!</definedName>
    <definedName name="TYPE_3M_6" localSheetId="1">#REF!</definedName>
    <definedName name="TYPE_3M_6">#REF!</definedName>
    <definedName name="TYPE_3M_7" localSheetId="1">#REF!</definedName>
    <definedName name="TYPE_3M_7">#REF!</definedName>
    <definedName name="TYPE_3M_8" localSheetId="1">#REF!</definedName>
    <definedName name="TYPE_3M_8">#REF!</definedName>
    <definedName name="TYPE_3M_9" localSheetId="1">#REF!</definedName>
    <definedName name="TYPE_3M_9">#REF!</definedName>
    <definedName name="UND">#N/A</definedName>
    <definedName name="UND_6">NA()</definedName>
    <definedName name="UNION_HG_1" localSheetId="1">#REF!</definedName>
    <definedName name="UNION_HG_1">#REF!</definedName>
    <definedName name="UNION_HG_1_10" localSheetId="1">#REF!</definedName>
    <definedName name="UNION_HG_1_10">#REF!</definedName>
    <definedName name="UNION_HG_1_11" localSheetId="1">#REF!</definedName>
    <definedName name="UNION_HG_1_11">#REF!</definedName>
    <definedName name="UNION_HG_1_6" localSheetId="1">#REF!</definedName>
    <definedName name="UNION_HG_1_6">#REF!</definedName>
    <definedName name="UNION_HG_1_7" localSheetId="1">#REF!</definedName>
    <definedName name="UNION_HG_1_7">#REF!</definedName>
    <definedName name="UNION_HG_1_8" localSheetId="1">#REF!</definedName>
    <definedName name="UNION_HG_1_8">#REF!</definedName>
    <definedName name="UNION_HG_1_9" localSheetId="1">#REF!</definedName>
    <definedName name="UNION_HG_1_9">#REF!</definedName>
    <definedName name="UNION_HG_12" localSheetId="1">#REF!</definedName>
    <definedName name="UNION_HG_12">#REF!</definedName>
    <definedName name="UNION_HG_12_10" localSheetId="1">#REF!</definedName>
    <definedName name="UNION_HG_12_10">#REF!</definedName>
    <definedName name="UNION_HG_12_11" localSheetId="1">#REF!</definedName>
    <definedName name="UNION_HG_12_11">#REF!</definedName>
    <definedName name="UNION_HG_12_6" localSheetId="1">#REF!</definedName>
    <definedName name="UNION_HG_12_6">#REF!</definedName>
    <definedName name="UNION_HG_12_7" localSheetId="1">#REF!</definedName>
    <definedName name="UNION_HG_12_7">#REF!</definedName>
    <definedName name="UNION_HG_12_8" localSheetId="1">#REF!</definedName>
    <definedName name="UNION_HG_12_8">#REF!</definedName>
    <definedName name="UNION_HG_12_9" localSheetId="1">#REF!</definedName>
    <definedName name="UNION_HG_12_9">#REF!</definedName>
    <definedName name="UNION_HG_34" localSheetId="1">#REF!</definedName>
    <definedName name="UNION_HG_34">#REF!</definedName>
    <definedName name="UNION_HG_34_10" localSheetId="1">#REF!</definedName>
    <definedName name="UNION_HG_34_10">#REF!</definedName>
    <definedName name="UNION_HG_34_11" localSheetId="1">#REF!</definedName>
    <definedName name="UNION_HG_34_11">#REF!</definedName>
    <definedName name="UNION_HG_34_6" localSheetId="1">#REF!</definedName>
    <definedName name="UNION_HG_34_6">#REF!</definedName>
    <definedName name="UNION_HG_34_7" localSheetId="1">#REF!</definedName>
    <definedName name="UNION_HG_34_7">#REF!</definedName>
    <definedName name="UNION_HG_34_8" localSheetId="1">#REF!</definedName>
    <definedName name="UNION_HG_34_8">#REF!</definedName>
    <definedName name="UNION_HG_34_9" localSheetId="1">#REF!</definedName>
    <definedName name="UNION_HG_34_9">#REF!</definedName>
    <definedName name="UNION_PVC_PRES_12" localSheetId="1">#REF!</definedName>
    <definedName name="UNION_PVC_PRES_12">#REF!</definedName>
    <definedName name="UNION_PVC_PRES_12_10" localSheetId="1">#REF!</definedName>
    <definedName name="UNION_PVC_PRES_12_10">#REF!</definedName>
    <definedName name="UNION_PVC_PRES_12_11" localSheetId="1">#REF!</definedName>
    <definedName name="UNION_PVC_PRES_12_11">#REF!</definedName>
    <definedName name="UNION_PVC_PRES_12_6" localSheetId="1">#REF!</definedName>
    <definedName name="UNION_PVC_PRES_12_6">#REF!</definedName>
    <definedName name="UNION_PVC_PRES_12_7" localSheetId="1">#REF!</definedName>
    <definedName name="UNION_PVC_PRES_12_7">#REF!</definedName>
    <definedName name="UNION_PVC_PRES_12_8" localSheetId="1">#REF!</definedName>
    <definedName name="UNION_PVC_PRES_12_8">#REF!</definedName>
    <definedName name="UNION_PVC_PRES_12_9" localSheetId="1">#REF!</definedName>
    <definedName name="UNION_PVC_PRES_12_9">#REF!</definedName>
    <definedName name="UNION_PVC_PRES_34" localSheetId="1">#REF!</definedName>
    <definedName name="UNION_PVC_PRES_34">#REF!</definedName>
    <definedName name="UNION_PVC_PRES_34_10" localSheetId="1">#REF!</definedName>
    <definedName name="UNION_PVC_PRES_34_10">#REF!</definedName>
    <definedName name="UNION_PVC_PRES_34_11" localSheetId="1">#REF!</definedName>
    <definedName name="UNION_PVC_PRES_34_11">#REF!</definedName>
    <definedName name="UNION_PVC_PRES_34_6" localSheetId="1">#REF!</definedName>
    <definedName name="UNION_PVC_PRES_34_6">#REF!</definedName>
    <definedName name="UNION_PVC_PRES_34_7" localSheetId="1">#REF!</definedName>
    <definedName name="UNION_PVC_PRES_34_7">#REF!</definedName>
    <definedName name="UNION_PVC_PRES_34_8" localSheetId="1">#REF!</definedName>
    <definedName name="UNION_PVC_PRES_34_8">#REF!</definedName>
    <definedName name="UNION_PVC_PRES_34_9" localSheetId="1">#REF!</definedName>
    <definedName name="UNION_PVC_PRES_34_9">#REF!</definedName>
    <definedName name="uso.vibrador">'[34]Costos Mano de Obra'!$O$42</definedName>
    <definedName name="VACC">[9]Precio!$F$31</definedName>
    <definedName name="vaciadohormigonindustrial" localSheetId="1">#REF!</definedName>
    <definedName name="vaciadohormigonindustrial">#REF!</definedName>
    <definedName name="vaciadohormigonindustrial_8" localSheetId="1">#REF!</definedName>
    <definedName name="vaciadohormigonindustrial_8">#REF!</definedName>
    <definedName name="vaciadozapata" localSheetId="1">#REF!</definedName>
    <definedName name="vaciadozapata">#REF!</definedName>
    <definedName name="vaciadozapata_8" localSheetId="1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1">#REF!</definedName>
    <definedName name="VALVULA_AIRE_1_HF_ROSCADA">#REF!</definedName>
    <definedName name="VALVULA_AIRE_1_HF_ROSCADA_10" localSheetId="1">#REF!</definedName>
    <definedName name="VALVULA_AIRE_1_HF_ROSCADA_10">#REF!</definedName>
    <definedName name="VALVULA_AIRE_1_HF_ROSCADA_11" localSheetId="1">#REF!</definedName>
    <definedName name="VALVULA_AIRE_1_HF_ROSCADA_11">#REF!</definedName>
    <definedName name="VALVULA_AIRE_1_HF_ROSCADA_6" localSheetId="1">#REF!</definedName>
    <definedName name="VALVULA_AIRE_1_HF_ROSCADA_6">#REF!</definedName>
    <definedName name="VALVULA_AIRE_1_HF_ROSCADA_7" localSheetId="1">#REF!</definedName>
    <definedName name="VALVULA_AIRE_1_HF_ROSCADA_7">#REF!</definedName>
    <definedName name="VALVULA_AIRE_1_HF_ROSCADA_8" localSheetId="1">#REF!</definedName>
    <definedName name="VALVULA_AIRE_1_HF_ROSCADA_8">#REF!</definedName>
    <definedName name="VALVULA_AIRE_1_HF_ROSCADA_9" localSheetId="1">#REF!</definedName>
    <definedName name="VALVULA_AIRE_1_HF_ROSCADA_9">#REF!</definedName>
    <definedName name="VALVULA_AIRE_3_HF_ROSCADA" localSheetId="1">#REF!</definedName>
    <definedName name="VALVULA_AIRE_3_HF_ROSCADA">#REF!</definedName>
    <definedName name="VALVULA_AIRE_3_HF_ROSCADA_10" localSheetId="1">#REF!</definedName>
    <definedName name="VALVULA_AIRE_3_HF_ROSCADA_10">#REF!</definedName>
    <definedName name="VALVULA_AIRE_3_HF_ROSCADA_11" localSheetId="1">#REF!</definedName>
    <definedName name="VALVULA_AIRE_3_HF_ROSCADA_11">#REF!</definedName>
    <definedName name="VALVULA_AIRE_3_HF_ROSCADA_6" localSheetId="1">#REF!</definedName>
    <definedName name="VALVULA_AIRE_3_HF_ROSCADA_6">#REF!</definedName>
    <definedName name="VALVULA_AIRE_3_HF_ROSCADA_7" localSheetId="1">#REF!</definedName>
    <definedName name="VALVULA_AIRE_3_HF_ROSCADA_7">#REF!</definedName>
    <definedName name="VALVULA_AIRE_3_HF_ROSCADA_8" localSheetId="1">#REF!</definedName>
    <definedName name="VALVULA_AIRE_3_HF_ROSCADA_8">#REF!</definedName>
    <definedName name="VALVULA_AIRE_3_HF_ROSCADA_9" localSheetId="1">#REF!</definedName>
    <definedName name="VALVULA_AIRE_3_HF_ROSCADA_9">#REF!</definedName>
    <definedName name="VALVULA_AIRE_34_HF_ROSCADA" localSheetId="1">#REF!</definedName>
    <definedName name="VALVULA_AIRE_34_HF_ROSCADA">#REF!</definedName>
    <definedName name="VALVULA_AIRE_34_HF_ROSCADA_10" localSheetId="1">#REF!</definedName>
    <definedName name="VALVULA_AIRE_34_HF_ROSCADA_10">#REF!</definedName>
    <definedName name="VALVULA_AIRE_34_HF_ROSCADA_11" localSheetId="1">#REF!</definedName>
    <definedName name="VALVULA_AIRE_34_HF_ROSCADA_11">#REF!</definedName>
    <definedName name="VALVULA_AIRE_34_HF_ROSCADA_6" localSheetId="1">#REF!</definedName>
    <definedName name="VALVULA_AIRE_34_HF_ROSCADA_6">#REF!</definedName>
    <definedName name="VALVULA_AIRE_34_HF_ROSCADA_7" localSheetId="1">#REF!</definedName>
    <definedName name="VALVULA_AIRE_34_HF_ROSCADA_7">#REF!</definedName>
    <definedName name="VALVULA_AIRE_34_HF_ROSCADA_8" localSheetId="1">#REF!</definedName>
    <definedName name="VALVULA_AIRE_34_HF_ROSCADA_8">#REF!</definedName>
    <definedName name="VALVULA_AIRE_34_HF_ROSCADA_9" localSheetId="1">#REF!</definedName>
    <definedName name="VALVULA_AIRE_34_HF_ROSCADA_9">#REF!</definedName>
    <definedName name="VALVULA_COMP_12_HF_PLATILLADA" localSheetId="1">#REF!</definedName>
    <definedName name="VALVULA_COMP_12_HF_PLATILLADA">#REF!</definedName>
    <definedName name="VALVULA_COMP_12_HF_PLATILLADA_10" localSheetId="1">#REF!</definedName>
    <definedName name="VALVULA_COMP_12_HF_PLATILLADA_10">#REF!</definedName>
    <definedName name="VALVULA_COMP_12_HF_PLATILLADA_11" localSheetId="1">#REF!</definedName>
    <definedName name="VALVULA_COMP_12_HF_PLATILLADA_11">#REF!</definedName>
    <definedName name="VALVULA_COMP_12_HF_PLATILLADA_6" localSheetId="1">#REF!</definedName>
    <definedName name="VALVULA_COMP_12_HF_PLATILLADA_6">#REF!</definedName>
    <definedName name="VALVULA_COMP_12_HF_PLATILLADA_7" localSheetId="1">#REF!</definedName>
    <definedName name="VALVULA_COMP_12_HF_PLATILLADA_7">#REF!</definedName>
    <definedName name="VALVULA_COMP_12_HF_PLATILLADA_8" localSheetId="1">#REF!</definedName>
    <definedName name="VALVULA_COMP_12_HF_PLATILLADA_8">#REF!</definedName>
    <definedName name="VALVULA_COMP_12_HF_PLATILLADA_9" localSheetId="1">#REF!</definedName>
    <definedName name="VALVULA_COMP_12_HF_PLATILLADA_9">#REF!</definedName>
    <definedName name="VALVULA_COMP_16_HF_PLATILLADA" localSheetId="1">#REF!</definedName>
    <definedName name="VALVULA_COMP_16_HF_PLATILLADA">#REF!</definedName>
    <definedName name="VALVULA_COMP_16_HF_PLATILLADA_10" localSheetId="1">#REF!</definedName>
    <definedName name="VALVULA_COMP_16_HF_PLATILLADA_10">#REF!</definedName>
    <definedName name="VALVULA_COMP_16_HF_PLATILLADA_11" localSheetId="1">#REF!</definedName>
    <definedName name="VALVULA_COMP_16_HF_PLATILLADA_11">#REF!</definedName>
    <definedName name="VALVULA_COMP_16_HF_PLATILLADA_6" localSheetId="1">#REF!</definedName>
    <definedName name="VALVULA_COMP_16_HF_PLATILLADA_6">#REF!</definedName>
    <definedName name="VALVULA_COMP_16_HF_PLATILLADA_7" localSheetId="1">#REF!</definedName>
    <definedName name="VALVULA_COMP_16_HF_PLATILLADA_7">#REF!</definedName>
    <definedName name="VALVULA_COMP_16_HF_PLATILLADA_8" localSheetId="1">#REF!</definedName>
    <definedName name="VALVULA_COMP_16_HF_PLATILLADA_8">#REF!</definedName>
    <definedName name="VALVULA_COMP_16_HF_PLATILLADA_9" localSheetId="1">#REF!</definedName>
    <definedName name="VALVULA_COMP_16_HF_PLATILLADA_9">#REF!</definedName>
    <definedName name="VALVULA_COMP_2_12_HF_ROSCADA" localSheetId="1">#REF!</definedName>
    <definedName name="VALVULA_COMP_2_12_HF_ROSCADA">#REF!</definedName>
    <definedName name="VALVULA_COMP_2_12_HF_ROSCADA_10" localSheetId="1">#REF!</definedName>
    <definedName name="VALVULA_COMP_2_12_HF_ROSCADA_10">#REF!</definedName>
    <definedName name="VALVULA_COMP_2_12_HF_ROSCADA_11" localSheetId="1">#REF!</definedName>
    <definedName name="VALVULA_COMP_2_12_HF_ROSCADA_11">#REF!</definedName>
    <definedName name="VALVULA_COMP_2_12_HF_ROSCADA_6" localSheetId="1">#REF!</definedName>
    <definedName name="VALVULA_COMP_2_12_HF_ROSCADA_6">#REF!</definedName>
    <definedName name="VALVULA_COMP_2_12_HF_ROSCADA_7" localSheetId="1">#REF!</definedName>
    <definedName name="VALVULA_COMP_2_12_HF_ROSCADA_7">#REF!</definedName>
    <definedName name="VALVULA_COMP_2_12_HF_ROSCADA_8" localSheetId="1">#REF!</definedName>
    <definedName name="VALVULA_COMP_2_12_HF_ROSCADA_8">#REF!</definedName>
    <definedName name="VALVULA_COMP_2_12_HF_ROSCADA_9" localSheetId="1">#REF!</definedName>
    <definedName name="VALVULA_COMP_2_12_HF_ROSCADA_9">#REF!</definedName>
    <definedName name="VALVULA_COMP_2_HF_ROSCADA" localSheetId="1">#REF!</definedName>
    <definedName name="VALVULA_COMP_2_HF_ROSCADA">#REF!</definedName>
    <definedName name="VALVULA_COMP_2_HF_ROSCADA_10" localSheetId="1">#REF!</definedName>
    <definedName name="VALVULA_COMP_2_HF_ROSCADA_10">#REF!</definedName>
    <definedName name="VALVULA_COMP_2_HF_ROSCADA_11" localSheetId="1">#REF!</definedName>
    <definedName name="VALVULA_COMP_2_HF_ROSCADA_11">#REF!</definedName>
    <definedName name="VALVULA_COMP_2_HF_ROSCADA_6" localSheetId="1">#REF!</definedName>
    <definedName name="VALVULA_COMP_2_HF_ROSCADA_6">#REF!</definedName>
    <definedName name="VALVULA_COMP_2_HF_ROSCADA_7" localSheetId="1">#REF!</definedName>
    <definedName name="VALVULA_COMP_2_HF_ROSCADA_7">#REF!</definedName>
    <definedName name="VALVULA_COMP_2_HF_ROSCADA_8" localSheetId="1">#REF!</definedName>
    <definedName name="VALVULA_COMP_2_HF_ROSCADA_8">#REF!</definedName>
    <definedName name="VALVULA_COMP_2_HF_ROSCADA_9" localSheetId="1">#REF!</definedName>
    <definedName name="VALVULA_COMP_2_HF_ROSCADA_9">#REF!</definedName>
    <definedName name="VALVULA_COMP_20_HF_PLATILLADA" localSheetId="1">#REF!</definedName>
    <definedName name="VALVULA_COMP_20_HF_PLATILLADA">#REF!</definedName>
    <definedName name="VALVULA_COMP_20_HF_PLATILLADA_10" localSheetId="1">#REF!</definedName>
    <definedName name="VALVULA_COMP_20_HF_PLATILLADA_10">#REF!</definedName>
    <definedName name="VALVULA_COMP_20_HF_PLATILLADA_11" localSheetId="1">#REF!</definedName>
    <definedName name="VALVULA_COMP_20_HF_PLATILLADA_11">#REF!</definedName>
    <definedName name="VALVULA_COMP_20_HF_PLATILLADA_6" localSheetId="1">#REF!</definedName>
    <definedName name="VALVULA_COMP_20_HF_PLATILLADA_6">#REF!</definedName>
    <definedName name="VALVULA_COMP_20_HF_PLATILLADA_7" localSheetId="1">#REF!</definedName>
    <definedName name="VALVULA_COMP_20_HF_PLATILLADA_7">#REF!</definedName>
    <definedName name="VALVULA_COMP_20_HF_PLATILLADA_8" localSheetId="1">#REF!</definedName>
    <definedName name="VALVULA_COMP_20_HF_PLATILLADA_8">#REF!</definedName>
    <definedName name="VALVULA_COMP_20_HF_PLATILLADA_9" localSheetId="1">#REF!</definedName>
    <definedName name="VALVULA_COMP_20_HF_PLATILLADA_9">#REF!</definedName>
    <definedName name="VALVULA_COMP_3_HF_ROSCADA" localSheetId="1">#REF!</definedName>
    <definedName name="VALVULA_COMP_3_HF_ROSCADA">#REF!</definedName>
    <definedName name="VALVULA_COMP_3_HF_ROSCADA_10" localSheetId="1">#REF!</definedName>
    <definedName name="VALVULA_COMP_3_HF_ROSCADA_10">#REF!</definedName>
    <definedName name="VALVULA_COMP_3_HF_ROSCADA_11" localSheetId="1">#REF!</definedName>
    <definedName name="VALVULA_COMP_3_HF_ROSCADA_11">#REF!</definedName>
    <definedName name="VALVULA_COMP_3_HF_ROSCADA_6" localSheetId="1">#REF!</definedName>
    <definedName name="VALVULA_COMP_3_HF_ROSCADA_6">#REF!</definedName>
    <definedName name="VALVULA_COMP_3_HF_ROSCADA_7" localSheetId="1">#REF!</definedName>
    <definedName name="VALVULA_COMP_3_HF_ROSCADA_7">#REF!</definedName>
    <definedName name="VALVULA_COMP_3_HF_ROSCADA_8" localSheetId="1">#REF!</definedName>
    <definedName name="VALVULA_COMP_3_HF_ROSCADA_8">#REF!</definedName>
    <definedName name="VALVULA_COMP_3_HF_ROSCADA_9" localSheetId="1">#REF!</definedName>
    <definedName name="VALVULA_COMP_3_HF_ROSCADA_9">#REF!</definedName>
    <definedName name="VALVULA_COMP_4_HF_PLATILLADA" localSheetId="1">#REF!</definedName>
    <definedName name="VALVULA_COMP_4_HF_PLATILLADA">#REF!</definedName>
    <definedName name="VALVULA_COMP_4_HF_PLATILLADA_10" localSheetId="1">#REF!</definedName>
    <definedName name="VALVULA_COMP_4_HF_PLATILLADA_10">#REF!</definedName>
    <definedName name="VALVULA_COMP_4_HF_PLATILLADA_11" localSheetId="1">#REF!</definedName>
    <definedName name="VALVULA_COMP_4_HF_PLATILLADA_11">#REF!</definedName>
    <definedName name="VALVULA_COMP_4_HF_PLATILLADA_6" localSheetId="1">#REF!</definedName>
    <definedName name="VALVULA_COMP_4_HF_PLATILLADA_6">#REF!</definedName>
    <definedName name="VALVULA_COMP_4_HF_PLATILLADA_7" localSheetId="1">#REF!</definedName>
    <definedName name="VALVULA_COMP_4_HF_PLATILLADA_7">#REF!</definedName>
    <definedName name="VALVULA_COMP_4_HF_PLATILLADA_8" localSheetId="1">#REF!</definedName>
    <definedName name="VALVULA_COMP_4_HF_PLATILLADA_8">#REF!</definedName>
    <definedName name="VALVULA_COMP_4_HF_PLATILLADA_9" localSheetId="1">#REF!</definedName>
    <definedName name="VALVULA_COMP_4_HF_PLATILLADA_9">#REF!</definedName>
    <definedName name="VALVULA_COMP_4_HF_ROSCADA" localSheetId="1">#REF!</definedName>
    <definedName name="VALVULA_COMP_4_HF_ROSCADA">#REF!</definedName>
    <definedName name="VALVULA_COMP_4_HF_ROSCADA_10" localSheetId="1">#REF!</definedName>
    <definedName name="VALVULA_COMP_4_HF_ROSCADA_10">#REF!</definedName>
    <definedName name="VALVULA_COMP_4_HF_ROSCADA_11" localSheetId="1">#REF!</definedName>
    <definedName name="VALVULA_COMP_4_HF_ROSCADA_11">#REF!</definedName>
    <definedName name="VALVULA_COMP_4_HF_ROSCADA_6" localSheetId="1">#REF!</definedName>
    <definedName name="VALVULA_COMP_4_HF_ROSCADA_6">#REF!</definedName>
    <definedName name="VALVULA_COMP_4_HF_ROSCADA_7" localSheetId="1">#REF!</definedName>
    <definedName name="VALVULA_COMP_4_HF_ROSCADA_7">#REF!</definedName>
    <definedName name="VALVULA_COMP_4_HF_ROSCADA_8" localSheetId="1">#REF!</definedName>
    <definedName name="VALVULA_COMP_4_HF_ROSCADA_8">#REF!</definedName>
    <definedName name="VALVULA_COMP_4_HF_ROSCADA_9" localSheetId="1">#REF!</definedName>
    <definedName name="VALVULA_COMP_4_HF_ROSCADA_9">#REF!</definedName>
    <definedName name="VALVULA_COMP_6_HF_PLATILLADA" localSheetId="1">#REF!</definedName>
    <definedName name="VALVULA_COMP_6_HF_PLATILLADA">#REF!</definedName>
    <definedName name="VALVULA_COMP_6_HF_PLATILLADA_10" localSheetId="1">#REF!</definedName>
    <definedName name="VALVULA_COMP_6_HF_PLATILLADA_10">#REF!</definedName>
    <definedName name="VALVULA_COMP_6_HF_PLATILLADA_11" localSheetId="1">#REF!</definedName>
    <definedName name="VALVULA_COMP_6_HF_PLATILLADA_11">#REF!</definedName>
    <definedName name="VALVULA_COMP_6_HF_PLATILLADA_6" localSheetId="1">#REF!</definedName>
    <definedName name="VALVULA_COMP_6_HF_PLATILLADA_6">#REF!</definedName>
    <definedName name="VALVULA_COMP_6_HF_PLATILLADA_7" localSheetId="1">#REF!</definedName>
    <definedName name="VALVULA_COMP_6_HF_PLATILLADA_7">#REF!</definedName>
    <definedName name="VALVULA_COMP_6_HF_PLATILLADA_8" localSheetId="1">#REF!</definedName>
    <definedName name="VALVULA_COMP_6_HF_PLATILLADA_8">#REF!</definedName>
    <definedName name="VALVULA_COMP_6_HF_PLATILLADA_9" localSheetId="1">#REF!</definedName>
    <definedName name="VALVULA_COMP_6_HF_PLATILLADA_9">#REF!</definedName>
    <definedName name="VALVULA_COMP_8_HF_PLATILLADA" localSheetId="1">#REF!</definedName>
    <definedName name="VALVULA_COMP_8_HF_PLATILLADA">#REF!</definedName>
    <definedName name="VALVULA_COMP_8_HF_PLATILLADA_10" localSheetId="1">#REF!</definedName>
    <definedName name="VALVULA_COMP_8_HF_PLATILLADA_10">#REF!</definedName>
    <definedName name="VALVULA_COMP_8_HF_PLATILLADA_11" localSheetId="1">#REF!</definedName>
    <definedName name="VALVULA_COMP_8_HF_PLATILLADA_11">#REF!</definedName>
    <definedName name="VALVULA_COMP_8_HF_PLATILLADA_6" localSheetId="1">#REF!</definedName>
    <definedName name="VALVULA_COMP_8_HF_PLATILLADA_6">#REF!</definedName>
    <definedName name="VALVULA_COMP_8_HF_PLATILLADA_7" localSheetId="1">#REF!</definedName>
    <definedName name="VALVULA_COMP_8_HF_PLATILLADA_7">#REF!</definedName>
    <definedName name="VALVULA_COMP_8_HF_PLATILLADA_8" localSheetId="1">#REF!</definedName>
    <definedName name="VALVULA_COMP_8_HF_PLATILLADA_8">#REF!</definedName>
    <definedName name="VALVULA_COMP_8_HF_PLATILLADA_9" localSheetId="1">#REF!</definedName>
    <definedName name="VALVULA_COMP_8_HF_PLATILLADA_9">#REF!</definedName>
    <definedName name="VARILLA" localSheetId="1">#REF!</definedName>
    <definedName name="VARILLA">#REF!</definedName>
    <definedName name="VARILLA_BLOQUES_20" localSheetId="1">#REF!</definedName>
    <definedName name="VARILLA_BLOQUES_20">#REF!</definedName>
    <definedName name="VARILLA_BLOQUES_20_10" localSheetId="1">#REF!</definedName>
    <definedName name="VARILLA_BLOQUES_20_10">#REF!</definedName>
    <definedName name="VARILLA_BLOQUES_20_11" localSheetId="1">#REF!</definedName>
    <definedName name="VARILLA_BLOQUES_20_11">#REF!</definedName>
    <definedName name="VARILLA_BLOQUES_20_6" localSheetId="1">#REF!</definedName>
    <definedName name="VARILLA_BLOQUES_20_6">#REF!</definedName>
    <definedName name="VARILLA_BLOQUES_20_7" localSheetId="1">#REF!</definedName>
    <definedName name="VARILLA_BLOQUES_20_7">#REF!</definedName>
    <definedName name="VARILLA_BLOQUES_20_8" localSheetId="1">#REF!</definedName>
    <definedName name="VARILLA_BLOQUES_20_8">#REF!</definedName>
    <definedName name="VARILLA_BLOQUES_20_9" localSheetId="1">#REF!</definedName>
    <definedName name="VARILLA_BLOQUES_20_9">#REF!</definedName>
    <definedName name="VARILLA_BLOQUES_40" localSheetId="1">#REF!</definedName>
    <definedName name="VARILLA_BLOQUES_40">#REF!</definedName>
    <definedName name="VARILLA_BLOQUES_40_10" localSheetId="1">#REF!</definedName>
    <definedName name="VARILLA_BLOQUES_40_10">#REF!</definedName>
    <definedName name="VARILLA_BLOQUES_40_11" localSheetId="1">#REF!</definedName>
    <definedName name="VARILLA_BLOQUES_40_11">#REF!</definedName>
    <definedName name="VARILLA_BLOQUES_40_6" localSheetId="1">#REF!</definedName>
    <definedName name="VARILLA_BLOQUES_40_6">#REF!</definedName>
    <definedName name="VARILLA_BLOQUES_40_7" localSheetId="1">#REF!</definedName>
    <definedName name="VARILLA_BLOQUES_40_7">#REF!</definedName>
    <definedName name="VARILLA_BLOQUES_40_8" localSheetId="1">#REF!</definedName>
    <definedName name="VARILLA_BLOQUES_40_8">#REF!</definedName>
    <definedName name="VARILLA_BLOQUES_40_9" localSheetId="1">#REF!</definedName>
    <definedName name="VARILLA_BLOQUES_40_9">#REF!</definedName>
    <definedName name="VARILLA_BLOQUES_60" localSheetId="1">#REF!</definedName>
    <definedName name="VARILLA_BLOQUES_60">#REF!</definedName>
    <definedName name="VARILLA_BLOQUES_60_10" localSheetId="1">#REF!</definedName>
    <definedName name="VARILLA_BLOQUES_60_10">#REF!</definedName>
    <definedName name="VARILLA_BLOQUES_60_11" localSheetId="1">#REF!</definedName>
    <definedName name="VARILLA_BLOQUES_60_11">#REF!</definedName>
    <definedName name="VARILLA_BLOQUES_60_6" localSheetId="1">#REF!</definedName>
    <definedName name="VARILLA_BLOQUES_60_6">#REF!</definedName>
    <definedName name="VARILLA_BLOQUES_60_7" localSheetId="1">#REF!</definedName>
    <definedName name="VARILLA_BLOQUES_60_7">#REF!</definedName>
    <definedName name="VARILLA_BLOQUES_60_8" localSheetId="1">#REF!</definedName>
    <definedName name="VARILLA_BLOQUES_60_8">#REF!</definedName>
    <definedName name="VARILLA_BLOQUES_60_9" localSheetId="1">#REF!</definedName>
    <definedName name="VARILLA_BLOQUES_60_9">#REF!</definedName>
    <definedName name="VARILLA_BLOQUES_80" localSheetId="1">#REF!</definedName>
    <definedName name="VARILLA_BLOQUES_80">#REF!</definedName>
    <definedName name="VARILLA_BLOQUES_80_10" localSheetId="1">#REF!</definedName>
    <definedName name="VARILLA_BLOQUES_80_10">#REF!</definedName>
    <definedName name="VARILLA_BLOQUES_80_11" localSheetId="1">#REF!</definedName>
    <definedName name="VARILLA_BLOQUES_80_11">#REF!</definedName>
    <definedName name="VARILLA_BLOQUES_80_6" localSheetId="1">#REF!</definedName>
    <definedName name="VARILLA_BLOQUES_80_6">#REF!</definedName>
    <definedName name="VARILLA_BLOQUES_80_7" localSheetId="1">#REF!</definedName>
    <definedName name="VARILLA_BLOQUES_80_7">#REF!</definedName>
    <definedName name="VARILLA_BLOQUES_80_8" localSheetId="1">#REF!</definedName>
    <definedName name="VARILLA_BLOQUES_80_8">#REF!</definedName>
    <definedName name="VARILLA_BLOQUES_80_9" localSheetId="1">#REF!</definedName>
    <definedName name="VARILLA_BLOQUES_80_9">#REF!</definedName>
    <definedName name="varillas_3">#N/A</definedName>
    <definedName name="VCOLGANTE1590" localSheetId="1">#REF!</definedName>
    <definedName name="VCOLGANTE1590">#REF!</definedName>
    <definedName name="VCOLGANTE1590_6" localSheetId="1">#REF!</definedName>
    <definedName name="VCOLGANTE1590_6">#REF!</definedName>
    <definedName name="verja" localSheetId="1">#REF!</definedName>
    <definedName name="verja">#REF!</definedName>
    <definedName name="VIBRADO" localSheetId="1">#REF!</definedName>
    <definedName name="VIBRADO">#REF!</definedName>
    <definedName name="VIBRADO_10" localSheetId="1">#REF!</definedName>
    <definedName name="VIBRADO_10">#REF!</definedName>
    <definedName name="VIBRADO_11" localSheetId="1">#REF!</definedName>
    <definedName name="VIBRADO_11">#REF!</definedName>
    <definedName name="VIBRADO_6" localSheetId="1">#REF!</definedName>
    <definedName name="VIBRADO_6">#REF!</definedName>
    <definedName name="VIBRADO_7" localSheetId="1">#REF!</definedName>
    <definedName name="VIBRADO_7">#REF!</definedName>
    <definedName name="VIBRADO_8" localSheetId="1">#REF!</definedName>
    <definedName name="VIBRADO_8">#REF!</definedName>
    <definedName name="VIBRADO_9" localSheetId="1">#REF!</definedName>
    <definedName name="VIBRADO_9">#REF!</definedName>
    <definedName name="VIGASHP" localSheetId="1">#REF!</definedName>
    <definedName name="VIGASHP">#REF!</definedName>
    <definedName name="VIGASHP_3">"$#REF!.$B$109"</definedName>
    <definedName name="VIGASHP_8" localSheetId="1">#REF!</definedName>
    <definedName name="VIGASHP_8">#REF!</definedName>
    <definedName name="VIOLINADO" localSheetId="1">#REF!</definedName>
    <definedName name="VIOLINADO">#REF!</definedName>
    <definedName name="VIOLINADO_10" localSheetId="1">#REF!</definedName>
    <definedName name="VIOLINADO_10">#REF!</definedName>
    <definedName name="VIOLINADO_11" localSheetId="1">#REF!</definedName>
    <definedName name="VIOLINADO_11">#REF!</definedName>
    <definedName name="VIOLINADO_6" localSheetId="1">#REF!</definedName>
    <definedName name="VIOLINADO_6">#REF!</definedName>
    <definedName name="VIOLINADO_7" localSheetId="1">#REF!</definedName>
    <definedName name="VIOLINADO_7">#REF!</definedName>
    <definedName name="VIOLINADO_8" localSheetId="1">#REF!</definedName>
    <definedName name="VIOLINADO_8">#REF!</definedName>
    <definedName name="VIOLINADO_9" localSheetId="1">#REF!</definedName>
    <definedName name="VIOLINADO_9">#REF!</definedName>
    <definedName name="VUELO10" localSheetId="1">#REF!</definedName>
    <definedName name="VUELO10">#REF!</definedName>
    <definedName name="VUELO10_6" localSheetId="1">#REF!</definedName>
    <definedName name="VUELO10_6">#REF!</definedName>
    <definedName name="w" localSheetId="1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1">#REF!</definedName>
    <definedName name="Winche">#REF!</definedName>
    <definedName name="Winche_10" localSheetId="1">#REF!</definedName>
    <definedName name="Winche_10">#REF!</definedName>
    <definedName name="Winche_11" localSheetId="1">#REF!</definedName>
    <definedName name="Winche_11">#REF!</definedName>
    <definedName name="Winche_6" localSheetId="1">#REF!</definedName>
    <definedName name="Winche_6">#REF!</definedName>
    <definedName name="Winche_7" localSheetId="1">#REF!</definedName>
    <definedName name="Winche_7">#REF!</definedName>
    <definedName name="Winche_8" localSheetId="1">#REF!</definedName>
    <definedName name="Winche_8">#REF!</definedName>
    <definedName name="Winche_9" localSheetId="1">#REF!</definedName>
    <definedName name="Winche_9">#REF!</definedName>
    <definedName name="WWW">[22]INS!$D$561</definedName>
    <definedName name="XXX" localSheetId="1">#REF!</definedName>
    <definedName name="XXX">#REF!</definedName>
    <definedName name="YEE_PVC_DREN_2" localSheetId="1">#REF!</definedName>
    <definedName name="YEE_PVC_DREN_2">#REF!</definedName>
    <definedName name="YEE_PVC_DREN_2_10" localSheetId="1">#REF!</definedName>
    <definedName name="YEE_PVC_DREN_2_10">#REF!</definedName>
    <definedName name="YEE_PVC_DREN_2_11" localSheetId="1">#REF!</definedName>
    <definedName name="YEE_PVC_DREN_2_11">#REF!</definedName>
    <definedName name="YEE_PVC_DREN_2_6" localSheetId="1">#REF!</definedName>
    <definedName name="YEE_PVC_DREN_2_6">#REF!</definedName>
    <definedName name="YEE_PVC_DREN_2_7" localSheetId="1">#REF!</definedName>
    <definedName name="YEE_PVC_DREN_2_7">#REF!</definedName>
    <definedName name="YEE_PVC_DREN_2_8" localSheetId="1">#REF!</definedName>
    <definedName name="YEE_PVC_DREN_2_8">#REF!</definedName>
    <definedName name="YEE_PVC_DREN_2_9" localSheetId="1">#REF!</definedName>
    <definedName name="YEE_PVC_DREN_2_9">#REF!</definedName>
    <definedName name="YEE_PVC_DREN_3" localSheetId="1">#REF!</definedName>
    <definedName name="YEE_PVC_DREN_3">#REF!</definedName>
    <definedName name="YEE_PVC_DREN_3_10" localSheetId="1">#REF!</definedName>
    <definedName name="YEE_PVC_DREN_3_10">#REF!</definedName>
    <definedName name="YEE_PVC_DREN_3_11" localSheetId="1">#REF!</definedName>
    <definedName name="YEE_PVC_DREN_3_11">#REF!</definedName>
    <definedName name="YEE_PVC_DREN_3_6" localSheetId="1">#REF!</definedName>
    <definedName name="YEE_PVC_DREN_3_6">#REF!</definedName>
    <definedName name="YEE_PVC_DREN_3_7" localSheetId="1">#REF!</definedName>
    <definedName name="YEE_PVC_DREN_3_7">#REF!</definedName>
    <definedName name="YEE_PVC_DREN_3_8" localSheetId="1">#REF!</definedName>
    <definedName name="YEE_PVC_DREN_3_8">#REF!</definedName>
    <definedName name="YEE_PVC_DREN_3_9" localSheetId="1">#REF!</definedName>
    <definedName name="YEE_PVC_DREN_3_9">#REF!</definedName>
    <definedName name="YEE_PVC_DREN_4" localSheetId="1">#REF!</definedName>
    <definedName name="YEE_PVC_DREN_4">#REF!</definedName>
    <definedName name="YEE_PVC_DREN_4_10" localSheetId="1">#REF!</definedName>
    <definedName name="YEE_PVC_DREN_4_10">#REF!</definedName>
    <definedName name="YEE_PVC_DREN_4_11" localSheetId="1">#REF!</definedName>
    <definedName name="YEE_PVC_DREN_4_11">#REF!</definedName>
    <definedName name="YEE_PVC_DREN_4_6" localSheetId="1">#REF!</definedName>
    <definedName name="YEE_PVC_DREN_4_6">#REF!</definedName>
    <definedName name="YEE_PVC_DREN_4_7" localSheetId="1">#REF!</definedName>
    <definedName name="YEE_PVC_DREN_4_7">#REF!</definedName>
    <definedName name="YEE_PVC_DREN_4_8" localSheetId="1">#REF!</definedName>
    <definedName name="YEE_PVC_DREN_4_8">#REF!</definedName>
    <definedName name="YEE_PVC_DREN_4_9" localSheetId="1">#REF!</definedName>
    <definedName name="YEE_PVC_DREN_4_9">#REF!</definedName>
    <definedName name="YEE_PVC_DREN_4x2" localSheetId="1">#REF!</definedName>
    <definedName name="YEE_PVC_DREN_4x2">#REF!</definedName>
    <definedName name="YEE_PVC_DREN_4x2_10" localSheetId="1">#REF!</definedName>
    <definedName name="YEE_PVC_DREN_4x2_10">#REF!</definedName>
    <definedName name="YEE_PVC_DREN_4x2_11" localSheetId="1">#REF!</definedName>
    <definedName name="YEE_PVC_DREN_4x2_11">#REF!</definedName>
    <definedName name="YEE_PVC_DREN_4x2_6" localSheetId="1">#REF!</definedName>
    <definedName name="YEE_PVC_DREN_4x2_6">#REF!</definedName>
    <definedName name="YEE_PVC_DREN_4x2_7" localSheetId="1">#REF!</definedName>
    <definedName name="YEE_PVC_DREN_4x2_7">#REF!</definedName>
    <definedName name="YEE_PVC_DREN_4x2_8" localSheetId="1">#REF!</definedName>
    <definedName name="YEE_PVC_DREN_4x2_8">#REF!</definedName>
    <definedName name="YEE_PVC_DREN_4x2_9" localSheetId="1">#REF!</definedName>
    <definedName name="YEE_PVC_DREN_4x2_9">#REF!</definedName>
    <definedName name="YYYY" localSheetId="1">#REF!</definedName>
    <definedName name="YYYY">#REF!</definedName>
    <definedName name="zapata">'[5]caseta de planta'!$C:$C</definedName>
    <definedName name="ZC1_6" localSheetId="1">#REF!</definedName>
    <definedName name="ZC1_6">#REF!</definedName>
    <definedName name="ZE1_6" localSheetId="1">#REF!</definedName>
    <definedName name="ZE1_6">#REF!</definedName>
    <definedName name="ZE2_6" localSheetId="1">#REF!</definedName>
    <definedName name="ZE2_6">#REF!</definedName>
    <definedName name="ZE3_6" localSheetId="1">#REF!</definedName>
    <definedName name="ZE3_6">#REF!</definedName>
    <definedName name="ZE4_6" localSheetId="1">#REF!</definedName>
    <definedName name="ZE4_6">#REF!</definedName>
    <definedName name="ZE5_6" localSheetId="1">#REF!</definedName>
    <definedName name="ZE5_6">#REF!</definedName>
    <definedName name="ZE6_6" localSheetId="1">#REF!</definedName>
    <definedName name="ZE6_6">#REF!</definedName>
    <definedName name="ZINC_CAL26_3x6" localSheetId="1">#REF!</definedName>
    <definedName name="ZINC_CAL26_3x6">#REF!</definedName>
    <definedName name="ZINC_CAL26_3x6_10" localSheetId="1">#REF!</definedName>
    <definedName name="ZINC_CAL26_3x6_10">#REF!</definedName>
    <definedName name="ZINC_CAL26_3x6_11" localSheetId="1">#REF!</definedName>
    <definedName name="ZINC_CAL26_3x6_11">#REF!</definedName>
    <definedName name="ZINC_CAL26_3x6_6" localSheetId="1">#REF!</definedName>
    <definedName name="ZINC_CAL26_3x6_6">#REF!</definedName>
    <definedName name="ZINC_CAL26_3x6_7" localSheetId="1">#REF!</definedName>
    <definedName name="ZINC_CAL26_3x6_7">#REF!</definedName>
    <definedName name="ZINC_CAL26_3x6_8" localSheetId="1">#REF!</definedName>
    <definedName name="ZINC_CAL26_3x6_8">#REF!</definedName>
    <definedName name="ZINC_CAL26_3x6_9" localSheetId="1">#REF!</definedName>
    <definedName name="ZINC_CAL26_3x6_9">#REF!</definedName>
    <definedName name="ZOCALO_8x34" localSheetId="1">#REF!</definedName>
    <definedName name="ZOCALO_8x34">#REF!</definedName>
    <definedName name="ZOCALO_8x34_10" localSheetId="1">#REF!</definedName>
    <definedName name="ZOCALO_8x34_10">#REF!</definedName>
    <definedName name="ZOCALO_8x34_11" localSheetId="1">#REF!</definedName>
    <definedName name="ZOCALO_8x34_11">#REF!</definedName>
    <definedName name="ZOCALO_8x34_6" localSheetId="1">#REF!</definedName>
    <definedName name="ZOCALO_8x34_6">#REF!</definedName>
    <definedName name="ZOCALO_8x34_7" localSheetId="1">#REF!</definedName>
    <definedName name="ZOCALO_8x34_7">#REF!</definedName>
    <definedName name="ZOCALO_8x34_8" localSheetId="1">#REF!</definedName>
    <definedName name="ZOCALO_8x34_8">#REF!</definedName>
    <definedName name="ZOCALO_8x34_9" localSheetId="1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423" i="31" l="1"/>
  <c r="E640" i="31"/>
  <c r="G623" i="31" l="1"/>
  <c r="F353" i="31" l="1"/>
  <c r="F352" i="31"/>
  <c r="F351" i="31"/>
  <c r="F350" i="31"/>
  <c r="F349" i="31"/>
  <c r="F348" i="31"/>
  <c r="F346" i="31"/>
  <c r="F345" i="31"/>
  <c r="F344" i="31"/>
  <c r="F342" i="31"/>
  <c r="F339" i="31"/>
  <c r="F354" i="31" l="1"/>
  <c r="G622" i="31" l="1"/>
  <c r="F637" i="31"/>
  <c r="F640" i="31" l="1"/>
  <c r="F639" i="31"/>
  <c r="F638" i="31"/>
  <c r="F636" i="31"/>
  <c r="F615" i="31"/>
  <c r="F614" i="31"/>
  <c r="C611" i="31"/>
  <c r="F610" i="31"/>
  <c r="F609" i="31"/>
  <c r="F608" i="31"/>
  <c r="F607" i="31"/>
  <c r="F600" i="31"/>
  <c r="F596" i="31"/>
  <c r="F595" i="31"/>
  <c r="F594" i="31"/>
  <c r="F593" i="31"/>
  <c r="F592" i="31"/>
  <c r="F591" i="31"/>
  <c r="F590" i="31"/>
  <c r="F588" i="31"/>
  <c r="C587" i="31"/>
  <c r="F586" i="31"/>
  <c r="F585" i="31"/>
  <c r="F584" i="31"/>
  <c r="F582" i="31"/>
  <c r="F581" i="31"/>
  <c r="F580" i="31"/>
  <c r="F579" i="31"/>
  <c r="C578" i="31"/>
  <c r="F577" i="31"/>
  <c r="F575" i="31"/>
  <c r="F573" i="31"/>
  <c r="F572" i="31"/>
  <c r="F571" i="31"/>
  <c r="F570" i="31"/>
  <c r="F569" i="31"/>
  <c r="F568" i="31"/>
  <c r="F567" i="31"/>
  <c r="F566" i="31"/>
  <c r="F565" i="31"/>
  <c r="F564" i="31"/>
  <c r="F563" i="31"/>
  <c r="F562" i="31"/>
  <c r="F561" i="31"/>
  <c r="F560" i="31"/>
  <c r="F559" i="31"/>
  <c r="F554" i="31"/>
  <c r="F553" i="31"/>
  <c r="F552" i="31"/>
  <c r="F551" i="31"/>
  <c r="F550" i="31"/>
  <c r="F549" i="31"/>
  <c r="F548" i="31"/>
  <c r="F547" i="31"/>
  <c r="F546" i="31"/>
  <c r="F545" i="31"/>
  <c r="F544" i="31"/>
  <c r="F543" i="31"/>
  <c r="F542" i="31"/>
  <c r="F541" i="31"/>
  <c r="F540" i="31"/>
  <c r="F538" i="31"/>
  <c r="F536" i="31"/>
  <c r="F534" i="31"/>
  <c r="F533" i="31"/>
  <c r="F532" i="31"/>
  <c r="F530" i="31"/>
  <c r="F529" i="31"/>
  <c r="F528" i="31"/>
  <c r="F527" i="31"/>
  <c r="F526" i="31"/>
  <c r="F525" i="31"/>
  <c r="F524" i="31"/>
  <c r="F523" i="31"/>
  <c r="F522" i="31"/>
  <c r="F519" i="31"/>
  <c r="F518" i="31"/>
  <c r="F517" i="31"/>
  <c r="F514" i="31"/>
  <c r="F511" i="31"/>
  <c r="F509" i="31"/>
  <c r="F508" i="31"/>
  <c r="F505" i="31"/>
  <c r="F503" i="31"/>
  <c r="F501" i="31"/>
  <c r="F500" i="31"/>
  <c r="F499" i="31"/>
  <c r="F498" i="31"/>
  <c r="C496" i="31"/>
  <c r="F495" i="31"/>
  <c r="F494" i="31"/>
  <c r="F493" i="31"/>
  <c r="F492" i="31"/>
  <c r="F490" i="31"/>
  <c r="F489" i="31"/>
  <c r="F488" i="31"/>
  <c r="F485" i="31"/>
  <c r="E484" i="31"/>
  <c r="F483" i="31"/>
  <c r="F482" i="31"/>
  <c r="C480" i="31"/>
  <c r="F479" i="31"/>
  <c r="F478" i="31"/>
  <c r="F477" i="31"/>
  <c r="F473" i="31"/>
  <c r="F472" i="31"/>
  <c r="F467" i="31"/>
  <c r="F466" i="31"/>
  <c r="F465" i="31"/>
  <c r="C464" i="31"/>
  <c r="C463" i="31"/>
  <c r="F462" i="31"/>
  <c r="F461" i="31"/>
  <c r="F460" i="31"/>
  <c r="F459" i="31"/>
  <c r="F453" i="31"/>
  <c r="F451" i="31"/>
  <c r="F449" i="31"/>
  <c r="F447" i="31"/>
  <c r="F446" i="31"/>
  <c r="F445" i="31"/>
  <c r="F444" i="31"/>
  <c r="F443" i="31"/>
  <c r="F436" i="31"/>
  <c r="F434" i="31"/>
  <c r="C432" i="31"/>
  <c r="F429" i="31"/>
  <c r="C419" i="31"/>
  <c r="C418" i="31"/>
  <c r="F417" i="31"/>
  <c r="F415" i="31"/>
  <c r="F408" i="31"/>
  <c r="F406" i="31"/>
  <c r="F405" i="31"/>
  <c r="F399" i="31"/>
  <c r="F400" i="31" s="1"/>
  <c r="F391" i="31"/>
  <c r="C388" i="31"/>
  <c r="F387" i="31"/>
  <c r="F385" i="31"/>
  <c r="F384" i="31"/>
  <c r="F383" i="31"/>
  <c r="F377" i="31"/>
  <c r="F376" i="31"/>
  <c r="F375" i="31"/>
  <c r="F374" i="31"/>
  <c r="F373" i="31"/>
  <c r="F372" i="31"/>
  <c r="F369" i="31"/>
  <c r="F368" i="31"/>
  <c r="F358" i="31"/>
  <c r="F359" i="31" s="1"/>
  <c r="F357" i="31"/>
  <c r="F333" i="31"/>
  <c r="F332" i="31"/>
  <c r="F331" i="31"/>
  <c r="F330" i="31"/>
  <c r="F329" i="31"/>
  <c r="F328" i="31"/>
  <c r="F326" i="31"/>
  <c r="F325" i="31"/>
  <c r="F324" i="31"/>
  <c r="F323" i="31"/>
  <c r="F322" i="31"/>
  <c r="F319" i="31"/>
  <c r="F317" i="31"/>
  <c r="F316" i="31"/>
  <c r="F315" i="31"/>
  <c r="F314" i="31"/>
  <c r="F313" i="31"/>
  <c r="F312" i="31"/>
  <c r="F311" i="31"/>
  <c r="F310" i="31"/>
  <c r="F309" i="31"/>
  <c r="F308" i="31"/>
  <c r="F307" i="31"/>
  <c r="F306" i="31"/>
  <c r="F305" i="31"/>
  <c r="F303" i="31"/>
  <c r="F298" i="31"/>
  <c r="F297" i="31"/>
  <c r="F296" i="31"/>
  <c r="F295" i="31"/>
  <c r="F294" i="31"/>
  <c r="F293" i="31"/>
  <c r="F291" i="31"/>
  <c r="F290" i="31"/>
  <c r="F289" i="31"/>
  <c r="F288" i="31"/>
  <c r="F287" i="31"/>
  <c r="F286" i="31"/>
  <c r="F281" i="31"/>
  <c r="F280" i="31"/>
  <c r="F279" i="31"/>
  <c r="F278" i="31"/>
  <c r="F277" i="31"/>
  <c r="F276" i="31"/>
  <c r="E283" i="31" s="1"/>
  <c r="F275" i="31"/>
  <c r="F274" i="31"/>
  <c r="F273" i="31"/>
  <c r="F272" i="31"/>
  <c r="F271" i="31"/>
  <c r="F270" i="31"/>
  <c r="F269" i="31"/>
  <c r="F267" i="31"/>
  <c r="F262" i="31"/>
  <c r="F263" i="31" s="1"/>
  <c r="F250" i="31"/>
  <c r="F251" i="31" s="1"/>
  <c r="F246" i="31"/>
  <c r="F245" i="31"/>
  <c r="F244" i="31"/>
  <c r="F243" i="31"/>
  <c r="F242" i="31"/>
  <c r="F241" i="31"/>
  <c r="F240" i="31"/>
  <c r="F239" i="31"/>
  <c r="F238" i="31"/>
  <c r="F237" i="31"/>
  <c r="F236" i="31"/>
  <c r="F233" i="31"/>
  <c r="F227" i="31"/>
  <c r="F226" i="31"/>
  <c r="F225" i="31"/>
  <c r="F224" i="31"/>
  <c r="F223" i="31"/>
  <c r="F222" i="31"/>
  <c r="F221" i="31"/>
  <c r="F220" i="31"/>
  <c r="F219" i="31"/>
  <c r="F218" i="31"/>
  <c r="F217" i="31"/>
  <c r="F216" i="31"/>
  <c r="U215" i="31"/>
  <c r="F215" i="31"/>
  <c r="F213" i="31"/>
  <c r="F212" i="31"/>
  <c r="F211" i="31"/>
  <c r="F210" i="31"/>
  <c r="F209" i="31"/>
  <c r="F208" i="31"/>
  <c r="F207" i="31"/>
  <c r="F206" i="31"/>
  <c r="F205" i="31"/>
  <c r="F204" i="31"/>
  <c r="F203" i="31"/>
  <c r="F202" i="31"/>
  <c r="F201" i="31"/>
  <c r="F200" i="31"/>
  <c r="F199" i="31"/>
  <c r="F198" i="31"/>
  <c r="F196" i="31"/>
  <c r="F195" i="31"/>
  <c r="F194" i="31"/>
  <c r="F193" i="31"/>
  <c r="F191" i="31"/>
  <c r="F190" i="31"/>
  <c r="F189" i="31"/>
  <c r="F188" i="31"/>
  <c r="F187" i="31"/>
  <c r="F186" i="31"/>
  <c r="F185" i="31"/>
  <c r="F184" i="31"/>
  <c r="F183" i="31"/>
  <c r="F182" i="31"/>
  <c r="F181" i="31"/>
  <c r="F180" i="31"/>
  <c r="F179" i="31"/>
  <c r="F178" i="31"/>
  <c r="F177" i="31"/>
  <c r="F176" i="31"/>
  <c r="F175" i="31"/>
  <c r="F174" i="31"/>
  <c r="F173" i="31"/>
  <c r="F172" i="31"/>
  <c r="F171" i="31"/>
  <c r="F170" i="31"/>
  <c r="F169" i="31"/>
  <c r="F168" i="31"/>
  <c r="F167" i="31"/>
  <c r="F166" i="31"/>
  <c r="F165" i="31"/>
  <c r="F164" i="31"/>
  <c r="F162" i="31"/>
  <c r="F161" i="31"/>
  <c r="F160" i="31"/>
  <c r="F159" i="31"/>
  <c r="F158" i="31"/>
  <c r="C156" i="31"/>
  <c r="F155" i="31"/>
  <c r="F154" i="31"/>
  <c r="F153" i="31"/>
  <c r="F152" i="31"/>
  <c r="F151" i="31"/>
  <c r="F150" i="31"/>
  <c r="F149" i="31"/>
  <c r="F148" i="31"/>
  <c r="F147" i="31"/>
  <c r="F146" i="31"/>
  <c r="F145" i="31"/>
  <c r="F139" i="31"/>
  <c r="F138" i="31"/>
  <c r="F137" i="31"/>
  <c r="F136" i="31"/>
  <c r="F135" i="31"/>
  <c r="F134" i="31"/>
  <c r="F132" i="31"/>
  <c r="F131" i="31"/>
  <c r="F130" i="31"/>
  <c r="F128" i="31"/>
  <c r="F127" i="31"/>
  <c r="F126" i="31"/>
  <c r="U123" i="31"/>
  <c r="F121" i="31"/>
  <c r="F120" i="31"/>
  <c r="F119" i="31"/>
  <c r="F118" i="31"/>
  <c r="F117" i="31"/>
  <c r="F116" i="31"/>
  <c r="E123" i="31" s="1"/>
  <c r="F115" i="31"/>
  <c r="F114" i="31"/>
  <c r="F113" i="31"/>
  <c r="F112" i="31"/>
  <c r="F111" i="31"/>
  <c r="F110" i="31"/>
  <c r="F109" i="31"/>
  <c r="F107" i="31"/>
  <c r="F102" i="31"/>
  <c r="F101" i="31"/>
  <c r="F100" i="31"/>
  <c r="F99" i="31"/>
  <c r="F98" i="31"/>
  <c r="F97" i="31"/>
  <c r="F95" i="31"/>
  <c r="F94" i="31"/>
  <c r="F93" i="31"/>
  <c r="F91" i="31"/>
  <c r="F90" i="31"/>
  <c r="F89" i="31"/>
  <c r="F84" i="31"/>
  <c r="F83" i="31"/>
  <c r="F82" i="31"/>
  <c r="F81" i="31"/>
  <c r="F80" i="31"/>
  <c r="F79" i="31"/>
  <c r="E86" i="31" s="1"/>
  <c r="F78" i="31"/>
  <c r="F77" i="31"/>
  <c r="F76" i="31"/>
  <c r="F75" i="31"/>
  <c r="F74" i="31"/>
  <c r="F73" i="31"/>
  <c r="F72" i="31"/>
  <c r="F70" i="31"/>
  <c r="F65" i="31"/>
  <c r="F64" i="31"/>
  <c r="F63" i="31"/>
  <c r="F62" i="31"/>
  <c r="F61" i="31"/>
  <c r="F60" i="31"/>
  <c r="F57" i="31"/>
  <c r="F56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1" i="31"/>
  <c r="F30" i="31"/>
  <c r="F29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388" i="31" l="1"/>
  <c r="F392" i="31"/>
  <c r="F410" i="31"/>
  <c r="F481" i="31"/>
  <c r="F484" i="31"/>
  <c r="F463" i="31"/>
  <c r="F334" i="31"/>
  <c r="F587" i="31"/>
  <c r="F51" i="31"/>
  <c r="F66" i="31"/>
  <c r="F247" i="31"/>
  <c r="F378" i="31"/>
  <c r="F394" i="31" s="1"/>
  <c r="F418" i="31"/>
  <c r="C433" i="31"/>
  <c r="F454" i="31"/>
  <c r="F496" i="31"/>
  <c r="F86" i="31"/>
  <c r="F103" i="31" s="1"/>
  <c r="F156" i="31"/>
  <c r="F228" i="31" s="1"/>
  <c r="F283" i="31"/>
  <c r="F299" i="31" s="1"/>
  <c r="F419" i="31"/>
  <c r="F432" i="31"/>
  <c r="F464" i="31"/>
  <c r="F480" i="31"/>
  <c r="F578" i="31"/>
  <c r="F611" i="31"/>
  <c r="F599" i="31"/>
  <c r="F612" i="31"/>
  <c r="F123" i="31"/>
  <c r="F140" i="31" s="1"/>
  <c r="F361" i="31" l="1"/>
  <c r="F468" i="31"/>
  <c r="F617" i="31"/>
  <c r="F421" i="31"/>
  <c r="F433" i="31"/>
  <c r="F437" i="31" s="1"/>
  <c r="F253" i="31"/>
  <c r="F254" i="31" l="1"/>
  <c r="F576" i="31"/>
  <c r="F602" i="31" s="1"/>
  <c r="F619" i="31" s="1"/>
  <c r="F621" i="31" s="1"/>
  <c r="F623" i="31" s="1"/>
  <c r="F630" i="31" l="1"/>
  <c r="F628" i="31"/>
  <c r="F633" i="31"/>
  <c r="F631" i="31" l="1"/>
  <c r="F635" i="31"/>
  <c r="F632" i="31"/>
  <c r="F627" i="31"/>
  <c r="F626" i="31"/>
  <c r="F641" i="31" l="1"/>
  <c r="F643" i="31" s="1"/>
  <c r="F644" i="31" l="1"/>
  <c r="B66" i="8" l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53" i="8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F523" i="1" l="1"/>
  <c r="F521" i="1"/>
  <c r="C519" i="1"/>
  <c r="F519" i="1" s="1"/>
  <c r="E518" i="1"/>
  <c r="F518" i="1" s="1"/>
  <c r="F517" i="1"/>
  <c r="F516" i="1"/>
  <c r="F515" i="1"/>
  <c r="F514" i="1"/>
  <c r="F513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0" i="1"/>
  <c r="F471" i="1" s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6" i="1"/>
  <c r="F433" i="1"/>
  <c r="C431" i="1"/>
  <c r="F431" i="1" s="1"/>
  <c r="F429" i="1"/>
  <c r="F428" i="1"/>
  <c r="F427" i="1"/>
  <c r="F426" i="1"/>
  <c r="F425" i="1"/>
  <c r="F423" i="1"/>
  <c r="F422" i="1"/>
  <c r="F421" i="1"/>
  <c r="F420" i="1"/>
  <c r="F419" i="1"/>
  <c r="F418" i="1"/>
  <c r="G417" i="1"/>
  <c r="F417" i="1"/>
  <c r="G416" i="1"/>
  <c r="F416" i="1"/>
  <c r="G415" i="1"/>
  <c r="F415" i="1"/>
  <c r="F414" i="1"/>
  <c r="F413" i="1"/>
  <c r="F412" i="1"/>
  <c r="F411" i="1"/>
  <c r="F410" i="1"/>
  <c r="G409" i="1"/>
  <c r="F409" i="1"/>
  <c r="F407" i="1"/>
  <c r="F406" i="1"/>
  <c r="F405" i="1"/>
  <c r="C403" i="1"/>
  <c r="C404" i="1" s="1"/>
  <c r="F404" i="1" s="1"/>
  <c r="C402" i="1"/>
  <c r="F402" i="1" s="1"/>
  <c r="F400" i="1"/>
  <c r="G399" i="1"/>
  <c r="F399" i="1"/>
  <c r="F394" i="1"/>
  <c r="F391" i="1"/>
  <c r="F390" i="1"/>
  <c r="F389" i="1"/>
  <c r="F388" i="1"/>
  <c r="F387" i="1"/>
  <c r="F386" i="1"/>
  <c r="F385" i="1"/>
  <c r="F384" i="1"/>
  <c r="G383" i="1"/>
  <c r="F383" i="1"/>
  <c r="G382" i="1"/>
  <c r="F382" i="1"/>
  <c r="F381" i="1"/>
  <c r="F380" i="1"/>
  <c r="F379" i="1"/>
  <c r="F378" i="1"/>
  <c r="F377" i="1"/>
  <c r="H376" i="1"/>
  <c r="G376" i="1"/>
  <c r="F376" i="1"/>
  <c r="H374" i="1"/>
  <c r="H378" i="1" s="1"/>
  <c r="G374" i="1"/>
  <c r="F374" i="1"/>
  <c r="F373" i="1"/>
  <c r="F372" i="1"/>
  <c r="F367" i="1"/>
  <c r="C366" i="1"/>
  <c r="C369" i="1" s="1"/>
  <c r="F369" i="1" s="1"/>
  <c r="F361" i="1"/>
  <c r="F359" i="1"/>
  <c r="F358" i="1"/>
  <c r="F357" i="1"/>
  <c r="F356" i="1"/>
  <c r="F355" i="1"/>
  <c r="F354" i="1"/>
  <c r="F353" i="1"/>
  <c r="G352" i="1"/>
  <c r="F352" i="1"/>
  <c r="F351" i="1"/>
  <c r="F350" i="1"/>
  <c r="F349" i="1"/>
  <c r="F348" i="1"/>
  <c r="F347" i="1"/>
  <c r="G346" i="1"/>
  <c r="F346" i="1"/>
  <c r="G344" i="1"/>
  <c r="F344" i="1"/>
  <c r="F343" i="1"/>
  <c r="F342" i="1"/>
  <c r="C340" i="1"/>
  <c r="C345" i="1" s="1"/>
  <c r="C339" i="1"/>
  <c r="F339" i="1" s="1"/>
  <c r="F336" i="1"/>
  <c r="G331" i="1"/>
  <c r="F331" i="1"/>
  <c r="G329" i="1"/>
  <c r="F329" i="1"/>
  <c r="G327" i="1"/>
  <c r="F327" i="1"/>
  <c r="G326" i="1"/>
  <c r="G325" i="1"/>
  <c r="G324" i="1"/>
  <c r="F324" i="1"/>
  <c r="G323" i="1"/>
  <c r="F323" i="1"/>
  <c r="G322" i="1"/>
  <c r="F322" i="1"/>
  <c r="G321" i="1"/>
  <c r="G320" i="1"/>
  <c r="G319" i="1"/>
  <c r="F319" i="1"/>
  <c r="G318" i="1"/>
  <c r="G317" i="1"/>
  <c r="I316" i="1"/>
  <c r="H316" i="1"/>
  <c r="G316" i="1"/>
  <c r="F316" i="1"/>
  <c r="G315" i="1"/>
  <c r="F313" i="1"/>
  <c r="G312" i="1"/>
  <c r="G311" i="1" s="1"/>
  <c r="F312" i="1"/>
  <c r="F311" i="1"/>
  <c r="F310" i="1"/>
  <c r="F309" i="1"/>
  <c r="H308" i="1"/>
  <c r="F308" i="1"/>
  <c r="F305" i="1"/>
  <c r="F332" i="1" s="1"/>
  <c r="F300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1" i="1"/>
  <c r="F280" i="1"/>
  <c r="F279" i="1"/>
  <c r="C277" i="1"/>
  <c r="C278" i="1" s="1"/>
  <c r="F278" i="1" s="1"/>
  <c r="F276" i="1"/>
  <c r="C276" i="1"/>
  <c r="F273" i="1"/>
  <c r="F268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1" i="1"/>
  <c r="F250" i="1"/>
  <c r="F249" i="1"/>
  <c r="C247" i="1"/>
  <c r="C252" i="1" s="1"/>
  <c r="C246" i="1"/>
  <c r="F246" i="1" s="1"/>
  <c r="F243" i="1"/>
  <c r="F238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7" i="1"/>
  <c r="F216" i="1"/>
  <c r="F215" i="1"/>
  <c r="C213" i="1"/>
  <c r="C218" i="1" s="1"/>
  <c r="F218" i="1" s="1"/>
  <c r="C212" i="1"/>
  <c r="F212" i="1" s="1"/>
  <c r="F209" i="1"/>
  <c r="F204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186" i="1"/>
  <c r="F185" i="1"/>
  <c r="C183" i="1"/>
  <c r="F183" i="1" s="1"/>
  <c r="C182" i="1"/>
  <c r="F182" i="1" s="1"/>
  <c r="F179" i="1"/>
  <c r="F174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C150" i="1"/>
  <c r="F150" i="1" s="1"/>
  <c r="C149" i="1"/>
  <c r="F149" i="1" s="1"/>
  <c r="F146" i="1"/>
  <c r="F14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C121" i="1"/>
  <c r="F121" i="1" s="1"/>
  <c r="F120" i="1"/>
  <c r="F119" i="1"/>
  <c r="F117" i="1"/>
  <c r="F116" i="1"/>
  <c r="C115" i="1"/>
  <c r="F115" i="1" s="1"/>
  <c r="F112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C90" i="1"/>
  <c r="F90" i="1" s="1"/>
  <c r="C89" i="1"/>
  <c r="G89" i="1" s="1"/>
  <c r="G88" i="1"/>
  <c r="F88" i="1"/>
  <c r="F87" i="1"/>
  <c r="F85" i="1"/>
  <c r="F84" i="1"/>
  <c r="F83" i="1"/>
  <c r="F80" i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G57" i="1"/>
  <c r="F57" i="1"/>
  <c r="C56" i="1"/>
  <c r="G56" i="1" s="1"/>
  <c r="G55" i="1"/>
  <c r="G59" i="1" s="1"/>
  <c r="F55" i="1"/>
  <c r="F54" i="1"/>
  <c r="F52" i="1"/>
  <c r="F51" i="1"/>
  <c r="F50" i="1"/>
  <c r="F48" i="1"/>
  <c r="C47" i="1"/>
  <c r="F47" i="1" s="1"/>
  <c r="F42" i="1"/>
  <c r="F40" i="1"/>
  <c r="F39" i="1"/>
  <c r="F38" i="1"/>
  <c r="F37" i="1"/>
  <c r="F36" i="1"/>
  <c r="F35" i="1"/>
  <c r="F34" i="1"/>
  <c r="F33" i="1"/>
  <c r="F32" i="1"/>
  <c r="F31" i="1"/>
  <c r="G30" i="1"/>
  <c r="F30" i="1"/>
  <c r="G29" i="1"/>
  <c r="F29" i="1"/>
  <c r="F28" i="1"/>
  <c r="F27" i="1"/>
  <c r="F26" i="1"/>
  <c r="F25" i="1"/>
  <c r="F24" i="1"/>
  <c r="G23" i="1"/>
  <c r="F23" i="1"/>
  <c r="G21" i="1"/>
  <c r="F21" i="1"/>
  <c r="F20" i="1"/>
  <c r="F19" i="1"/>
  <c r="F18" i="1"/>
  <c r="C17" i="1"/>
  <c r="F17" i="1" s="1"/>
  <c r="F16" i="1"/>
  <c r="F13" i="1"/>
  <c r="G348" i="1" l="1"/>
  <c r="F56" i="1"/>
  <c r="I376" i="1"/>
  <c r="G92" i="1"/>
  <c r="G91" i="1" s="1"/>
  <c r="F89" i="1"/>
  <c r="F108" i="1" s="1"/>
  <c r="F213" i="1"/>
  <c r="F247" i="1"/>
  <c r="G378" i="1"/>
  <c r="C22" i="1"/>
  <c r="F22" i="1" s="1"/>
  <c r="G93" i="1"/>
  <c r="F142" i="1"/>
  <c r="G121" i="1"/>
  <c r="C341" i="1"/>
  <c r="F341" i="1" s="1"/>
  <c r="F75" i="1"/>
  <c r="C155" i="1"/>
  <c r="G155" i="1" s="1"/>
  <c r="C188" i="1"/>
  <c r="G188" i="1" s="1"/>
  <c r="C214" i="1"/>
  <c r="F214" i="1" s="1"/>
  <c r="C248" i="1"/>
  <c r="F248" i="1" s="1"/>
  <c r="F340" i="1"/>
  <c r="F366" i="1"/>
  <c r="C370" i="1"/>
  <c r="C375" i="1" s="1"/>
  <c r="G375" i="1" s="1"/>
  <c r="G407" i="1"/>
  <c r="F466" i="1"/>
  <c r="G25" i="1"/>
  <c r="G24" i="1" s="1"/>
  <c r="F345" i="1"/>
  <c r="G345" i="1"/>
  <c r="F43" i="1"/>
  <c r="G349" i="1"/>
  <c r="H348" i="1"/>
  <c r="F252" i="1"/>
  <c r="G252" i="1"/>
  <c r="F375" i="1"/>
  <c r="I378" i="1"/>
  <c r="I377" i="1" s="1"/>
  <c r="G411" i="1"/>
  <c r="G410" i="1" s="1"/>
  <c r="F524" i="1"/>
  <c r="G60" i="1"/>
  <c r="G58" i="1"/>
  <c r="F277" i="1"/>
  <c r="I374" i="1"/>
  <c r="F403" i="1"/>
  <c r="G26" i="1"/>
  <c r="C151" i="1"/>
  <c r="F151" i="1" s="1"/>
  <c r="C184" i="1"/>
  <c r="F184" i="1" s="1"/>
  <c r="G218" i="1"/>
  <c r="C282" i="1"/>
  <c r="C392" i="1"/>
  <c r="F392" i="1" s="1"/>
  <c r="C408" i="1"/>
  <c r="F155" i="1"/>
  <c r="C371" i="1"/>
  <c r="F371" i="1" s="1"/>
  <c r="F362" i="1" l="1"/>
  <c r="F239" i="1"/>
  <c r="F188" i="1"/>
  <c r="F205" i="1" s="1"/>
  <c r="G517" i="1"/>
  <c r="G518" i="1" s="1"/>
  <c r="F175" i="1"/>
  <c r="F370" i="1"/>
  <c r="F395" i="1" s="1"/>
  <c r="G22" i="1"/>
  <c r="F269" i="1"/>
  <c r="G408" i="1"/>
  <c r="F408" i="1"/>
  <c r="F434" i="1" s="1"/>
  <c r="G282" i="1"/>
  <c r="F282" i="1"/>
  <c r="F301" i="1" s="1"/>
  <c r="G412" i="1"/>
  <c r="I379" i="1"/>
  <c r="F526" i="1" l="1"/>
  <c r="F527" i="1" s="1"/>
  <c r="F532" i="1" l="1"/>
  <c r="F535" i="1"/>
  <c r="F534" i="1"/>
  <c r="F537" i="1"/>
  <c r="F533" i="1"/>
  <c r="F529" i="1"/>
  <c r="F531" i="1"/>
  <c r="F538" i="1"/>
  <c r="F530" i="1"/>
  <c r="F536" i="1" l="1"/>
  <c r="F540" i="1" s="1"/>
  <c r="F542" i="1" s="1"/>
</calcChain>
</file>

<file path=xl/sharedStrings.xml><?xml version="1.0" encoding="utf-8"?>
<sst xmlns="http://schemas.openxmlformats.org/spreadsheetml/2006/main" count="1852" uniqueCount="699">
  <si>
    <t>INSTITUTO NACIONAL DE AGUAS POTABLES Y ALCANTARILLADOS</t>
  </si>
  <si>
    <t>***INAPA***</t>
  </si>
  <si>
    <t>DIRECCION DE INGENIERIA</t>
  </si>
  <si>
    <t>DEPARTAMENTO DE COSTOS Y PRESUPUESTOS</t>
  </si>
  <si>
    <t>Obra: CONSTRUCCION DEL ALCANTARILLADO SANITARIO SAN JUAN DE LA MAGUANA (OPCION 1)</t>
  </si>
  <si>
    <t>Ubicación : PROVINCIA SAN JUAN DE LA MAGUANA</t>
  </si>
  <si>
    <t>ZONA: II</t>
  </si>
  <si>
    <t>Partida</t>
  </si>
  <si>
    <t xml:space="preserve">Descripcion </t>
  </si>
  <si>
    <t>Cantidad</t>
  </si>
  <si>
    <t>Ud</t>
  </si>
  <si>
    <t>P.U. RD$</t>
  </si>
  <si>
    <t>MONTO RD$</t>
  </si>
  <si>
    <t>A</t>
  </si>
  <si>
    <t>REPLANTEO Y CONTROL TOPOGRAFICO</t>
  </si>
  <si>
    <t>M</t>
  </si>
  <si>
    <t>CORTE Y EXTRACCION DE ASFALTO</t>
  </si>
  <si>
    <t>CORTE DE ASFALTO E=2" (AMBOS LADOS)</t>
  </si>
  <si>
    <t>ML</t>
  </si>
  <si>
    <t>EXTRACCION DE ASFALTO C/EQUIPO</t>
  </si>
  <si>
    <t>M2</t>
  </si>
  <si>
    <t>BOTE DE MATERIAL C/CAMION</t>
  </si>
  <si>
    <t>M3</t>
  </si>
  <si>
    <t>MOVIMIENTO DE TIERRA:</t>
  </si>
  <si>
    <t>EXCAVACION MATERIAL COMPACTO C/EQUIPO (INC.EXTRACCION DE TUBERIA)</t>
  </si>
  <si>
    <t>REGULARIZACION DE ZANJA</t>
  </si>
  <si>
    <t>ASIENTO DE ARENA</t>
  </si>
  <si>
    <t>SUMINISTRO MATERIAL DE MINA</t>
  </si>
  <si>
    <t>COLOCACION Y COMPACTADO DE MATERIAL C/COMPACTADOR MECANICO EN CAPAS DE 0.20M</t>
  </si>
  <si>
    <t>BOTE DE MATERIAL CON CAMION (DIST.=5.0KM)</t>
  </si>
  <si>
    <t>SUMINISTRO DE TUBERIA:</t>
  </si>
  <si>
    <t>DE Ø12" PVC SRD-32.5 C/JUNTA GOMA + 4% DE PERDIDA</t>
  </si>
  <si>
    <t>DE Ø8" PVC SRD-32.5 C/JUNTA GOMA + 3% DE PERDIDA</t>
  </si>
  <si>
    <t>COLOCACION TUBERIA:</t>
  </si>
  <si>
    <t>DE Ø12" PVC SRD-32.5 C/J. G. + 4%  PERDIDA POR CAMP.</t>
  </si>
  <si>
    <t>DE Ø8" PVC SRD-32.5 C/J. G. + 3% PERDIDA POR CAMP.</t>
  </si>
  <si>
    <t>REGISTROS</t>
  </si>
  <si>
    <t>DESMOLICION  Y BOTE DE REGISTRO EXISTENTE</t>
  </si>
  <si>
    <t>UD</t>
  </si>
  <si>
    <t xml:space="preserve">CONSTRUCCION  REGISTRO DE 1.00 A 1.50 MT. </t>
  </si>
  <si>
    <t/>
  </si>
  <si>
    <t>SENALIZACION, MANEJO DE TRANSITO Y SEGURIDAD EN LA VIA</t>
  </si>
  <si>
    <t>LIMPIEZA FINAL</t>
  </si>
  <si>
    <t>U</t>
  </si>
  <si>
    <t>SUB-TOTAL A</t>
  </si>
  <si>
    <t>B</t>
  </si>
  <si>
    <t>PROYECTO PERPETUO SOCORRO (KM 3)</t>
  </si>
  <si>
    <t>EXCAVACION MATERIAL C/EQUIPO (INC.EXTRACCION DE TUBERIA)</t>
  </si>
  <si>
    <t>DE Ø8" PVC SRD-32.5 C/J. G. + 3%  PERDIDA POR CAMP.</t>
  </si>
  <si>
    <t xml:space="preserve">REGISTRO </t>
  </si>
  <si>
    <t>DESMOLICION  REGISTRO EXISTENTE</t>
  </si>
  <si>
    <t xml:space="preserve">CONSTRUCCION DE REGISTRO DE 1.50 A 2.00 MT. </t>
  </si>
  <si>
    <t>SUB-TOTAL B</t>
  </si>
  <si>
    <t>C</t>
  </si>
  <si>
    <t xml:space="preserve"> CENTRO DE LA CIUDAD ( C/ WENCESLAO RAMIREZ ENTRE LAS AV.DR. CABRAL Y SAN JUAN BAUTISTA).</t>
  </si>
  <si>
    <t>SUMINISTRO  MATERIAL DE MINA (INC. ACARREO)</t>
  </si>
  <si>
    <t>REGISTRO</t>
  </si>
  <si>
    <t xml:space="preserve">CONSTRUCCION DE REGISTRO DE 1.00  a 1.50 MT. </t>
  </si>
  <si>
    <t>SUB-TOTAL C</t>
  </si>
  <si>
    <t>D</t>
  </si>
  <si>
    <t xml:space="preserve">TRAMO CALLE DUVERGE </t>
  </si>
  <si>
    <t xml:space="preserve">EXCAVACIÓN CON RETROEXCAVADORA( INC. EXTRACCION DE TUBERIA) </t>
  </si>
  <si>
    <t>SUMINISTRO DE:</t>
  </si>
  <si>
    <t>TUBERÍA Ø8", PVC SDR-32.5 CON JUNTA DE GOMA MAS 3% ESPIGA Y CAMPANA</t>
  </si>
  <si>
    <t>COLOCACIÓN DE:</t>
  </si>
  <si>
    <t>TUBERÍA Ø8", PVC-SDR32.5 CON JUNTA DE GOMA MAS 3% PERDIDA POR CAMPANA</t>
  </si>
  <si>
    <t>CONSTRUCCION DE REGISTRO DE 2.50 A 3.00 PREFABRICADO</t>
  </si>
  <si>
    <t xml:space="preserve">REGISTRO DE LADRILLO </t>
  </si>
  <si>
    <t>LIMPIEZA DE REGISTRO EXISTENTE</t>
  </si>
  <si>
    <t>EMPALME DE TUBERÍA Ø8" A REGISTRO</t>
  </si>
  <si>
    <t>SUB-TOTAL  FASE D</t>
  </si>
  <si>
    <t>E</t>
  </si>
  <si>
    <t>CALLE  ENRRIQUILLO ( Ø12"PVC SDR-32.5, L=597.00 ML)</t>
  </si>
  <si>
    <t>TUBERÍA Ø12", PVC-SDR32.5 CON JUNTA DE GOMA MAS 4% ESPIGA Y CAMPANA</t>
  </si>
  <si>
    <t>TUBERÍA Ø12", PVC-SDR32.5 CON JUNTA DE GOMA MAS 4% PERDIDA POR CAMPANA</t>
  </si>
  <si>
    <t>CONSTRUCCION DE REGISTRO DE 3.00 A 3.50 PREFABRICADOS</t>
  </si>
  <si>
    <t>SUB-TOTAL  FASE E</t>
  </si>
  <si>
    <t>F</t>
  </si>
  <si>
    <t>TRAMO DE CALLE  PROYECTO 6   (ENTRE LAS CALLES DUVERGE Y ENRIQUILO)</t>
  </si>
  <si>
    <t>SUMINISTRO DE TUBERÍA Ø8", PVC-SDR 32.5 CON JUNTA DE GOMA MAS 3% ESPIGA Y CAMPANA</t>
  </si>
  <si>
    <t>COLOCACIÓN DE TUBERÍA Ø8", PVC-SDR32.5 CON JUNTA DE GOMA MAS 3% PERDIDA POR CAMPANA</t>
  </si>
  <si>
    <t>CONSTRUCCION DE REGISTRO DE 3.00 A 3.50</t>
  </si>
  <si>
    <t>SUB-TOTAL  FASE F</t>
  </si>
  <si>
    <t>G</t>
  </si>
  <si>
    <t>TRAMO DE CALLE  PROYECTO 2   (ENTRE LAS CALLES DUBERGE Y ENRIQUILO)</t>
  </si>
  <si>
    <t>TUBERÍA Ø8", PVC-SDR32.5 CON JUNTA DE GOMA MAS 3% ESPIGA Y CAMPANA</t>
  </si>
  <si>
    <t>CONSTRUCCION DE REGISTRO DE 2.50 A 3.00 M</t>
  </si>
  <si>
    <t>SUB-TOTAL  FASE G</t>
  </si>
  <si>
    <t>H</t>
  </si>
  <si>
    <t>TRAMO DE CALLE 30 DE MAYO</t>
  </si>
  <si>
    <t>DE TUBERÍA Ø12", PVC-SDR 32.5 CON JUNTA DE GOMA MAS 4% ESPIGA Y CAMPANA</t>
  </si>
  <si>
    <t>TUBERÍA Ø12", PVC-SDR 32.5 CON JUNTA DE GOMA MAS 4% PERDIDA POR CAMPANA</t>
  </si>
  <si>
    <t>SUB-TOTAL  FASE H</t>
  </si>
  <si>
    <t>I</t>
  </si>
  <si>
    <t>CALLE 12 DE JULIO (DESDE LA CALLE DUARTE HASTA  LA CALLE MONSEÑOR DE MARIÑO)</t>
  </si>
  <si>
    <t>TUBERÍA Ø12", PVC-SDR 32.5 CON JUNTA DE GOMA MAS 4% ESPIGA Y CAMPANA</t>
  </si>
  <si>
    <t>SUB-TOTAL  FASE  I</t>
  </si>
  <si>
    <t>J</t>
  </si>
  <si>
    <t>RED COLECTORA  URB. VILLA ALEJANDRA,  PARTE A.</t>
  </si>
  <si>
    <t>BOTE DE MATERIAL CON CAMION (D=5KM)</t>
  </si>
  <si>
    <r>
      <t xml:space="preserve">DE </t>
    </r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</rPr>
      <t xml:space="preserve">8" PVC SDR-32.5 + 3% DE PERDIDA POR CAMPANA </t>
    </r>
  </si>
  <si>
    <t>COLOCACION DE TUBERIA:</t>
  </si>
  <si>
    <t>REGISTROS PREFABRICADOS:</t>
  </si>
  <si>
    <t>DE 1 A 1.50 MTS (INC. TAPA GRP O POLIETILENO)</t>
  </si>
  <si>
    <t>DE 1.51 A 2.00 MTS (INC. TAPA GRP O POLIETILENO)</t>
  </si>
  <si>
    <t>DE 2.50 A 3.00 MTS (INC. TAPA GRP O POLIETILENO)</t>
  </si>
  <si>
    <t>CAIDAS EN PVC</t>
  </si>
  <si>
    <t>DE 1.00 A 2.00 MTS PVC</t>
  </si>
  <si>
    <t>SEÑALIZACION Y MANEJO DEL TRANSITO Y SEGURIDAD VIAL</t>
  </si>
  <si>
    <t>SUB-TOTAL  FASE  J</t>
  </si>
  <si>
    <t>K</t>
  </si>
  <si>
    <t>SECTOR SANTOME</t>
  </si>
  <si>
    <t>EXCAVACION MATERIAL COMPACTO C/EQUIPO</t>
  </si>
  <si>
    <t>SUB-TOTAL K</t>
  </si>
  <si>
    <t>L</t>
  </si>
  <si>
    <t>SECTOR CORBANO NORTE</t>
  </si>
  <si>
    <t>SUB-TOTAL L</t>
  </si>
  <si>
    <t>SECTOR CORBANO SUR</t>
  </si>
  <si>
    <t>DE Ø16" PVC SRD-32.5 C/JUNTA GOMA + 5% DE PERDIDA</t>
  </si>
  <si>
    <t xml:space="preserve">CONSTRUCCION  REGISTRO </t>
  </si>
  <si>
    <t xml:space="preserve">DE 1.00 A 1.50 MT. </t>
  </si>
  <si>
    <t xml:space="preserve">DE 1.50 A 2.00 MT. </t>
  </si>
  <si>
    <t xml:space="preserve">DE 2.00 A 2.50 MT. </t>
  </si>
  <si>
    <t xml:space="preserve">DE 2.50 A 3.00 MT. </t>
  </si>
  <si>
    <t xml:space="preserve">DE 3.00 A 3.50 MT. </t>
  </si>
  <si>
    <t>SUB-TOTAL M</t>
  </si>
  <si>
    <t>N</t>
  </si>
  <si>
    <t>ACOMETIDAS DOMICILIARIAS</t>
  </si>
  <si>
    <t>ACOMETIDA 8 X 6 PVC SDR-32.5 (80 U)</t>
  </si>
  <si>
    <t>SUMINISTRO TUB.6" PVC SDR-32.5 C/J.G.</t>
  </si>
  <si>
    <t>COLOCACIÓN TUB. 6" PVC SDR-32.5 C/J.G.</t>
  </si>
  <si>
    <t>SUMINISTRO YEE 8" X 6" PVC C/J.G.</t>
  </si>
  <si>
    <t>SUMINISTRO CODO 6" X 45º PVC</t>
  </si>
  <si>
    <t>SUMINISTRO TAPÓN (H) 6" PVC</t>
  </si>
  <si>
    <t>CEMENTO SOLVENTE</t>
  </si>
  <si>
    <t>PA</t>
  </si>
  <si>
    <t>EXCAVACION  MATERIAL COMPACTO A MANO</t>
  </si>
  <si>
    <t>RELLENO COMPACTADO CON COMPACTADOR MECANICO EN CAPAS DE 0.30</t>
  </si>
  <si>
    <t>BOTE CON CAMION D=5 KM (INCL. TRANSPORTE INTERNO DENTRO DEL RECINTO)</t>
  </si>
  <si>
    <t>MANO DE OBRA PROMEDIO</t>
  </si>
  <si>
    <t>P.A</t>
  </si>
  <si>
    <t xml:space="preserve"> ACOMETIDA AGUAS RESIDUALES (1029U)</t>
  </si>
  <si>
    <t>SUMINISTRO Ø4" PVC SDR-32.5</t>
  </si>
  <si>
    <t>COLOCACION Ø4" PVC SDR-32.5</t>
  </si>
  <si>
    <t>SUMINISTRO YEE Ø8" X Ø4" PVC PRESION</t>
  </si>
  <si>
    <t>SUMINISTRO YEE Ø4" X Ø4" PVC PRESION</t>
  </si>
  <si>
    <t>SUMINISTRO CODO Ø4" X 45 PVC</t>
  </si>
  <si>
    <t>SUMINISTRO TAPON (H)  Ø4" PVC</t>
  </si>
  <si>
    <t xml:space="preserve">EXCAVACION MATERIAL COMPACTO C/EQUIPO </t>
  </si>
  <si>
    <t>RELLENO COMPACTADO A MANO</t>
  </si>
  <si>
    <t>MANO DE OBRA PLOMERO</t>
  </si>
  <si>
    <t>SUB-TOTAL N</t>
  </si>
  <si>
    <t>Ñ</t>
  </si>
  <si>
    <t xml:space="preserve">CONSTRUCCION PLANTA DEPURADORA </t>
  </si>
  <si>
    <t>CONSTRUCCION PLANTA DEPURADORA 15LPS</t>
  </si>
  <si>
    <t>SUB-TOTAL Ñ</t>
  </si>
  <si>
    <t>Z</t>
  </si>
  <si>
    <t>VARIOS</t>
  </si>
  <si>
    <t>REPARACION DE SERVICIOS EXISTENTES</t>
  </si>
  <si>
    <t>DEMOLICION Y REPOSICION DE CONTENES Y ACERAS</t>
  </si>
  <si>
    <t>1.1.1</t>
  </si>
  <si>
    <t xml:space="preserve">DEMOLICION: </t>
  </si>
  <si>
    <t>1.1.1.1</t>
  </si>
  <si>
    <t>DE CONTENES Y ACERAS</t>
  </si>
  <si>
    <t>1.1.1.2</t>
  </si>
  <si>
    <t>BOTE DE ESCOMBROS C/CAMION</t>
  </si>
  <si>
    <t>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</si>
  <si>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</si>
  <si>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</si>
  <si>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</si>
  <si>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</si>
  <si>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</si>
  <si>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</si>
  <si>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1.2.1</t>
  </si>
  <si>
    <t>SUMINISTRO TUBERIAS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</si>
  <si>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</si>
  <si>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</si>
  <si>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</si>
  <si>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</si>
  <si>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</si>
  <si>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</si>
  <si>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</si>
  <si>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</si>
  <si>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</si>
  <si>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</si>
  <si>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</si>
  <si>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1.2.2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</si>
  <si>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</si>
  <si>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</si>
  <si>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</si>
  <si>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</si>
  <si>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</si>
  <si>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</si>
  <si>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</si>
  <si>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</si>
  <si>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</si>
  <si>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</si>
  <si>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</si>
  <si>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>1.2.3</t>
  </si>
  <si>
    <t xml:space="preserve">MANO DE OBRA </t>
  </si>
  <si>
    <t>1.2.3.1</t>
  </si>
  <si>
    <t>MAESTRO PLOMERO (1H)</t>
  </si>
  <si>
    <t>HR</t>
  </si>
  <si>
    <t>1.2.3.2</t>
  </si>
  <si>
    <t>PEON (2H)</t>
  </si>
  <si>
    <t>BOMBA DE ACHIQUE</t>
  </si>
  <si>
    <t>BOMBA DE ACHIQUE Ø3" (5,5 HP)</t>
  </si>
  <si>
    <t>BOMBA DE ACHIQUE DE 4" (HP 9 )</t>
  </si>
  <si>
    <t>BOMBA DE ACHIQUE DE 6" (HP 18 )</t>
  </si>
  <si>
    <t>REPOSICION DE ASFALTO</t>
  </si>
  <si>
    <t>PREPARACION DE BASE</t>
  </si>
  <si>
    <t>3.1.1</t>
  </si>
  <si>
    <t>EXTRACCION Y RECOLOCACION DE MATERIAL DE BASE</t>
  </si>
  <si>
    <t>M3E</t>
  </si>
  <si>
    <t>ASFALTADO</t>
  </si>
  <si>
    <t>3.2.1</t>
  </si>
  <si>
    <t>RIEGO DE ADHERENCIA</t>
  </si>
  <si>
    <t>3.2.2</t>
  </si>
  <si>
    <t>SUMINISTRO Y COLOCACION DE ASFALTO</t>
  </si>
  <si>
    <t>M3C</t>
  </si>
  <si>
    <t>3.3.3</t>
  </si>
  <si>
    <t xml:space="preserve">TRANSPORTE DE ASFALTO </t>
  </si>
  <si>
    <t>M3EXKM</t>
  </si>
  <si>
    <t>CAMPAMENTO (INC. OFICINAS, FACILIDADES Y BANOS)</t>
  </si>
  <si>
    <t>MES</t>
  </si>
  <si>
    <t>VALLA ANUNCIANDO OBRA 16' X 10' IMPRESION FULL COLOR CONTENIENDO LOGO DE INAPA, NOMBRE DE PROYECTO Y CONTRATISTA. ESTRUCTURA EN TUBOS GALVANIZADOS 1 1/2"X 1 1/2" Y SOPORTES EN TUBO CUAD. 4" X 4"</t>
  </si>
  <si>
    <t>SUB-TOTAL FASE Z</t>
  </si>
  <si>
    <t>SUB-TOTAL GENERAL</t>
  </si>
  <si>
    <t>GASTOS INDIRECTOS</t>
  </si>
  <si>
    <t>HONORARIOS PROFESIONALES</t>
  </si>
  <si>
    <t>TRANSPORTE</t>
  </si>
  <si>
    <t>SEGUROS,POLIZA Y FINANZA</t>
  </si>
  <si>
    <t>GASTOS  ADMINISTRATIVOS</t>
  </si>
  <si>
    <t>SUPERVISION DE LA OBRA</t>
  </si>
  <si>
    <t>ESTUDIOS Y DISENOS</t>
  </si>
  <si>
    <t>LEY 3-86</t>
  </si>
  <si>
    <t>ITBIS 07-2007</t>
  </si>
  <si>
    <t>IMPREVISTOS</t>
  </si>
  <si>
    <t xml:space="preserve">MANTENIMIENTO Y OPERACION SISTEMA </t>
  </si>
  <si>
    <t>COMPRA DE TERRENO P/PLANTA</t>
  </si>
  <si>
    <t>TOTAL GASTOS INDIRECTOS</t>
  </si>
  <si>
    <t xml:space="preserve">TOTAL A CONTRATAR EN RD$ </t>
  </si>
  <si>
    <t xml:space="preserve">                PREPARADO POR:</t>
  </si>
  <si>
    <t>REVISADO POR:</t>
  </si>
  <si>
    <t>ING. MARIA ISABEL MORALES</t>
  </si>
  <si>
    <t>ING. RAMONA MONTAS</t>
  </si>
  <si>
    <t xml:space="preserve">   ING. DEPTO. COSTOS Y PRESUPUESTOS</t>
  </si>
  <si>
    <t xml:space="preserve"> </t>
  </si>
  <si>
    <t xml:space="preserve">             SOMETIDO  POR:                                        :</t>
  </si>
  <si>
    <t>VISTO BUENO :</t>
  </si>
  <si>
    <t xml:space="preserve">        </t>
  </si>
  <si>
    <t xml:space="preserve">  </t>
  </si>
  <si>
    <t xml:space="preserve">        ING. CLAUDIA DE LEON</t>
  </si>
  <si>
    <t>ING. LEONARDO PEREZ</t>
  </si>
  <si>
    <t xml:space="preserve">   ENC. DEPTO. COSTOS Y PRESUPUESTOS</t>
  </si>
  <si>
    <t>DIRECTOR DE INGENIERIA</t>
  </si>
  <si>
    <t>REUBICACIÓN COLECTORA LAS MATAS DE FARFÁN</t>
  </si>
  <si>
    <t>MUNICIPIO LAS MATAS DE FARFÁN</t>
  </si>
  <si>
    <t>DE Ø24" PVC SRD-32.5 C/JUNTA GOMA + 4% DE PERDIDA</t>
  </si>
  <si>
    <t>REGISTROS Y BADENES</t>
  </si>
  <si>
    <t>DEMOLICION  Y BOTE DE REGISTRO EXISTENTE</t>
  </si>
  <si>
    <t>DEMOLICION  Y BOTE DE BADÉN EXISTENTE</t>
  </si>
  <si>
    <t>MANO DE OBRA</t>
  </si>
  <si>
    <t>%</t>
  </si>
  <si>
    <t>P2</t>
  </si>
  <si>
    <t>SUMINISTRO DE TUBERIA DE Ø4" PVC SDR-32.5 C/J.G.</t>
  </si>
  <si>
    <t xml:space="preserve">COLOCACION DE TUBERIA Ø4" PVC SDR-32.5 C/J.G. </t>
  </si>
  <si>
    <t>SUMINISTRO  YEE 8" x 4"  PVC C/J/G</t>
  </si>
  <si>
    <t xml:space="preserve">SUMINISTRO CODO 4" x 45º  PVC </t>
  </si>
  <si>
    <t>SUMINISTRO TAPON 4" PVC</t>
  </si>
  <si>
    <t>EXCAVACION MATERIAL COMPACTO CON EQUIPO</t>
  </si>
  <si>
    <t>RELLENO COMPACTADO EN CAPAS DE 0.30</t>
  </si>
  <si>
    <t>BOTE DE MATERIAL C/CAMION D=5 KM</t>
  </si>
  <si>
    <t xml:space="preserve"> MANO DE OBRA </t>
  </si>
  <si>
    <t>PRUEBAS DE TUBERÍAS</t>
  </si>
  <si>
    <t>CAIDAS</t>
  </si>
  <si>
    <t xml:space="preserve"> ACOMETIDAS DOMICILIARIAS 8" x 4"PVC SDR- 32.5 (70 U)</t>
  </si>
  <si>
    <t xml:space="preserve"> ACOMETIDAS DOMICILIARIAS 4" DIRECTO A REGISTRO 6M (20U)</t>
  </si>
  <si>
    <t>DE 1.00M A 2.00M</t>
  </si>
  <si>
    <t>DE 2.00 M A 3.00 M</t>
  </si>
  <si>
    <t>DE 3.00 M A 4.00 M</t>
  </si>
  <si>
    <t xml:space="preserve">REGISTRO PREFABRICADO H. A. DE 1.00 M A 1.50 M. </t>
  </si>
  <si>
    <t xml:space="preserve">REGISTRO PREFABRICADO H. A. DE 1.50 M A 2.00 M. </t>
  </si>
  <si>
    <t xml:space="preserve">REGISTRO PREFABRICADO H. A. DE 2.00 M A 2.50 M. </t>
  </si>
  <si>
    <t xml:space="preserve">REGISTRO PREFABRICADO H. A. DE 2.50 M A 3.00 M. </t>
  </si>
  <si>
    <t xml:space="preserve">REGISTRO PREFABRICADO H. A. DE 3.50 M A 4.00M. </t>
  </si>
  <si>
    <t xml:space="preserve">REGISTRO PREFABRICADO H. A. DE 4.50 M A 5.00 M. </t>
  </si>
  <si>
    <t xml:space="preserve">REGISTRO PREFABRICADO H. A. DE 5.50 M A 6.00 M. </t>
  </si>
  <si>
    <t xml:space="preserve">REGISTRO PREFABRICADO H. A. DE 6.00 M A 6.50 M. </t>
  </si>
  <si>
    <t>BADENES</t>
  </si>
  <si>
    <t>PREPARACIÓN DE SUPERFICIE</t>
  </si>
  <si>
    <r>
      <t>CONSTRUCCIÓN DE BADÉN (L=10M A=2.5M E=0.15) F´C= 280KG/CM</t>
    </r>
    <r>
      <rPr>
        <vertAlign val="superscript"/>
        <sz val="10"/>
        <rFont val="Arial"/>
        <family val="2"/>
      </rPr>
      <t xml:space="preserve">2 </t>
    </r>
    <r>
      <rPr>
        <sz val="10"/>
        <rFont val="Cambria"/>
        <family val="1"/>
      </rPr>
      <t>Y ACERO FY= 4200 210KG/CM</t>
    </r>
    <r>
      <rPr>
        <vertAlign val="superscript"/>
        <sz val="10"/>
        <rFont val="Cambria"/>
        <family val="1"/>
      </rPr>
      <t>2</t>
    </r>
    <r>
      <rPr>
        <sz val="10"/>
        <rFont val="Cambria"/>
        <family val="1"/>
      </rPr>
      <t xml:space="preserve">  Ø 3/8" @0.25M</t>
    </r>
  </si>
  <si>
    <t>Unidad</t>
  </si>
  <si>
    <t>Descripción</t>
  </si>
  <si>
    <t>Listado de Análisis de Costos del Presupuesto</t>
  </si>
  <si>
    <t>No hecho</t>
  </si>
  <si>
    <t>Cantidades</t>
  </si>
  <si>
    <t>Análisis de Costo</t>
  </si>
  <si>
    <t>Hecho</t>
  </si>
  <si>
    <t>SUMINISTRO DE TUBERIA</t>
  </si>
  <si>
    <t xml:space="preserve">Obra: </t>
  </si>
  <si>
    <t xml:space="preserve">CODIA </t>
  </si>
  <si>
    <t>GASTOS ADMINISTRATIVOS</t>
  </si>
  <si>
    <t>SEGUROS, POLIZAS Y FIANZAS</t>
  </si>
  <si>
    <t>GASTOS DE TRANSPORTE</t>
  </si>
  <si>
    <t>LEY 6-86</t>
  </si>
  <si>
    <t>ARENA</t>
  </si>
  <si>
    <t>VALLA ANUNCIANDO OBRA 4' X 8' IMPRESION FULL COLOR CONTENIENDO LOGO DE INAPA, NOMBRE DE PROYECTO Y CONTRATISTA. ESTRUCTURA EN TUBOS GALVANIZADOS 1 1/2"X 1 1/2" Y SOPORTES EN TUBO CUAD. 4" X 4"</t>
  </si>
  <si>
    <t>CAMPAMENTO ( INCLUYE ALQUILER DEL SOLAR CON O SIN CASA, BAÑOS MOVILES Y CASETA DE MATERIALES)</t>
  </si>
  <si>
    <t>MESES</t>
  </si>
  <si>
    <t xml:space="preserve">Ubicación : PROVINCIA SANTIAGO </t>
  </si>
  <si>
    <t>ZONA: V</t>
  </si>
  <si>
    <t>PRELIMINARES</t>
  </si>
  <si>
    <t xml:space="preserve">DESVIO DE RIO  </t>
  </si>
  <si>
    <t>CANTOS</t>
  </si>
  <si>
    <t>INSTALACIONES</t>
  </si>
  <si>
    <t>TERMINACION DE SUPERFICIE</t>
  </si>
  <si>
    <t>PINTURA ACRILICA DEPOSITO</t>
  </si>
  <si>
    <t>PINTURA CASETA DE CLORO</t>
  </si>
  <si>
    <t>LIMPIEZA Y BOTE DE MALEZA EN AREA GENERAL DEL DEPOSITO Y REGITROS</t>
  </si>
  <si>
    <t>RAPILLADO PINTURA ESCALERA DE DEPOSITO</t>
  </si>
  <si>
    <t>DEPOSITO REGULADOR HORMIGON ARMADO SUPERFICIAL 225,000 GLS</t>
  </si>
  <si>
    <t xml:space="preserve">LOGO Y LETRERO DE INAPA </t>
  </si>
  <si>
    <t>REPICADO DE MURO PARA ANCLAR ACERO</t>
  </si>
  <si>
    <t>PAÑETE EXTERIOR</t>
  </si>
  <si>
    <t xml:space="preserve">LIMPIEZA INTERNA DE REGISTRO </t>
  </si>
  <si>
    <t>REGISTRO DE SALIDA DE AGUA</t>
  </si>
  <si>
    <t>LINEA DE ADUCCION</t>
  </si>
  <si>
    <t>REPARACION DE AVERIAS</t>
  </si>
  <si>
    <t>FINO LOSA DE TECHO</t>
  </si>
  <si>
    <t>DIAS</t>
  </si>
  <si>
    <t>TROCHA DE ACCESO A LA OBRA DE TOMA C/HOMBRES (DISTANCIA APROXIMADA 1 KM)</t>
  </si>
  <si>
    <t>SUB TOTAL A</t>
  </si>
  <si>
    <t>SUB TOTAL D</t>
  </si>
  <si>
    <t>HORMIGON ARMADO FC' 240 KG/CM2</t>
  </si>
  <si>
    <t>CASETA DE CLORO</t>
  </si>
  <si>
    <t>SISTEMA DE CLORACION :</t>
  </si>
  <si>
    <t>ACCESORIOS</t>
  </si>
  <si>
    <t>REPICADO DE PAÑETE EN MURO DE DIQUE</t>
  </si>
  <si>
    <t>CAJUELA DE ENTRADA DE AGUA</t>
  </si>
  <si>
    <t>FRAGUACHE</t>
  </si>
  <si>
    <t>REPOSICION DE PAÑETE EXTERIOR EN LOSA DE TECHO</t>
  </si>
  <si>
    <t>REPICADO DE PAÑETE LOSA DE TECHO</t>
  </si>
  <si>
    <t>PINTURA ACRILICA</t>
  </si>
  <si>
    <t>INSTALACIONES SANITARIAS</t>
  </si>
  <si>
    <t>DUCHA</t>
  </si>
  <si>
    <t>INODORO</t>
  </si>
  <si>
    <t>LAVAMANO INCLUYE MEZCLADORA</t>
  </si>
  <si>
    <t xml:space="preserve">VENTANA DE ALUMINIO </t>
  </si>
  <si>
    <t>SUB TOTAL B</t>
  </si>
  <si>
    <t>CAMARA DE ENTRADA</t>
  </si>
  <si>
    <t>SEDIMENTADORES</t>
  </si>
  <si>
    <t>FILTROS</t>
  </si>
  <si>
    <t>EXTRACCION DE MATERIAL FILTRANTE</t>
  </si>
  <si>
    <t xml:space="preserve">GRAVA </t>
  </si>
  <si>
    <t>PLANTA DE TRATAMIENTO DE FILTRACION LENTA 40 LPS</t>
  </si>
  <si>
    <t>REPICADO DE PAÑETE INTERIOR, EXTERIOR Y FINO DE FONDO</t>
  </si>
  <si>
    <t>PINTURA ACRILICA EXTERIOR</t>
  </si>
  <si>
    <t>PINTURA ACRILICA INTERIOR</t>
  </si>
  <si>
    <t xml:space="preserve">PINTURA EN TECHO </t>
  </si>
  <si>
    <t>PIE2</t>
  </si>
  <si>
    <t>ENTRADA A FILTROS</t>
  </si>
  <si>
    <t>RECLASIFICACION DE GRAVA</t>
  </si>
  <si>
    <t>SUMINISTRO DE MATERIAL FILTRANTE</t>
  </si>
  <si>
    <t>COLOCACION DE MATERIAL FILTRANTE</t>
  </si>
  <si>
    <t>ENVASADO DE FINOS</t>
  </si>
  <si>
    <t xml:space="preserve">SUMINISTRO DE TUBERIA </t>
  </si>
  <si>
    <t xml:space="preserve">COLOCACION DE TUBERIA </t>
  </si>
  <si>
    <t xml:space="preserve">SUMINISTRO E INSTALACION DE PIEZAS </t>
  </si>
  <si>
    <t>GENERALES</t>
  </si>
  <si>
    <t xml:space="preserve">PINTURA ACRILICA EN LA PLANTA </t>
  </si>
  <si>
    <t>LIMPIEZA GENERAL DE LA CASA</t>
  </si>
  <si>
    <t>SUB TOTAL C</t>
  </si>
  <si>
    <t>PINTURA ESCALERA DE DEPOSITO</t>
  </si>
  <si>
    <t>DE Ø10" ACERO SCH-40 C/PROTECCION ANTICORROSIVO</t>
  </si>
  <si>
    <t>MANO DE OBRA INSTALACION (INCLUYE DESMONTE DE APARATOS EXISTENTES)</t>
  </si>
  <si>
    <t xml:space="preserve">REPOSICION DE PAÑETE </t>
  </si>
  <si>
    <t>3.3.1</t>
  </si>
  <si>
    <t>3.3.2</t>
  </si>
  <si>
    <t>3.4.1</t>
  </si>
  <si>
    <t>3.4.2</t>
  </si>
  <si>
    <t>4.2.1</t>
  </si>
  <si>
    <t>4.3.1</t>
  </si>
  <si>
    <t>4.4.1</t>
  </si>
  <si>
    <t>4.4.2</t>
  </si>
  <si>
    <t>7.1.1</t>
  </si>
  <si>
    <t>7.1.2</t>
  </si>
  <si>
    <t>7.1.3</t>
  </si>
  <si>
    <t>7.5.1</t>
  </si>
  <si>
    <t>7.5.2</t>
  </si>
  <si>
    <t>7.5.3</t>
  </si>
  <si>
    <t>7.5.4</t>
  </si>
  <si>
    <t>8.1.1</t>
  </si>
  <si>
    <t>TARIMA PARA CILINDROS</t>
  </si>
  <si>
    <t>8.3.1</t>
  </si>
  <si>
    <t>8.3.4</t>
  </si>
  <si>
    <t>8.3.2</t>
  </si>
  <si>
    <t>8.3.5</t>
  </si>
  <si>
    <t>8.3.3</t>
  </si>
  <si>
    <t>REPLANTEO</t>
  </si>
  <si>
    <t>TUBERIA DE Ø10" ACERO SCH-40 C/PROTECCION ANTICORROSIVO</t>
  </si>
  <si>
    <t>JUNTA MECANICA TIPO DRESSER Ø10 150 PSI</t>
  </si>
  <si>
    <t>MOVIMIENTO  DE TIERRA:</t>
  </si>
  <si>
    <t xml:space="preserve">BOTE DE MATERIAL C/CAMION D= 5 KM (INCLUYE ESPARCIMIENTO EN BOTADERO) </t>
  </si>
  <si>
    <t>EXCAVACION MATERIAL C/ EQUIPO</t>
  </si>
  <si>
    <t>RELLENO COMPACTADO CON COMPACTADOR MECANICO EN CAPAS DE 0.20 M</t>
  </si>
  <si>
    <t>DE 3" PVC SDR-26 + 2% DE PERDIDA</t>
  </si>
  <si>
    <t>COLOCACION DE TUBERIA</t>
  </si>
  <si>
    <t xml:space="preserve">OBRA DE TOMA ( DIQUE CAUCASIANO ) </t>
  </si>
  <si>
    <t>MUROS DE SACOS PRIMER DESVIO (INCLUYE MANO DE OBRA)</t>
  </si>
  <si>
    <t>MUROS DE SACOS SEGUNDO DESVIO (INCLUYE MANO DE OBRA)</t>
  </si>
  <si>
    <t>SUB TOTAL E</t>
  </si>
  <si>
    <t>LIMPIEZA Y BOTE DE MALEZA</t>
  </si>
  <si>
    <t>NIPLE 10" X 0.30 M</t>
  </si>
  <si>
    <t>TERMINACION DE SUPERFICIE EN MUROS EXISTENTE</t>
  </si>
  <si>
    <t>TRANSPORTE INTERNO DE MATERIALES C/HOMBRES DISTANCIA APROXIMADA 1 KM (ARENA, CEMENTO, GRAVA, ACERO Y CAL)</t>
  </si>
  <si>
    <t>USO DE EQUIPO DE CORTE (INCLUYE EQUIPO, MATERIALES Y PERSONAL)</t>
  </si>
  <si>
    <t>ACONDICIONAMIENTO AREA OBRA DE TOMA</t>
  </si>
  <si>
    <t>REHABILITACION CASA DE OPERADOR</t>
  </si>
  <si>
    <t>SISTEMA DE CLORACION EN LINEA</t>
  </si>
  <si>
    <t>CLORADOR EN LINEA CON PASTILLA</t>
  </si>
  <si>
    <t>MANO DE OBRA INSTALACION</t>
  </si>
  <si>
    <t xml:space="preserve">Presupuesto: No. 126 d/f 15/09/2020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</si>
  <si>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JUNTA MECANICA TIPO DRESSER Ø3" 150 PSI</t>
  </si>
  <si>
    <t>CONSTRUCCION DE REGISTRO (SEGUN DETALLE DE PLANO)</t>
  </si>
  <si>
    <t>REDUCCION DE Ø3" A Ø2"</t>
  </si>
  <si>
    <t>BOTE ESCOMBROS</t>
  </si>
  <si>
    <t>SUMINISTRO E INSTALACION DE COMPUERTAS DE 0.45 X 0.45 M (INCLUYE DESMONTE DE LA EXISTENTE)</t>
  </si>
  <si>
    <t>REMOCION DE TUBERIA EXISTENTE DE Ø10" ACERO (19 M)</t>
  </si>
  <si>
    <t xml:space="preserve">GRAVA  </t>
  </si>
  <si>
    <t>BOTE DE MATERIAL EXTRAIDO Y DE MALEZAS C/CAMION D=5 KM</t>
  </si>
  <si>
    <t>ARENA (INCLUYE MALEZAS)</t>
  </si>
  <si>
    <t>SUMINISTRO E INSTALACION DE COMPUERTAS DE 0.50 X 0.50 M (INCLUYE DESMONTE DE LA EXISTENTE)</t>
  </si>
  <si>
    <t>TARIMA DE MADERA PARA CILINDROS</t>
  </si>
  <si>
    <t>ARENA (T10=0.47-0.65 MM, CU=1.50-1.70, TS=1.41 MM,TI=0,425 MM, γ= 2,600 KG/M3, Ce=0.80, ESPESOR LECHO=0.60 M</t>
  </si>
  <si>
    <t>CAMARA DE RETROLAVADO (1.30 X 5.33) M2</t>
  </si>
  <si>
    <t>SUMINISTRO E INSTALACION DE PUERTA EN POLIMETAL 0.90 M X 2.10 M (INCLUYE LLAVIN TIPO PALANCA)</t>
  </si>
  <si>
    <t>SUMINISTRO E INSTALACION DE PUERTA EN POLIMETAL 0.80 M X 2.10 M (INCLUYE LLAVIN TIPO PALANCA)</t>
  </si>
  <si>
    <t>CODO DE 10" X 90 ACERO SCH-40 C/PROTECCION ANTICORROSIVO</t>
  </si>
  <si>
    <t>SUMINISTRO E INSTALACION DE COMPUERTAS DE 0.38 M X 0.38 M (INCLUYE DESMONTE DE LA EXISTENTE)</t>
  </si>
  <si>
    <t>DEMOLICION Y BOTE PARTE DEL MURO Y LOSA DE TECHO REGISTRO EXISTENTE DE (2.00 M X 1.90 M) (2.07 M3)</t>
  </si>
  <si>
    <t>SUMINSTRO E INSTALACION DE TAPA METALICA 0.80 M X 0.80 M (INCLUYE CANDADO)</t>
  </si>
  <si>
    <t>REJILLA ( 3.00 M x 0.35 M ) EN BARRAS CUADRADAS DE 1.00 CM X 1.00 CM Y ANGULAR METAILICO DE 2" (INCLUYE SUMINISTRO, TRANSPORTE INTERNO Y COLOCACION)</t>
  </si>
  <si>
    <t>MURO CORONA DE VERTEDOR DE REBOSE 1.07 QQ/M3 (INCLUYE ADITIVO ADHERENCIA ENTRE HORMIGONES) 2U</t>
  </si>
  <si>
    <t>3.3.4</t>
  </si>
  <si>
    <t>3.5.1</t>
  </si>
  <si>
    <t>3.5.2</t>
  </si>
  <si>
    <t>3.6.1</t>
  </si>
  <si>
    <t>3.6.2</t>
  </si>
  <si>
    <t>GRAVA 5% DEL MATERIAL A COLOCAR</t>
  </si>
  <si>
    <t xml:space="preserve">CILINDRO DE GAS CLORO LLENO DE 150 LBS </t>
  </si>
  <si>
    <t>DOSIFICADOR DE CLORO DE 0 A 40 LBS/DIA CLORACION DIRECTA</t>
  </si>
  <si>
    <t>SUSTITUCION DE VALVULA DE COMPUERTA 8" H.F. P/DESAGÜE (INC. SUMINiSTRO, INSTALACION Y DESMONTE DE EXIST.)</t>
  </si>
  <si>
    <t>LIMPIEZA Y BOTE DE MALEZA EN FILTRO A MANO (UNA UNIDAD)</t>
  </si>
  <si>
    <t xml:space="preserve">LIMPIEZA Y BOTE DE MALEZA EN FILTRO A MANO </t>
  </si>
  <si>
    <t>MANTENIMIENTO  PASARELA DE LA PLANTA (PINTURA)</t>
  </si>
  <si>
    <t>SUB TOTAL F</t>
  </si>
  <si>
    <t>SUMINISTRO E INSTALACION DE TAPA METALICA EN DEPOSITO 1.10 M X 1.10 M (INCLUYE CANDADO)</t>
  </si>
  <si>
    <t>LIMPIEZA Y BOTE MALEZAS DE LA PLANTA (A MANO)</t>
  </si>
  <si>
    <t>REHABILITACION DE REGISTRO (INCLUYE MUROS, LOSA DE TECHO, TAPA DE HORMIGON ARMADO Y TERMINACION DE SUPERFICIE) (SEGUN DETALLE DE PLANO)</t>
  </si>
  <si>
    <t>TEE 8X3" ACERO SCH-40 C/PROTECCION ANTICORROSIVO</t>
  </si>
  <si>
    <t>JUNTA MECANICA TIPO DRESSER Ø8" 150 PSI</t>
  </si>
  <si>
    <t>CAJA TELESCOPICA PARA VALVULAS</t>
  </si>
  <si>
    <t>EMPALME EN TUBERIA EXISTENTE (SUMINISTRO E INSTALACION)</t>
  </si>
  <si>
    <t>SUMINISTRO Y COLOCACION DE VALVULA DE COMPUERTA DE Ø3" H.F 150 PSI</t>
  </si>
  <si>
    <t>USO BOMBA DE ACHIQUE Ø3"</t>
  </si>
  <si>
    <t xml:space="preserve"> ITBIS A HONORARIOS PROFESIONALES (LEY 07-2007)</t>
  </si>
  <si>
    <t>SUMINISTRO Y COLOCACION DE PIEZAS ESPECIALES (10 % DEL SUMINISTRO DE LA TUBERIA)</t>
  </si>
  <si>
    <t>PRUEBA HIDROSTATICA TUBERIA</t>
  </si>
  <si>
    <t>REPOSICION DE PAÑETE EXTERIOR (INCLUYE IMPERMEABILIZANTE)</t>
  </si>
  <si>
    <t>FINO LOSA DE FONDO (INCLUYE IMPERMEABILIZANTE)</t>
  </si>
  <si>
    <t>SUB-TOTAL FASE G</t>
  </si>
  <si>
    <t>7.6.1</t>
  </si>
  <si>
    <t>7.6.2</t>
  </si>
  <si>
    <t>7.6.3</t>
  </si>
  <si>
    <t>7.6.4</t>
  </si>
  <si>
    <t>7.6.5</t>
  </si>
  <si>
    <t>TERMINACION DE SUPERFICIE EN MUROS CORONA A CONSTRUIR</t>
  </si>
  <si>
    <t>REPOSICION DE PAÑETE INTERIOR (INCLUYE IMPERMEABILIZANTE)</t>
  </si>
  <si>
    <t>SUMINSTRO E INSTALACION TAPA METALICA PARA REGISTROS (1.10 M X 1.10 M) (INCLUYE CANDADO)</t>
  </si>
  <si>
    <t>RED DE DISTRIBUCION PARAJE DE GUAYABALES Y CEJITA</t>
  </si>
  <si>
    <t>RED DE DISTRIBUCION RINCON LLANO, LA NORITA Y DAMAJAGUA</t>
  </si>
  <si>
    <t>MEJORAMIENTO ACUEDUCTO JANICO</t>
  </si>
  <si>
    <t>ELIMINACIÓN DE PARTIDAS</t>
  </si>
  <si>
    <t>TOTAL ELIMINACIÓN DE PARTIDAS</t>
  </si>
  <si>
    <t xml:space="preserve">EMPALME PARA LA RED DE GUAYABAL </t>
  </si>
  <si>
    <t>SUMINISTRO E INSTALACIÓN DE TAPA METALICA EN DEPÓSITO 1.40 M X 1.35 M (INCLUYE CANDADO)</t>
  </si>
  <si>
    <t>BOTE DE MATERIAL EXCAVADO IN SITU</t>
  </si>
  <si>
    <t>TOTAL ADICIONALES</t>
  </si>
  <si>
    <t>SUB-TOTAL GENERAL + ADICIONALES</t>
  </si>
  <si>
    <t xml:space="preserve">COMPLETIVO DE TRANSPORTE DE MATERIAL DE FILTRO DESDE BONAO HASTA JANICO, DISTANCIA APROXIMADA 100 KM </t>
  </si>
  <si>
    <t>3.4.3</t>
  </si>
  <si>
    <t>EXTRACCIÓN DE MATERIAL FILTRANTE</t>
  </si>
  <si>
    <t>3.6.3</t>
  </si>
  <si>
    <t>3.6.4</t>
  </si>
  <si>
    <t>DESMONTE DE COMPUERTA EXISTENTE</t>
  </si>
  <si>
    <t xml:space="preserve">SUMINISTRO E INSTALACION DE COMPUERTAS DE 0.50 X 0.50 M ACERO INOXIDABLE </t>
  </si>
  <si>
    <t>3.6.5</t>
  </si>
  <si>
    <t xml:space="preserve">SUMINISTRO E INSTALACION DE COMPUERTAS DE 0.45 X 0.45 M ACERO INOXIDABLE </t>
  </si>
  <si>
    <t xml:space="preserve">SUMINISTRO E INSTALACION DE COMPUERTAS DE 0.38 M X 0.38 M ACERO INOXIDABLE </t>
  </si>
  <si>
    <t>CONSTRUCCIÓN DE MURO DE GAVIÓN:</t>
  </si>
  <si>
    <t>REJILLA ( 3.40 M x 0.35 M ) EN BARRAS CUADRADAS DE 1.00 CM X 1.00 CM Y ANGULAR METAILICO DE 2" (INCLUYE SUMINISTRO, TRANSPORTE INTERNO Y COLOCACION)</t>
  </si>
  <si>
    <t>EXCAVACIÓN MATERIAL A MANO EN PRESENCIA DE AGUA</t>
  </si>
  <si>
    <t>DESMONTE DE VÁLVULA EXISTENTE</t>
  </si>
  <si>
    <t>SUMINISTRO E INSTALACIÓN DE VÁLVULA REDUCTORA DE PRESIÓN Ø3" 150 PSI</t>
  </si>
  <si>
    <t>ZABALETA</t>
  </si>
  <si>
    <t>REPOSICIÓN PAÑETE INTERIOR</t>
  </si>
  <si>
    <t xml:space="preserve">BAJANTE PLUVIAL Ø3" </t>
  </si>
  <si>
    <t>REPICADO DE PAÑETE AHUECADO</t>
  </si>
  <si>
    <t xml:space="preserve">RAPILLADO PINTURA 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</si>
  <si>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</si>
  <si>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</si>
  <si>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</si>
  <si>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</si>
  <si>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</si>
  <si>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</si>
  <si>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</si>
  <si>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</si>
  <si>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ANTEPECHO (INCLUYE PAÑETE)</t>
  </si>
  <si>
    <t>TRANSPORTE INTERNO DE MATERIALES C/HOMBRES DISTANCIA APROXIMADA 1 KM (MALLA GAVIONES, ALAMBRE)</t>
  </si>
  <si>
    <t>INSTALACIÓN DE VÁLVULA TIPO VENTOSA Ø3" (SIMINISTRADA POR INAPA, PIEZAS ESPECIALES E INSTALACIÓN POR EL CONTRATISTA)</t>
  </si>
  <si>
    <t>REGISTRO PARA VENTOSA EN TUBO Ø10" CON PUERTA, PORTACANDADO Y CANDADO</t>
  </si>
  <si>
    <t>ANCLAJES EN HA</t>
  </si>
  <si>
    <t>LIMPIEZA Y LAVADO ARENA EXISTENTE EN FILTRO 1 A COLOCAR EN FILTRO 2</t>
  </si>
  <si>
    <t>CAPA TORPEDO FILTRO 1</t>
  </si>
  <si>
    <t>CERAMICA PARA EL BAÑO</t>
  </si>
  <si>
    <t>MAMPARA PARA BAÑERA</t>
  </si>
  <si>
    <t>7.5.5</t>
  </si>
  <si>
    <t>7.5.6</t>
  </si>
  <si>
    <t>PUNTO DE MUESTREO</t>
  </si>
  <si>
    <t>DE AGUA TRATADA</t>
  </si>
  <si>
    <t>DE AGUA CRUDA</t>
  </si>
  <si>
    <t>SISTEMA DE LAVADO CONECTADO A LA TUBERIA DE ENTRADA (CONEXIÓN EN 2" CON REDUCCIÓN A 1 1/2" PARA CONECTAR MAGUERA DE ALTA PRESIÓN)</t>
  </si>
  <si>
    <t>UTENSILIOS PARA LIMPIEZA</t>
  </si>
  <si>
    <t>PALA DE CONSTRUCCION</t>
  </si>
  <si>
    <t>PALA DE CORTE</t>
  </si>
  <si>
    <t>CEPILLO DE ALAMRE</t>
  </si>
  <si>
    <t>ESPATULA DE ACERO</t>
  </si>
  <si>
    <t>COLADORES DE PISCINA C/PALO DE 3 M</t>
  </si>
  <si>
    <t>MACHETES</t>
  </si>
  <si>
    <t>AZADAS</t>
  </si>
  <si>
    <t>CUBOS P/LIMPIEZA</t>
  </si>
  <si>
    <t>SUAPER</t>
  </si>
  <si>
    <t>DETERGENTE 100 LBS</t>
  </si>
  <si>
    <t>ESCOBILLONES</t>
  </si>
  <si>
    <t>RASTRILLOS DE HOJAS</t>
  </si>
  <si>
    <t>RASTRILLOS DE HF (DIENTES)</t>
  </si>
  <si>
    <t xml:space="preserve">MANGUERA DE ALTA PRESION 1 1/2" </t>
  </si>
  <si>
    <t>FREGADERO (INCLUYE MEZCLADORA, INSTALACIÓN )</t>
  </si>
  <si>
    <t>MUROS DE GAVIONES 2.00 X 1.00 X 4.00 M (VER DETALLE DE PLANO)</t>
  </si>
  <si>
    <t>3.7.1</t>
  </si>
  <si>
    <t>SEGUNDO FILTRO</t>
  </si>
  <si>
    <t xml:space="preserve">ARENA (INCLUYE MALEZAS) </t>
  </si>
  <si>
    <t>3.7.2</t>
  </si>
  <si>
    <t>3.7.2.1</t>
  </si>
  <si>
    <t>3.7.2.2</t>
  </si>
  <si>
    <t>3.7.3</t>
  </si>
  <si>
    <t>3.7.4</t>
  </si>
  <si>
    <t>3.7.4.1</t>
  </si>
  <si>
    <t>6.7.1</t>
  </si>
  <si>
    <t>6.7.2</t>
  </si>
  <si>
    <t>7.5.7</t>
  </si>
  <si>
    <t>7.5.8</t>
  </si>
  <si>
    <t>7.5.9</t>
  </si>
  <si>
    <t>3.5.3</t>
  </si>
  <si>
    <t>3.5.4</t>
  </si>
  <si>
    <t>SUMINISTRO E INSTALACIÓN DE VÁLVULA DE DESAGÜE DE Ø4 150 PSI (VER DETALLE)</t>
  </si>
  <si>
    <t>6.11.1</t>
  </si>
  <si>
    <t>6.11.2</t>
  </si>
  <si>
    <t>6.11.3</t>
  </si>
  <si>
    <t>6.11.4</t>
  </si>
  <si>
    <t>6.11.5</t>
  </si>
  <si>
    <t>6.11.6</t>
  </si>
  <si>
    <t>6.11.7</t>
  </si>
  <si>
    <t>6.11.8</t>
  </si>
  <si>
    <t>6.11.9</t>
  </si>
  <si>
    <t>6.11.10</t>
  </si>
  <si>
    <t>6.11.11</t>
  </si>
  <si>
    <t>6.11.12</t>
  </si>
  <si>
    <t>6.11.13</t>
  </si>
  <si>
    <t>6.11.14</t>
  </si>
  <si>
    <t xml:space="preserve">SUMINISTRO Y COLOCACIÓN DE CODO Ø8 X 90° PVC, PRESIÓN </t>
  </si>
  <si>
    <t xml:space="preserve">SUMINISTRO E INSTALACIÓN DE VÁLVULA DE DESAGÜE Ø4", PLATILLADA EN TUBERÍA DE Ø10" </t>
  </si>
  <si>
    <t>DOSIFICADOR DE CLORO DE 0 A 50 LBS/DIA CLORACION DIRECTA (INCLUYE DIFUSOR TIPO SPRAY, ROTAMETRO, VALVULA DE TRES VIA, VALVULACHECK, BOTELLA DE AMONIACO, PAQUETE DE ACCESORIOS Y MANUAL DE USUARIO) (CUBICAR CON FACTURA)</t>
  </si>
  <si>
    <t>MANIFOLD CLORACION (PARA CONEXION DE CUATRO CILINDROS, EQUIPADO CON CALENTADOR, CUATRO VALVULAS DE AISLAMIENTO, DRIPLEG Y SOPORTES PARA SER MONTADO A PARED) (CUBICAR CON FACTURA)</t>
  </si>
  <si>
    <t>8.3.6</t>
  </si>
  <si>
    <t>8.3.7</t>
  </si>
  <si>
    <t>8.3.8</t>
  </si>
  <si>
    <t>VALVULA PARA CILINDROS DE 150 LBS</t>
  </si>
  <si>
    <t>8.3.9</t>
  </si>
  <si>
    <t>CILINDROS DE CLORO 150 LBS (INCLUYE LLENADO)</t>
  </si>
  <si>
    <t>8.3.10</t>
  </si>
  <si>
    <t>8.3.11</t>
  </si>
  <si>
    <t>MANO DE OBRA INSTALACION (INSTALACION Y PUESTA EN MARCHA DEL SISTEMA DE CLORACION, ACCESORIOS, MANIFOLD, CILINDROS Y TRANSPORTE DE LOS EQUIPOS) (CUBICAR CON FACTURA)</t>
  </si>
  <si>
    <t>REPARACIÓN DE GRIETAS EN FONDO</t>
  </si>
  <si>
    <t>TRANSPORTE INTERNO DE MATERIALES Y EQUIPOS C/HOMBRE, DISTANCIA APROXIMADA DE 9 KM EN LA OBRA DE TOMA Y LÍNEA DE ADUCCIÓN CAMPO TRAVIESA Y POR MEDIO DEL RIO (MOTOSOLDADORA, TANQUE DE OXIGENO, PLANTA ELECTRICA, ARENA, GRAVA, ACERO, CEMENTO, TUBERIAS Y PIEZAS)</t>
  </si>
  <si>
    <t>PINTURA EPÓXICA IMPERMEABILIZANTE INTERIOR MUROS, DOS MANOS</t>
  </si>
  <si>
    <t>PINTURA ANTIOXIDO Y MANTENIMIENTO PARA  PROTECCIÓN TUBERIAS DE ACERO, DOS MANOS</t>
  </si>
  <si>
    <t>SISTEMA DE MEDICION (REGLA) DE CAUDAL ENTRADA Y SALIDA DE LA PLANTA</t>
  </si>
  <si>
    <t xml:space="preserve">PISO DE GRANITO FONDO GRIS </t>
  </si>
  <si>
    <t xml:space="preserve">(AUMENTO DE PRECIO  ACTUALIZADO NO.1) COMPLETIVO DE TRANSPORTE DE MATERIAL DE FILTRO DESDE BONAO HASTA JANICO, DISTANCIA APROXIMADA 100 KM </t>
  </si>
  <si>
    <t>DIRECCION DE SUPERVISION Y FISCALIZACION DE OBRAS</t>
  </si>
  <si>
    <t>Contrato: 014-2021</t>
  </si>
  <si>
    <t xml:space="preserve">Contratista: ING. ENRIQUE DIEGO VASQUEZ DE LA CRUZ </t>
  </si>
  <si>
    <t>ACTUALIZADO NO. 1 D/F MARZO 2022</t>
  </si>
  <si>
    <t>LOGO Y LETRERO INAPA</t>
  </si>
  <si>
    <t>3.4.4</t>
  </si>
  <si>
    <t>3.5.5</t>
  </si>
  <si>
    <t>REMOCION PINTURA EXISTENTE</t>
  </si>
  <si>
    <t xml:space="preserve">LIMPIEZA CON HIDROLAVADORA </t>
  </si>
  <si>
    <t>REPARACIONES DE FUGAS PUNTUALES DE FILTRACIONES (PICADO , REP. HORM IMPERMEABILIZANTE Y PINTURA DIAM MENOR .20 MTS)</t>
  </si>
  <si>
    <t xml:space="preserve">CONSTRUCCION CUNETA EN HORMIGON </t>
  </si>
  <si>
    <t>CONSTRUCCION DISIPADOR EN HORMIGON</t>
  </si>
  <si>
    <t xml:space="preserve">HORMIGON CICLOPEO FORMACION ESCALONES </t>
  </si>
  <si>
    <t>SUMINISTRO E INSTALACION NIPLE PLATILLADO 0.80MTS DE 4"</t>
  </si>
  <si>
    <t>SUMINISTRO E INSTALACION NIPLE PLATILLADO 0.20MTS DE 3"</t>
  </si>
  <si>
    <t>REPICADO AREA TUBERIA</t>
  </si>
  <si>
    <t>REPELLO EN AREA PICADA</t>
  </si>
  <si>
    <t>IMPERMEABILIZACION PAREDES CON SURE COAT</t>
  </si>
  <si>
    <t>PINTURA EPOXICA  INTERIOR MUROS ,DOS MANOS</t>
  </si>
  <si>
    <t xml:space="preserve">SUMINISTRO E INSTALACION SIKAFLEX EN TUBERIAS </t>
  </si>
  <si>
    <t>UND</t>
  </si>
  <si>
    <t xml:space="preserve">REMOCION SISTEMA DE TUBERIA FONDO , ROTURA LOSA HORMIGON , LIMPIEZA Y BOTE SEDIMENTOS </t>
  </si>
  <si>
    <t xml:space="preserve">SUMINISTRO E INSTALCION JUNTAS DRESSER DE 4" </t>
  </si>
  <si>
    <t>VALVULAS DE VASTAGO ASCENDENTE DE 4"</t>
  </si>
  <si>
    <t xml:space="preserve">REPOSICION LOSA EN ANCLAJE TUBERIAS </t>
  </si>
  <si>
    <t xml:space="preserve">CORRECCION DE FILTRACION EN CAMARA </t>
  </si>
  <si>
    <t>CAMBIO DE TUBERIA DE DRENAJE Y AGUA POTABLE INTERIOR</t>
  </si>
  <si>
    <t>LINEA ARRASTRE TUBERIA TRAMPA GRASA-FILTRANTE</t>
  </si>
  <si>
    <t xml:space="preserve">CORRECION MOCHETA PUERTA </t>
  </si>
  <si>
    <t>REPARACION VERJA MALLA CICLONICA EXIST.(INC. CAMBIOS TUBOS, PALOMETA, ALAMBRES DE PUAS, PINTURA EN MUROS)</t>
  </si>
  <si>
    <t>ZABALETA DE PISO (INC. REPICADO SUPERFICIE, ADHERENTE)</t>
  </si>
  <si>
    <t>LIMPIEZA CON HIDROLAVADORA</t>
  </si>
  <si>
    <t xml:space="preserve">CAMARA DE SALIDA </t>
  </si>
  <si>
    <t>REPARACION FILTRACION EN TUBO SALIDA 10 "</t>
  </si>
  <si>
    <t>PINTURA EPÓXICA IMPERMEABILIZANTE INTERIOR MUROS,
DOS MANOS</t>
  </si>
  <si>
    <t>PINTURA ANTIOXIDO Y MANTENIMIENTO PARA PROTECCIÓN TAPAS REGISTROS, DOS MANOS</t>
  </si>
  <si>
    <t>MTS</t>
  </si>
  <si>
    <t xml:space="preserve">REPARACION MALLA PERIMETRAL , INCLUYE  CAMBIO TUBOS VERT DOBLADOS , COMPLETAR PALOMETAS ,TUBOS HORIZ ,ALALMBRE DE PUAS Y PINTURA MURO) </t>
  </si>
  <si>
    <t>7.5.10</t>
  </si>
  <si>
    <t>7.5.11</t>
  </si>
  <si>
    <t xml:space="preserve">PAÑETE ANTEPECHO </t>
  </si>
  <si>
    <t>8.1.2</t>
  </si>
  <si>
    <t>8.1.3</t>
  </si>
  <si>
    <t xml:space="preserve">LIMPIEZA , REMOCION EPOXICA EXISTENTE E IMPERMEABILIZACION INTERIOR CON CEMENTICO FONDO Y MUROS HASTA 2.5 MTS </t>
  </si>
  <si>
    <t>TRAMPA DE GRASA</t>
  </si>
  <si>
    <t>7.5.12</t>
  </si>
  <si>
    <t>BLOQUES DE 6" EN ANTEPECHO (1 LINEA)</t>
  </si>
  <si>
    <t xml:space="preserve">ZOCALO DE GRANITO </t>
  </si>
  <si>
    <t>DEMOLICION Y BOTE  PISO EXISTENTE</t>
  </si>
  <si>
    <t xml:space="preserve">CORTE Y BOTE 5 CMS EN TODA EL AREA </t>
  </si>
  <si>
    <t>CHAPAPOTE PISO E=8 CMS CON VARILLAS 3/8" @ .30 A.D</t>
  </si>
  <si>
    <t>SUMINISTRO Y COLOCACION NIPLE 0.30M TUBERIA 8 " ,SOLDADO A TOPE</t>
  </si>
  <si>
    <t>CONSTRUCCIÓN DE REGISTRO EN BLOCK DE 6" (1.87 X 1.87X 1.40) M (SEGUN  DETALLE)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</si>
  <si>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</si>
  <si>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</si>
  <si>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</si>
  <si>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</si>
  <si>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</si>
  <si>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</si>
  <si>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</si>
  <si>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</si>
  <si>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</si>
  <si>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3.5.6</t>
  </si>
  <si>
    <t>ACARREO INTERNO PARA MOVILIZACION USANDO RETRO PALA Y PERSONAL (ARENA PARA FILTROS I Y 2 )</t>
  </si>
  <si>
    <t>PINTURA EPÓXICA INTERIOR MUROS, UNA MANO</t>
  </si>
  <si>
    <t>LOSAS DE H.S DISIPADOR DE ENERGIA EN FILTROS (0.28 M3)</t>
  </si>
  <si>
    <t>RAPILLADO DE PINTURA EXISTENTE</t>
  </si>
  <si>
    <t>7.1.12</t>
  </si>
  <si>
    <t>7.1.13</t>
  </si>
  <si>
    <t>7.1.14</t>
  </si>
  <si>
    <t>7.1.15</t>
  </si>
  <si>
    <t>7.1.16</t>
  </si>
  <si>
    <t>7.1.17</t>
  </si>
  <si>
    <t>MESETA DE GRANITO (INCLUYE BASE EN MURO DE BLOCK DE 6")</t>
  </si>
  <si>
    <t>REPARACIÓN DE EXTERIOR DE GRIETAS CON SELLANTE HIDAULICO</t>
  </si>
  <si>
    <t>(AUMENTO DE PRECIO  ACTUALIZADO NO.1) VALLA ANUNCIANDO OBRA 4' X 8' IMPRESION FULL COLOR CONTENIENDO LOGO DE INAPA, NOMBRE DE PROYECTO Y CONTRATISTA. ESTRUCTURA EN TUBOS GALVANIZADOS 1 1/2"X 1 1/2" Y SOPORTES EN TUBO CUAD. 4" X 4"</t>
  </si>
  <si>
    <t>PRESUPUESTO ACTUALIZADO No. 1 D/F ABRIL /2022</t>
  </si>
  <si>
    <t>AUMENTO DE CANTIDAD (A.C)</t>
  </si>
  <si>
    <t>TOTAL AUMENTO DE CANTIDAD</t>
  </si>
  <si>
    <t>AUMENTO DE PRECIOS (A.P)</t>
  </si>
  <si>
    <t xml:space="preserve">NUEVAS PARTIDAS (N.P) </t>
  </si>
  <si>
    <t>SUB TOTAL  NUEVAS PARTIDAS (N.P)</t>
  </si>
  <si>
    <t>(N.P ACT. No. 1 ) VALLA ANUNCIADNDO OBRA  16'x 8' IMPRESION FULL COLOR CONTENIENDO LOGO DE INAPA, NOMBRE DEL PROYECTO Y CONTRATISTA ESTRUCTURA EN TUBOS GALVANIZAODS 1 1/2'' X 1 1/2'' Y SOPORTE EN TUBOS CUADRAD 3'' X3''.</t>
  </si>
  <si>
    <t>SUB TOTAL AUMENTO DE PRECIOS (A.P)</t>
  </si>
  <si>
    <t>NOTAS:</t>
  </si>
  <si>
    <t xml:space="preserve">                 PREPARADO POR:</t>
  </si>
  <si>
    <t>REVISADO POR</t>
  </si>
  <si>
    <t xml:space="preserve">               ING. FIOR D"ALIZA GUILLEN S.</t>
  </si>
  <si>
    <t>ING RAYDI CASTRO JIMENEZ</t>
  </si>
  <si>
    <t xml:space="preserve">                     INGENIERO CIVIL I</t>
  </si>
  <si>
    <t xml:space="preserve">                      ANALISTA DE PROYECTOS </t>
  </si>
  <si>
    <t>VISTO BUENO:</t>
  </si>
  <si>
    <t>ARQ. RENE GARCIA VILLANUEVA</t>
  </si>
  <si>
    <t>DIRECTOR DE SUPERVISION Y FISCALIZACION DE OBRAS</t>
  </si>
  <si>
    <t>1.-ESTE PRESUPUESTO SE ELABORA DE ACUERDO A LA INFORMACIÓN SUMINISTRADA MEDIANTE MEMO COORD. No. 038/2022 D/F 07/MARZO/2022</t>
  </si>
  <si>
    <r>
      <t xml:space="preserve">GRAVA 3/4 </t>
    </r>
    <r>
      <rPr>
        <b/>
        <sz val="9"/>
        <rFont val="Arial"/>
        <family val="2"/>
      </rPr>
      <t xml:space="preserve"> @ 1/4</t>
    </r>
  </si>
  <si>
    <r>
      <t xml:space="preserve">GRAVA 1/4 </t>
    </r>
    <r>
      <rPr>
        <b/>
        <sz val="9"/>
        <rFont val="Arial"/>
        <family val="2"/>
      </rPr>
      <t xml:space="preserve"> @ 1/8</t>
    </r>
  </si>
  <si>
    <t>(REDUCCION CANTIDAD  ACT. No. 1  ) SEGUROS, POLIZAS Y FIANZAS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</si>
</sst>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3" formatCode="_-* #,##0.00\ _€_-;\-* #,##0.00\ _€_-;_-* &quot;-&quot;??\ _€_-;_-@_-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_);\(&quot;$&quot;#,##0\)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#,##0.00;[Red]#,##0.00"/>
    <numFmt numFmtId="172" formatCode="#,##0.0;\-#,##0.0"/>
    <numFmt numFmtId="173" formatCode="#,##0;\-#,##0"/>
    <numFmt numFmtId="174" formatCode="_-* #,##0.00_-;\-* #,##0.00_-;_-* &quot;-&quot;??_-;_-@_-"/>
    <numFmt numFmtId="175" formatCode="#,##0.00;\-#,##0.00"/>
    <numFmt numFmtId="176" formatCode="_(* #,##0.0_);_(* \(#,##0.0\);_(* &quot;-&quot;??_);_(@_)"/>
    <numFmt numFmtId="177" formatCode="0.0"/>
    <numFmt numFmtId="178" formatCode="#,##0.00_ ;\-#,##0.00\ "/>
    <numFmt numFmtId="179" formatCode="General_)"/>
    <numFmt numFmtId="180" formatCode="0.000"/>
    <numFmt numFmtId="181" formatCode="[$€]#,##0.00;[Red]\-[$€]#,##0.00"/>
    <numFmt numFmtId="182" formatCode="_([$€]* #,##0.00_);_([$€]* \(#,##0.00\);_([$€]* &quot;-&quot;??_);_(@_)"/>
    <numFmt numFmtId="183" formatCode="_-[$€-2]* #,##0.00_-;\-[$€-2]* #,##0.00_-;_-[$€-2]* &quot;-&quot;??_-"/>
    <numFmt numFmtId="184" formatCode="#."/>
    <numFmt numFmtId="185" formatCode="#.0"/>
    <numFmt numFmtId="186" formatCode="_-* #,##0.00\ &quot;Pts&quot;_-;\-* #,##0.00\ &quot;Pts&quot;_-;_-* &quot;-&quot;??\ &quot;Pts&quot;_-;_-@_-"/>
    <numFmt numFmtId="187" formatCode="&quot;$&quot;#,##0.00;[Red]\-&quot;$&quot;#,##0.00"/>
    <numFmt numFmtId="188" formatCode="_-* #,##0.00\ _P_t_s_-;\-* #,##0.00\ _P_t_s_-;_-* &quot;-&quot;??\ _P_t_s_-;_-@_-"/>
    <numFmt numFmtId="189" formatCode="_(* #,##0.00_);_(* \(#,##0.00\);_(* \-??_);_(@_)"/>
    <numFmt numFmtId="190" formatCode="_-* #,##0.00\ [$€]_-;\-* #,##0.00\ [$€]_-;_-* &quot;-&quot;??\ [$€]_-;_-@_-"/>
    <numFmt numFmtId="191" formatCode="#,##0.0000_);\(#,##0.0000\)"/>
    <numFmt numFmtId="192" formatCode="&quot;Sí&quot;;&quot;Sí&quot;;&quot;No&quot;"/>
    <numFmt numFmtId="193" formatCode="_-&quot;$&quot;* #,##0.00_-;\-&quot;$&quot;* #,##0.00_-;_-&quot;$&quot;* &quot;-&quot;??_-;_-@_-"/>
    <numFmt numFmtId="194" formatCode="0.00_)"/>
    <numFmt numFmtId="195" formatCode="&quot;Activado&quot;;&quot;Activado&quot;;&quot;Desactivado&quot;"/>
    <numFmt numFmtId="196" formatCode="0.00000"/>
    <numFmt numFmtId="197" formatCode="#,##0.000"/>
    <numFmt numFmtId="198" formatCode="0.0000"/>
    <numFmt numFmtId="199" formatCode="#,##0.0000"/>
    <numFmt numFmtId="200" formatCode="[$$-409]#,##0.00"/>
    <numFmt numFmtId="201" formatCode="0_)"/>
    <numFmt numFmtId="202" formatCode="#,##0.00\ _€"/>
    <numFmt numFmtId="203" formatCode="#,##0.00\ &quot;/m3&quot;"/>
    <numFmt numFmtId="204" formatCode="_-* #,##0.00\ _$_-;_-* #,##0.00\ _$\-;_-* &quot;-&quot;??\ _$_-;_-@_-"/>
    <numFmt numFmtId="205" formatCode="&quot;$&quot;#,##0;\-&quot;$&quot;#,##0"/>
    <numFmt numFmtId="206" formatCode="_([$€-2]* #,##0.00_);_([$€-2]* \(#,##0.00\);_([$€-2]* &quot;-&quot;??_)"/>
    <numFmt numFmtId="207" formatCode="&quot; &quot;#,##0.00&quot; &quot;;&quot; (&quot;#,##0.00&quot;)&quot;;&quot; -&quot;#&quot; &quot;;&quot; &quot;@&quot; &quot;"/>
    <numFmt numFmtId="208" formatCode="[$-409]General"/>
    <numFmt numFmtId="209" formatCode="_-* #,##0.0000_-;\-* #,##0.0000_-;_-* &quot;-&quot;??_-;_-@_-"/>
    <numFmt numFmtId="210" formatCode="#,##0.00\ &quot;M³S&quot;"/>
    <numFmt numFmtId="211" formatCode="#,##0.00\ &quot;KM&quot;"/>
    <numFmt numFmtId="212" formatCode="_-&quot;RD$&quot;* #,##0.00_-;\-&quot;RD$&quot;* #,##0.00_-;_-&quot;RD$&quot;* &quot;-&quot;??_-;_-@_-"/>
    <numFmt numFmtId="213" formatCode="_(* #,##0\ &quot;pta&quot;_);_(* \(#,##0\ &quot;pta&quot;\);_(* &quot;-&quot;??\ &quot;pta&quot;_);_(@_)"/>
    <numFmt numFmtId="214" formatCode="#,##0.000_);\(#,##0.000\)"/>
    <numFmt numFmtId="215" formatCode="_(* #,##0.000_);_(* \(#,##0.000\);_(* &quot;-&quot;??_);_(@_)"/>
    <numFmt numFmtId="216" formatCode="_-* #,##0.0_-;\-* #,##0.0_-;_-* &quot;-&quot;??_-;_-@_-"/>
    <numFmt numFmtId="218" formatCode="#,##0.0_);\(#,##0.0\)"/>
    <numFmt numFmtId="219" formatCode="#,##0.00000"/>
    <numFmt numFmtId="220" formatCode="_(* #,##0_);_(* \(#,##0\);_(* &quot;-&quot;??_);_(@_)"/>
    <numFmt numFmtId="227" formatCode="&quot;$&quot;#,##0;[Red]\-&quot;$&quot;#,##0"/>
    <numFmt numFmtId="229" formatCode="#,##0.0_);[Red]\(#,##0.0\)"/>
    <numFmt numFmtId="230" formatCode="0.000%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name val="Tahoma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name val="Tms Rmn"/>
    </font>
    <font>
      <sz val="12"/>
      <name val="Courier New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vertAlign val="superscript"/>
      <sz val="10"/>
      <name val="Arial"/>
      <family val="2"/>
    </font>
    <font>
      <sz val="10"/>
      <name val="Cambria"/>
      <family val="1"/>
    </font>
    <font>
      <vertAlign val="superscript"/>
      <sz val="10"/>
      <name val="Cambria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</font>
    <font>
      <sz val="10"/>
      <color indexed="8"/>
      <name val="Times New Roman"/>
      <family val="1"/>
    </font>
    <font>
      <sz val="11"/>
      <color indexed="60"/>
      <name val="Calibri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7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07">
    <xf numFmtId="0" fontId="0" fillId="0" borderId="0"/>
    <xf numFmtId="167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39" fontId="11" fillId="0" borderId="0"/>
    <xf numFmtId="4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/>
    <xf numFmtId="174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7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8" borderId="0" applyNumberFormat="0" applyBorder="0" applyAlignment="0" applyProtection="0"/>
    <xf numFmtId="0" fontId="21" fillId="21" borderId="0" applyNumberFormat="0" applyBorder="0" applyAlignment="0" applyProtection="0"/>
    <xf numFmtId="0" fontId="21" fillId="14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3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30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21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38" borderId="0" applyNumberFormat="0" applyBorder="0" applyAlignment="0" applyProtection="0"/>
    <xf numFmtId="0" fontId="21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8" borderId="0" applyNumberFormat="0" applyBorder="0" applyAlignment="0" applyProtection="0"/>
    <xf numFmtId="0" fontId="23" fillId="39" borderId="0" applyNumberFormat="0" applyBorder="0" applyAlignment="0" applyProtection="0"/>
    <xf numFmtId="0" fontId="22" fillId="12" borderId="0" applyNumberFormat="0" applyBorder="0" applyAlignment="0" applyProtection="0"/>
    <xf numFmtId="0" fontId="24" fillId="10" borderId="0" applyNumberFormat="0" applyBorder="0" applyAlignment="0" applyProtection="0"/>
    <xf numFmtId="0" fontId="25" fillId="42" borderId="10" applyNumberFormat="0" applyAlignment="0" applyProtection="0"/>
    <xf numFmtId="0" fontId="26" fillId="43" borderId="10" applyNumberFormat="0" applyAlignment="0" applyProtection="0"/>
    <xf numFmtId="0" fontId="27" fillId="44" borderId="10" applyNumberFormat="0" applyAlignment="0" applyProtection="0"/>
    <xf numFmtId="0" fontId="25" fillId="42" borderId="10" applyNumberFormat="0" applyAlignment="0" applyProtection="0"/>
    <xf numFmtId="0" fontId="28" fillId="45" borderId="11" applyNumberFormat="0" applyAlignment="0" applyProtection="0"/>
    <xf numFmtId="0" fontId="29" fillId="0" borderId="12" applyNumberFormat="0" applyFill="0" applyAlignment="0" applyProtection="0"/>
    <xf numFmtId="0" fontId="28" fillId="45" borderId="11" applyNumberFormat="0" applyAlignment="0" applyProtection="0"/>
    <xf numFmtId="0" fontId="28" fillId="31" borderId="11" applyNumberFormat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2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9" borderId="0" applyNumberFormat="0" applyBorder="0" applyAlignment="0" applyProtection="0"/>
    <xf numFmtId="0" fontId="33" fillId="13" borderId="10" applyNumberFormat="0" applyAlignment="0" applyProtection="0"/>
    <xf numFmtId="181" fontId="34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84" fontId="36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0" fontId="24" fillId="10" borderId="0" applyNumberFormat="0" applyBorder="0" applyAlignment="0" applyProtection="0"/>
    <xf numFmtId="0" fontId="24" fillId="49" borderId="0" applyNumberFormat="0" applyBorder="0" applyAlignment="0" applyProtection="0"/>
    <xf numFmtId="0" fontId="24" fillId="14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32" fillId="0" borderId="19" applyNumberFormat="0" applyFill="0" applyAlignment="0" applyProtection="0"/>
    <xf numFmtId="0" fontId="4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33" fillId="13" borderId="10" applyNumberFormat="0" applyAlignment="0" applyProtection="0"/>
    <xf numFmtId="0" fontId="43" fillId="40" borderId="10" applyNumberFormat="0" applyAlignment="0" applyProtection="0"/>
    <xf numFmtId="0" fontId="33" fillId="16" borderId="10" applyNumberFormat="0" applyAlignment="0" applyProtection="0"/>
    <xf numFmtId="0" fontId="29" fillId="0" borderId="12" applyNumberFormat="0" applyFill="0" applyAlignment="0" applyProtection="0"/>
    <xf numFmtId="0" fontId="44" fillId="0" borderId="21" applyNumberFormat="0" applyFill="0" applyAlignment="0" applyProtection="0"/>
    <xf numFmtId="0" fontId="45" fillId="0" borderId="22" applyNumberFormat="0" applyFill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8" fillId="0" borderId="0" applyFill="0" applyBorder="0" applyAlignment="0" applyProtection="0"/>
    <xf numFmtId="174" fontId="8" fillId="0" borderId="0" applyFont="0" applyFill="0" applyBorder="0" applyAlignment="0" applyProtection="0"/>
    <xf numFmtId="167" fontId="20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89" fontId="8" fillId="0" borderId="0" applyFill="0" applyBorder="0" applyAlignment="0" applyProtection="0"/>
    <xf numFmtId="42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0" fontId="8" fillId="0" borderId="0" applyFill="0" applyBorder="0" applyAlignment="0" applyProtection="0"/>
    <xf numFmtId="190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0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2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4" fillId="40" borderId="0" applyNumberFormat="0" applyBorder="0" applyAlignment="0" applyProtection="0"/>
    <xf numFmtId="0" fontId="47" fillId="0" borderId="0"/>
    <xf numFmtId="194" fontId="4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39" fontId="49" fillId="0" borderId="0"/>
    <xf numFmtId="195" fontId="5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179" fontId="47" fillId="0" borderId="0"/>
    <xf numFmtId="0" fontId="20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11" borderId="23" applyNumberFormat="0" applyFont="0" applyAlignment="0" applyProtection="0"/>
    <xf numFmtId="0" fontId="8" fillId="11" borderId="23" applyNumberFormat="0" applyFont="0" applyAlignment="0" applyProtection="0"/>
    <xf numFmtId="0" fontId="8" fillId="39" borderId="23" applyNumberFormat="0" applyFont="0" applyAlignment="0" applyProtection="0"/>
    <xf numFmtId="0" fontId="51" fillId="42" borderId="24" applyNumberFormat="0" applyAlignment="0" applyProtection="0"/>
    <xf numFmtId="0" fontId="51" fillId="43" borderId="24" applyNumberFormat="0" applyAlignment="0" applyProtection="0"/>
    <xf numFmtId="0" fontId="51" fillId="44" borderId="24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1" fillId="42" borderId="24" applyNumberFormat="0" applyAlignment="0" applyProtection="0"/>
    <xf numFmtId="0" fontId="5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40" fillId="0" borderId="16" applyNumberFormat="0" applyFill="0" applyAlignment="0" applyProtection="0"/>
    <xf numFmtId="0" fontId="3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45" fillId="0" borderId="0" applyNumberFormat="0" applyFill="0" applyBorder="0" applyAlignment="0" applyProtection="0"/>
    <xf numFmtId="7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8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200" fontId="20" fillId="7" borderId="0" applyNumberFormat="0" applyBorder="0" applyAlignment="0" applyProtection="0"/>
    <xf numFmtId="200" fontId="20" fillId="7" borderId="0" applyNumberFormat="0" applyBorder="0" applyAlignment="0" applyProtection="0"/>
    <xf numFmtId="200" fontId="20" fillId="7" borderId="0" applyNumberFormat="0" applyBorder="0" applyAlignment="0" applyProtection="0"/>
    <xf numFmtId="200" fontId="20" fillId="7" borderId="0" applyNumberFormat="0" applyBorder="0" applyAlignment="0" applyProtection="0"/>
    <xf numFmtId="200" fontId="20" fillId="9" borderId="0" applyNumberFormat="0" applyBorder="0" applyAlignment="0" applyProtection="0"/>
    <xf numFmtId="200" fontId="20" fillId="9" borderId="0" applyNumberFormat="0" applyBorder="0" applyAlignment="0" applyProtection="0"/>
    <xf numFmtId="200" fontId="20" fillId="9" borderId="0" applyNumberFormat="0" applyBorder="0" applyAlignment="0" applyProtection="0"/>
    <xf numFmtId="200" fontId="20" fillId="9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3" borderId="0" applyNumberFormat="0" applyBorder="0" applyAlignment="0" applyProtection="0"/>
    <xf numFmtId="200" fontId="20" fillId="13" borderId="0" applyNumberFormat="0" applyBorder="0" applyAlignment="0" applyProtection="0"/>
    <xf numFmtId="200" fontId="20" fillId="13" borderId="0" applyNumberFormat="0" applyBorder="0" applyAlignment="0" applyProtection="0"/>
    <xf numFmtId="200" fontId="20" fillId="13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14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4" borderId="0" applyNumberFormat="0" applyBorder="0" applyAlignment="0" applyProtection="0"/>
    <xf numFmtId="0" fontId="20" fillId="7" borderId="0" applyNumberFormat="0" applyBorder="0" applyAlignment="0" applyProtection="0"/>
    <xf numFmtId="0" fontId="20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7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9" borderId="0" applyNumberFormat="0" applyBorder="0" applyAlignment="0" applyProtection="0"/>
    <xf numFmtId="200" fontId="20" fillId="9" borderId="0" applyNumberFormat="0" applyBorder="0" applyAlignment="0" applyProtection="0"/>
    <xf numFmtId="200" fontId="20" fillId="9" borderId="0" applyNumberFormat="0" applyBorder="0" applyAlignment="0" applyProtection="0"/>
    <xf numFmtId="200" fontId="20" fillId="9" borderId="0" applyNumberFormat="0" applyBorder="0" applyAlignment="0" applyProtection="0"/>
    <xf numFmtId="200" fontId="20" fillId="16" borderId="0" applyNumberFormat="0" applyBorder="0" applyAlignment="0" applyProtection="0"/>
    <xf numFmtId="200" fontId="20" fillId="16" borderId="0" applyNumberFormat="0" applyBorder="0" applyAlignment="0" applyProtection="0"/>
    <xf numFmtId="200" fontId="20" fillId="16" borderId="0" applyNumberFormat="0" applyBorder="0" applyAlignment="0" applyProtection="0"/>
    <xf numFmtId="200" fontId="20" fillId="16" borderId="0" applyNumberFormat="0" applyBorder="0" applyAlignment="0" applyProtection="0"/>
    <xf numFmtId="200" fontId="20" fillId="8" borderId="0" applyNumberFormat="0" applyBorder="0" applyAlignment="0" applyProtection="0"/>
    <xf numFmtId="200" fontId="20" fillId="8" borderId="0" applyNumberFormat="0" applyBorder="0" applyAlignment="0" applyProtection="0"/>
    <xf numFmtId="200" fontId="20" fillId="8" borderId="0" applyNumberFormat="0" applyBorder="0" applyAlignment="0" applyProtection="0"/>
    <xf numFmtId="200" fontId="20" fillId="8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4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200" fontId="20" fillId="11" borderId="0" applyNumberFormat="0" applyBorder="0" applyAlignment="0" applyProtection="0"/>
    <xf numFmtId="0" fontId="21" fillId="18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9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20" borderId="0" applyNumberFormat="0" applyBorder="0" applyAlignment="0" applyProtection="0"/>
    <xf numFmtId="0" fontId="21" fillId="8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9" borderId="0" applyNumberFormat="0" applyBorder="0" applyAlignment="0" applyProtection="0"/>
    <xf numFmtId="0" fontId="21" fillId="22" borderId="0" applyNumberFormat="0" applyBorder="0" applyAlignment="0" applyProtection="0"/>
    <xf numFmtId="200" fontId="21" fillId="14" borderId="0" applyNumberFormat="0" applyBorder="0" applyAlignment="0" applyProtection="0"/>
    <xf numFmtId="200" fontId="21" fillId="14" borderId="0" applyNumberFormat="0" applyBorder="0" applyAlignment="0" applyProtection="0"/>
    <xf numFmtId="200" fontId="21" fillId="14" borderId="0" applyNumberFormat="0" applyBorder="0" applyAlignment="0" applyProtection="0"/>
    <xf numFmtId="200" fontId="21" fillId="14" borderId="0" applyNumberFormat="0" applyBorder="0" applyAlignment="0" applyProtection="0"/>
    <xf numFmtId="200" fontId="21" fillId="19" borderId="0" applyNumberFormat="0" applyBorder="0" applyAlignment="0" applyProtection="0"/>
    <xf numFmtId="200" fontId="21" fillId="19" borderId="0" applyNumberFormat="0" applyBorder="0" applyAlignment="0" applyProtection="0"/>
    <xf numFmtId="200" fontId="21" fillId="19" borderId="0" applyNumberFormat="0" applyBorder="0" applyAlignment="0" applyProtection="0"/>
    <xf numFmtId="200" fontId="21" fillId="19" borderId="0" applyNumberFormat="0" applyBorder="0" applyAlignment="0" applyProtection="0"/>
    <xf numFmtId="200" fontId="21" fillId="17" borderId="0" applyNumberFormat="0" applyBorder="0" applyAlignment="0" applyProtection="0"/>
    <xf numFmtId="200" fontId="21" fillId="17" borderId="0" applyNumberFormat="0" applyBorder="0" applyAlignment="0" applyProtection="0"/>
    <xf numFmtId="200" fontId="21" fillId="17" borderId="0" applyNumberFormat="0" applyBorder="0" applyAlignment="0" applyProtection="0"/>
    <xf numFmtId="200" fontId="21" fillId="17" borderId="0" applyNumberFormat="0" applyBorder="0" applyAlignment="0" applyProtection="0"/>
    <xf numFmtId="200" fontId="21" fillId="8" borderId="0" applyNumberFormat="0" applyBorder="0" applyAlignment="0" applyProtection="0"/>
    <xf numFmtId="200" fontId="21" fillId="8" borderId="0" applyNumberFormat="0" applyBorder="0" applyAlignment="0" applyProtection="0"/>
    <xf numFmtId="200" fontId="21" fillId="8" borderId="0" applyNumberFormat="0" applyBorder="0" applyAlignment="0" applyProtection="0"/>
    <xf numFmtId="200" fontId="21" fillId="8" borderId="0" applyNumberFormat="0" applyBorder="0" applyAlignment="0" applyProtection="0"/>
    <xf numFmtId="200" fontId="21" fillId="14" borderId="0" applyNumberFormat="0" applyBorder="0" applyAlignment="0" applyProtection="0"/>
    <xf numFmtId="200" fontId="21" fillId="14" borderId="0" applyNumberFormat="0" applyBorder="0" applyAlignment="0" applyProtection="0"/>
    <xf numFmtId="200" fontId="21" fillId="14" borderId="0" applyNumberFormat="0" applyBorder="0" applyAlignment="0" applyProtection="0"/>
    <xf numFmtId="200" fontId="21" fillId="14" borderId="0" applyNumberFormat="0" applyBorder="0" applyAlignment="0" applyProtection="0"/>
    <xf numFmtId="200" fontId="21" fillId="9" borderId="0" applyNumberFormat="0" applyBorder="0" applyAlignment="0" applyProtection="0"/>
    <xf numFmtId="200" fontId="21" fillId="9" borderId="0" applyNumberFormat="0" applyBorder="0" applyAlignment="0" applyProtection="0"/>
    <xf numFmtId="200" fontId="21" fillId="9" borderId="0" applyNumberFormat="0" applyBorder="0" applyAlignment="0" applyProtection="0"/>
    <xf numFmtId="200" fontId="21" fillId="9" borderId="0" applyNumberFormat="0" applyBorder="0" applyAlignment="0" applyProtection="0"/>
    <xf numFmtId="0" fontId="20" fillId="53" borderId="0" applyNumberFormat="0" applyBorder="0" applyAlignment="0" applyProtection="0"/>
    <xf numFmtId="0" fontId="60" fillId="24" borderId="0" applyNumberFormat="0" applyBorder="0" applyAlignment="0" applyProtection="0"/>
    <xf numFmtId="0" fontId="20" fillId="53" borderId="0" applyNumberFormat="0" applyBorder="0" applyAlignment="0" applyProtection="0"/>
    <xf numFmtId="0" fontId="60" fillId="25" borderId="0" applyNumberFormat="0" applyBorder="0" applyAlignment="0" applyProtection="0"/>
    <xf numFmtId="0" fontId="21" fillId="25" borderId="0" applyNumberFormat="0" applyBorder="0" applyAlignment="0" applyProtection="0"/>
    <xf numFmtId="0" fontId="6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39" borderId="0" applyNumberFormat="0" applyBorder="0" applyAlignment="0" applyProtection="0"/>
    <xf numFmtId="0" fontId="60" fillId="24" borderId="0" applyNumberFormat="0" applyBorder="0" applyAlignment="0" applyProtection="0"/>
    <xf numFmtId="0" fontId="60" fillId="30" borderId="0" applyNumberFormat="0" applyBorder="0" applyAlignment="0" applyProtection="0"/>
    <xf numFmtId="0" fontId="61" fillId="3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0" fillId="39" borderId="0" applyNumberFormat="0" applyBorder="0" applyAlignment="0" applyProtection="0"/>
    <xf numFmtId="0" fontId="60" fillId="24" borderId="0" applyNumberFormat="0" applyBorder="0" applyAlignment="0" applyProtection="0"/>
    <xf numFmtId="0" fontId="20" fillId="49" borderId="0" applyNumberFormat="0" applyBorder="0" applyAlignment="0" applyProtection="0"/>
    <xf numFmtId="0" fontId="60" fillId="24" borderId="0" applyNumberFormat="0" applyBorder="0" applyAlignment="0" applyProtection="0"/>
    <xf numFmtId="0" fontId="6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0" fillId="53" borderId="0" applyNumberFormat="0" applyBorder="0" applyAlignment="0" applyProtection="0"/>
    <xf numFmtId="0" fontId="60" fillId="24" borderId="0" applyNumberFormat="0" applyBorder="0" applyAlignment="0" applyProtection="0"/>
    <xf numFmtId="0" fontId="60" fillId="30" borderId="0" applyNumberFormat="0" applyBorder="0" applyAlignment="0" applyProtection="0"/>
    <xf numFmtId="0" fontId="21" fillId="30" borderId="0" applyNumberFormat="0" applyBorder="0" applyAlignment="0" applyProtection="0"/>
    <xf numFmtId="0" fontId="61" fillId="35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6" borderId="0" applyNumberFormat="0" applyBorder="0" applyAlignment="0" applyProtection="0"/>
    <xf numFmtId="0" fontId="60" fillId="24" borderId="0" applyNumberFormat="0" applyBorder="0" applyAlignment="0" applyProtection="0"/>
    <xf numFmtId="0" fontId="20" fillId="53" borderId="0" applyNumberFormat="0" applyBorder="0" applyAlignment="0" applyProtection="0"/>
    <xf numFmtId="0" fontId="60" fillId="26" borderId="0" applyNumberFormat="0" applyBorder="0" applyAlignment="0" applyProtection="0"/>
    <xf numFmtId="0" fontId="21" fillId="25" borderId="0" applyNumberFormat="0" applyBorder="0" applyAlignment="0" applyProtection="0"/>
    <xf numFmtId="0" fontId="61" fillId="26" borderId="0" applyNumberFormat="0" applyBorder="0" applyAlignment="0" applyProtection="0"/>
    <xf numFmtId="0" fontId="21" fillId="21" borderId="0" applyNumberFormat="0" applyBorder="0" applyAlignment="0" applyProtection="0"/>
    <xf numFmtId="0" fontId="20" fillId="39" borderId="0" applyNumberFormat="0" applyBorder="0" applyAlignment="0" applyProtection="0"/>
    <xf numFmtId="0" fontId="60" fillId="24" borderId="0" applyNumberFormat="0" applyBorder="0" applyAlignment="0" applyProtection="0"/>
    <xf numFmtId="0" fontId="20" fillId="24" borderId="0" applyNumberFormat="0" applyBorder="0" applyAlignment="0" applyProtection="0"/>
    <xf numFmtId="0" fontId="60" fillId="39" borderId="0" applyNumberFormat="0" applyBorder="0" applyAlignment="0" applyProtection="0"/>
    <xf numFmtId="0" fontId="21" fillId="24" borderId="0" applyNumberFormat="0" applyBorder="0" applyAlignment="0" applyProtection="0"/>
    <xf numFmtId="0" fontId="61" fillId="4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8" borderId="0" applyNumberFormat="0" applyBorder="0" applyAlignment="0" applyProtection="0"/>
    <xf numFmtId="200" fontId="24" fillId="14" borderId="0" applyNumberFormat="0" applyBorder="0" applyAlignment="0" applyProtection="0"/>
    <xf numFmtId="200" fontId="24" fillId="14" borderId="0" applyNumberFormat="0" applyBorder="0" applyAlignment="0" applyProtection="0"/>
    <xf numFmtId="200" fontId="24" fillId="14" borderId="0" applyNumberFormat="0" applyBorder="0" applyAlignment="0" applyProtection="0"/>
    <xf numFmtId="200" fontId="24" fillId="14" borderId="0" applyNumberFormat="0" applyBorder="0" applyAlignment="0" applyProtection="0"/>
    <xf numFmtId="0" fontId="25" fillId="42" borderId="10" applyNumberFormat="0" applyAlignment="0" applyProtection="0"/>
    <xf numFmtId="0" fontId="27" fillId="44" borderId="10" applyNumberFormat="0" applyAlignment="0" applyProtection="0"/>
    <xf numFmtId="0" fontId="25" fillId="42" borderId="10" applyNumberFormat="0" applyAlignment="0" applyProtection="0"/>
    <xf numFmtId="200" fontId="27" fillId="44" borderId="10" applyNumberFormat="0" applyAlignment="0" applyProtection="0"/>
    <xf numFmtId="200" fontId="27" fillId="44" borderId="10" applyNumberFormat="0" applyAlignment="0" applyProtection="0"/>
    <xf numFmtId="200" fontId="27" fillId="44" borderId="10" applyNumberFormat="0" applyAlignment="0" applyProtection="0"/>
    <xf numFmtId="200" fontId="27" fillId="44" borderId="10" applyNumberFormat="0" applyAlignment="0" applyProtection="0"/>
    <xf numFmtId="200" fontId="28" fillId="45" borderId="11" applyNumberFormat="0" applyAlignment="0" applyProtection="0"/>
    <xf numFmtId="200" fontId="28" fillId="45" borderId="11" applyNumberFormat="0" applyAlignment="0" applyProtection="0"/>
    <xf numFmtId="200" fontId="28" fillId="45" borderId="11" applyNumberFormat="0" applyAlignment="0" applyProtection="0"/>
    <xf numFmtId="200" fontId="28" fillId="45" borderId="11" applyNumberFormat="0" applyAlignment="0" applyProtection="0"/>
    <xf numFmtId="200" fontId="45" fillId="0" borderId="22" applyNumberFormat="0" applyFill="0" applyAlignment="0" applyProtection="0"/>
    <xf numFmtId="200" fontId="45" fillId="0" borderId="22" applyNumberFormat="0" applyFill="0" applyAlignment="0" applyProtection="0"/>
    <xf numFmtId="200" fontId="45" fillId="0" borderId="22" applyNumberFormat="0" applyFill="0" applyAlignment="0" applyProtection="0"/>
    <xf numFmtId="200" fontId="45" fillId="0" borderId="22" applyNumberFormat="0" applyFill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204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98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05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70" fontId="8" fillId="0" borderId="0" applyFont="0" applyFill="0" applyAlignment="0" applyProtection="0"/>
    <xf numFmtId="20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170" fontId="8" fillId="0" borderId="0" applyFont="0" applyFill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Alignment="0" applyProtection="0"/>
    <xf numFmtId="168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194" fontId="34" fillId="0" borderId="0" applyFont="0" applyFill="0" applyBorder="0" applyAlignment="0" applyProtection="0"/>
    <xf numFmtId="166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62" fillId="46" borderId="0" applyNumberFormat="0" applyBorder="0" applyAlignment="0" applyProtection="0"/>
    <xf numFmtId="0" fontId="31" fillId="54" borderId="0" applyNumberFormat="0" applyBorder="0" applyAlignment="0" applyProtection="0"/>
    <xf numFmtId="0" fontId="62" fillId="47" borderId="0" applyNumberFormat="0" applyBorder="0" applyAlignment="0" applyProtection="0"/>
    <xf numFmtId="0" fontId="62" fillId="48" borderId="0" applyNumberFormat="0" applyBorder="0" applyAlignment="0" applyProtection="0"/>
    <xf numFmtId="200" fontId="42" fillId="0" borderId="0" applyNumberFormat="0" applyFill="0" applyBorder="0" applyAlignment="0" applyProtection="0"/>
    <xf numFmtId="200" fontId="42" fillId="0" borderId="0" applyNumberFormat="0" applyFill="0" applyBorder="0" applyAlignment="0" applyProtection="0"/>
    <xf numFmtId="200" fontId="42" fillId="0" borderId="0" applyNumberFormat="0" applyFill="0" applyBorder="0" applyAlignment="0" applyProtection="0"/>
    <xf numFmtId="200" fontId="42" fillId="0" borderId="0" applyNumberFormat="0" applyFill="0" applyBorder="0" applyAlignment="0" applyProtection="0"/>
    <xf numFmtId="0" fontId="31" fillId="46" borderId="0" applyNumberFormat="0" applyBorder="0" applyAlignment="0" applyProtection="0"/>
    <xf numFmtId="0" fontId="31" fillId="54" borderId="0" applyNumberFormat="0" applyBorder="0" applyAlignment="0" applyProtection="0"/>
    <xf numFmtId="0" fontId="31" fillId="48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21" fillId="25" borderId="0" applyNumberFormat="0" applyBorder="0" applyAlignment="0" applyProtection="0"/>
    <xf numFmtId="200" fontId="21" fillId="28" borderId="0" applyNumberFormat="0" applyBorder="0" applyAlignment="0" applyProtection="0"/>
    <xf numFmtId="200" fontId="21" fillId="28" borderId="0" applyNumberFormat="0" applyBorder="0" applyAlignment="0" applyProtection="0"/>
    <xf numFmtId="200" fontId="21" fillId="28" borderId="0" applyNumberFormat="0" applyBorder="0" applyAlignment="0" applyProtection="0"/>
    <xf numFmtId="200" fontId="21" fillId="28" borderId="0" applyNumberFormat="0" applyBorder="0" applyAlignment="0" applyProtection="0"/>
    <xf numFmtId="0" fontId="20" fillId="39" borderId="0" applyNumberFormat="0" applyBorder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200" fontId="21" fillId="19" borderId="0" applyNumberFormat="0" applyBorder="0" applyAlignment="0" applyProtection="0"/>
    <xf numFmtId="200" fontId="21" fillId="19" borderId="0" applyNumberFormat="0" applyBorder="0" applyAlignment="0" applyProtection="0"/>
    <xf numFmtId="200" fontId="21" fillId="19" borderId="0" applyNumberFormat="0" applyBorder="0" applyAlignment="0" applyProtection="0"/>
    <xf numFmtId="200" fontId="21" fillId="19" borderId="0" applyNumberFormat="0" applyBorder="0" applyAlignment="0" applyProtection="0"/>
    <xf numFmtId="0" fontId="20" fillId="39" borderId="0" applyNumberFormat="0" applyBorder="0" applyAlignment="0" applyProtection="0"/>
    <xf numFmtId="0" fontId="20" fillId="49" borderId="0" applyNumberFormat="0" applyBorder="0" applyAlignment="0" applyProtection="0"/>
    <xf numFmtId="0" fontId="21" fillId="30" borderId="0" applyNumberFormat="0" applyBorder="0" applyAlignment="0" applyProtection="0"/>
    <xf numFmtId="200" fontId="21" fillId="17" borderId="0" applyNumberFormat="0" applyBorder="0" applyAlignment="0" applyProtection="0"/>
    <xf numFmtId="200" fontId="21" fillId="17" borderId="0" applyNumberFormat="0" applyBorder="0" applyAlignment="0" applyProtection="0"/>
    <xf numFmtId="200" fontId="21" fillId="17" borderId="0" applyNumberFormat="0" applyBorder="0" applyAlignment="0" applyProtection="0"/>
    <xf numFmtId="200" fontId="21" fillId="17" borderId="0" applyNumberFormat="0" applyBorder="0" applyAlignment="0" applyProtection="0"/>
    <xf numFmtId="0" fontId="20" fillId="53" borderId="0" applyNumberFormat="0" applyBorder="0" applyAlignment="0" applyProtection="0"/>
    <xf numFmtId="0" fontId="20" fillId="30" borderId="0" applyNumberFormat="0" applyBorder="0" applyAlignment="0" applyProtection="0"/>
    <xf numFmtId="0" fontId="21" fillId="30" borderId="0" applyNumberFormat="0" applyBorder="0" applyAlignment="0" applyProtection="0"/>
    <xf numFmtId="200" fontId="21" fillId="37" borderId="0" applyNumberFormat="0" applyBorder="0" applyAlignment="0" applyProtection="0"/>
    <xf numFmtId="200" fontId="21" fillId="37" borderId="0" applyNumberFormat="0" applyBorder="0" applyAlignment="0" applyProtection="0"/>
    <xf numFmtId="200" fontId="21" fillId="37" borderId="0" applyNumberFormat="0" applyBorder="0" applyAlignment="0" applyProtection="0"/>
    <xf numFmtId="200" fontId="21" fillId="37" borderId="0" applyNumberFormat="0" applyBorder="0" applyAlignment="0" applyProtection="0"/>
    <xf numFmtId="0" fontId="20" fillId="26" borderId="0" applyNumberFormat="0" applyBorder="0" applyAlignment="0" applyProtection="0"/>
    <xf numFmtId="0" fontId="20" fillId="53" borderId="0" applyNumberFormat="0" applyBorder="0" applyAlignment="0" applyProtection="0"/>
    <xf numFmtId="0" fontId="21" fillId="25" borderId="0" applyNumberFormat="0" applyBorder="0" applyAlignment="0" applyProtection="0"/>
    <xf numFmtId="200" fontId="21" fillId="21" borderId="0" applyNumberFormat="0" applyBorder="0" applyAlignment="0" applyProtection="0"/>
    <xf numFmtId="200" fontId="21" fillId="21" borderId="0" applyNumberFormat="0" applyBorder="0" applyAlignment="0" applyProtection="0"/>
    <xf numFmtId="200" fontId="21" fillId="21" borderId="0" applyNumberFormat="0" applyBorder="0" applyAlignment="0" applyProtection="0"/>
    <xf numFmtId="200" fontId="21" fillId="21" borderId="0" applyNumberFormat="0" applyBorder="0" applyAlignment="0" applyProtection="0"/>
    <xf numFmtId="0" fontId="20" fillId="39" borderId="0" applyNumberFormat="0" applyBorder="0" applyAlignment="0" applyProtection="0"/>
    <xf numFmtId="0" fontId="20" fillId="24" borderId="0" applyNumberFormat="0" applyBorder="0" applyAlignment="0" applyProtection="0"/>
    <xf numFmtId="0" fontId="21" fillId="24" borderId="0" applyNumberFormat="0" applyBorder="0" applyAlignment="0" applyProtection="0"/>
    <xf numFmtId="200" fontId="21" fillId="29" borderId="0" applyNumberFormat="0" applyBorder="0" applyAlignment="0" applyProtection="0"/>
    <xf numFmtId="200" fontId="21" fillId="29" borderId="0" applyNumberFormat="0" applyBorder="0" applyAlignment="0" applyProtection="0"/>
    <xf numFmtId="200" fontId="21" fillId="29" borderId="0" applyNumberFormat="0" applyBorder="0" applyAlignment="0" applyProtection="0"/>
    <xf numFmtId="200" fontId="21" fillId="29" borderId="0" applyNumberFormat="0" applyBorder="0" applyAlignment="0" applyProtection="0"/>
    <xf numFmtId="200" fontId="33" fillId="16" borderId="10" applyNumberFormat="0" applyAlignment="0" applyProtection="0"/>
    <xf numFmtId="200" fontId="33" fillId="16" borderId="10" applyNumberFormat="0" applyAlignment="0" applyProtection="0"/>
    <xf numFmtId="200" fontId="33" fillId="16" borderId="10" applyNumberFormat="0" applyAlignment="0" applyProtection="0"/>
    <xf numFmtId="200" fontId="33" fillId="16" borderId="10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206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6" fontId="46" fillId="0" borderId="0" applyFont="0" applyFill="0" applyBorder="0" applyAlignment="0" applyProtection="0"/>
    <xf numFmtId="166" fontId="8" fillId="0" borderId="0" applyFont="0" applyFill="0" applyBorder="0" applyAlignment="0" applyProtection="0"/>
    <xf numFmtId="181" fontId="34" fillId="0" borderId="0" applyFont="0" applyFill="0" applyBorder="0" applyAlignment="0" applyProtection="0"/>
    <xf numFmtId="207" fontId="63" fillId="0" borderId="0"/>
    <xf numFmtId="208" fontId="63" fillId="0" borderId="0"/>
    <xf numFmtId="0" fontId="35" fillId="0" borderId="0" applyNumberFormat="0" applyFill="0" applyBorder="0" applyAlignment="0" applyProtection="0"/>
    <xf numFmtId="184" fontId="36" fillId="0" borderId="0">
      <protection locked="0"/>
    </xf>
    <xf numFmtId="184" fontId="36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184" fontId="37" fillId="0" borderId="0"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5" applyNumberFormat="0" applyFill="0" applyAlignment="0" applyProtection="0"/>
    <xf numFmtId="0" fontId="38" fillId="0" borderId="13" applyNumberFormat="0" applyFill="0" applyAlignment="0" applyProtection="0"/>
    <xf numFmtId="0" fontId="40" fillId="0" borderId="16" applyNumberFormat="0" applyFill="0" applyAlignment="0" applyProtection="0"/>
    <xf numFmtId="0" fontId="41" fillId="0" borderId="18" applyNumberFormat="0" applyFill="0" applyAlignment="0" applyProtection="0"/>
    <xf numFmtId="0" fontId="40" fillId="0" borderId="16" applyNumberFormat="0" applyFill="0" applyAlignment="0" applyProtection="0"/>
    <xf numFmtId="0" fontId="32" fillId="0" borderId="19" applyNumberFormat="0" applyFill="0" applyAlignment="0" applyProtection="0"/>
    <xf numFmtId="0" fontId="42" fillId="0" borderId="20" applyNumberFormat="0" applyFill="0" applyAlignment="0" applyProtection="0"/>
    <xf numFmtId="0" fontId="3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0" fontId="65" fillId="0" borderId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200" fontId="22" fillId="12" borderId="0" applyNumberFormat="0" applyBorder="0" applyAlignment="0" applyProtection="0"/>
    <xf numFmtId="200" fontId="22" fillId="12" borderId="0" applyNumberFormat="0" applyBorder="0" applyAlignment="0" applyProtection="0"/>
    <xf numFmtId="200" fontId="22" fillId="12" borderId="0" applyNumberFormat="0" applyBorder="0" applyAlignment="0" applyProtection="0"/>
    <xf numFmtId="200" fontId="22" fillId="12" borderId="0" applyNumberFormat="0" applyBorder="0" applyAlignment="0" applyProtection="0"/>
    <xf numFmtId="0" fontId="33" fillId="13" borderId="10" applyNumberFormat="0" applyAlignment="0" applyProtection="0"/>
    <xf numFmtId="0" fontId="33" fillId="13" borderId="10" applyNumberFormat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165" fontId="30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0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7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8" fillId="0" borderId="0" applyFont="0" applyFill="0" applyBorder="0" applyAlignment="0" applyProtection="0"/>
    <xf numFmtId="20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0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167" fontId="20" fillId="0" borderId="0" applyFont="0" applyFill="0" applyBorder="0" applyAlignment="0" applyProtection="0"/>
    <xf numFmtId="209" fontId="8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6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68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20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67" fontId="5" fillId="0" borderId="0" applyFont="0" applyFill="0" applyBorder="0" applyAlignment="0" applyProtection="0"/>
    <xf numFmtId="210" fontId="34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211" fontId="34" fillId="0" borderId="0" applyFont="0" applyFill="0" applyBorder="0" applyAlignment="0" applyProtection="0"/>
    <xf numFmtId="209" fontId="8" fillId="0" borderId="0" applyFont="0" applyFill="0" applyBorder="0" applyAlignment="0" applyProtection="0"/>
    <xf numFmtId="211" fontId="34" fillId="0" borderId="0" applyFont="0" applyFill="0" applyBorder="0" applyAlignment="0" applyProtection="0"/>
    <xf numFmtId="209" fontId="8" fillId="0" borderId="0" applyFont="0" applyFill="0" applyBorder="0" applyAlignment="0" applyProtection="0"/>
    <xf numFmtId="166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09" fontId="8" fillId="0" borderId="0" applyFont="0" applyFill="0" applyBorder="0" applyAlignment="0" applyProtection="0"/>
    <xf numFmtId="0" fontId="8" fillId="0" borderId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166" fontId="68" fillId="0" borderId="0" applyFont="0" applyFill="0" applyBorder="0" applyAlignment="0" applyProtection="0"/>
    <xf numFmtId="212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170" fontId="20" fillId="0" borderId="0" applyFont="0" applyFill="0" applyBorder="0" applyAlignment="0" applyProtection="0"/>
    <xf numFmtId="213" fontId="8" fillId="0" borderId="0" applyFont="0" applyFill="0" applyBorder="0" applyAlignment="0" applyProtection="0"/>
    <xf numFmtId="0" fontId="72" fillId="16" borderId="0" applyNumberFormat="0" applyBorder="0" applyAlignment="0" applyProtection="0"/>
    <xf numFmtId="200" fontId="44" fillId="16" borderId="0" applyNumberFormat="0" applyBorder="0" applyAlignment="0" applyProtection="0"/>
    <xf numFmtId="200" fontId="44" fillId="16" borderId="0" applyNumberFormat="0" applyBorder="0" applyAlignment="0" applyProtection="0"/>
    <xf numFmtId="200" fontId="44" fillId="16" borderId="0" applyNumberFormat="0" applyBorder="0" applyAlignment="0" applyProtection="0"/>
    <xf numFmtId="200" fontId="44" fillId="16" borderId="0" applyNumberFormat="0" applyBorder="0" applyAlignment="0" applyProtection="0"/>
    <xf numFmtId="0" fontId="47" fillId="0" borderId="0"/>
    <xf numFmtId="0" fontId="8" fillId="0" borderId="0"/>
    <xf numFmtId="0" fontId="8" fillId="0" borderId="0"/>
    <xf numFmtId="214" fontId="46" fillId="0" borderId="0"/>
    <xf numFmtId="0" fontId="34" fillId="0" borderId="0"/>
    <xf numFmtId="0" fontId="8" fillId="0" borderId="0"/>
    <xf numFmtId="200" fontId="20" fillId="0" borderId="0"/>
    <xf numFmtId="39" fontId="49" fillId="0" borderId="0"/>
    <xf numFmtId="0" fontId="8" fillId="0" borderId="0"/>
    <xf numFmtId="214" fontId="46" fillId="0" borderId="0"/>
    <xf numFmtId="200" fontId="2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0" fontId="20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0" fontId="20" fillId="0" borderId="0"/>
    <xf numFmtId="200" fontId="20" fillId="0" borderId="0"/>
    <xf numFmtId="200" fontId="20" fillId="0" borderId="0"/>
    <xf numFmtId="0" fontId="34" fillId="0" borderId="0"/>
    <xf numFmtId="0" fontId="67" fillId="0" borderId="0"/>
    <xf numFmtId="200" fontId="20" fillId="0" borderId="0"/>
    <xf numFmtId="200" fontId="20" fillId="0" borderId="0"/>
    <xf numFmtId="0" fontId="67" fillId="0" borderId="0"/>
    <xf numFmtId="200" fontId="20" fillId="0" borderId="0"/>
    <xf numFmtId="200" fontId="20" fillId="0" borderId="0"/>
    <xf numFmtId="200" fontId="20" fillId="0" borderId="0"/>
    <xf numFmtId="200" fontId="5" fillId="0" borderId="0"/>
    <xf numFmtId="0" fontId="67" fillId="0" borderId="0"/>
    <xf numFmtId="200" fontId="5" fillId="0" borderId="0"/>
    <xf numFmtId="0" fontId="8" fillId="0" borderId="0"/>
    <xf numFmtId="0" fontId="70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68" fillId="0" borderId="0"/>
    <xf numFmtId="0" fontId="70" fillId="0" borderId="0"/>
    <xf numFmtId="0" fontId="68" fillId="0" borderId="0"/>
    <xf numFmtId="0" fontId="46" fillId="0" borderId="0"/>
    <xf numFmtId="0" fontId="5" fillId="0" borderId="0"/>
    <xf numFmtId="0" fontId="8" fillId="0" borderId="0"/>
    <xf numFmtId="0" fontId="5" fillId="0" borderId="0"/>
    <xf numFmtId="0" fontId="69" fillId="0" borderId="0"/>
    <xf numFmtId="0" fontId="69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0" fontId="5" fillId="0" borderId="0"/>
    <xf numFmtId="0" fontId="5" fillId="0" borderId="0"/>
    <xf numFmtId="0" fontId="67" fillId="0" borderId="0"/>
    <xf numFmtId="200" fontId="5" fillId="0" borderId="0"/>
    <xf numFmtId="200" fontId="8" fillId="0" borderId="0"/>
    <xf numFmtId="0" fontId="67" fillId="0" borderId="0"/>
    <xf numFmtId="20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8" fillId="0" borderId="0"/>
    <xf numFmtId="194" fontId="46" fillId="0" borderId="0"/>
    <xf numFmtId="0" fontId="68" fillId="0" borderId="0"/>
    <xf numFmtId="0" fontId="34" fillId="0" borderId="0"/>
    <xf numFmtId="0" fontId="16" fillId="0" borderId="0"/>
    <xf numFmtId="0" fontId="68" fillId="0" borderId="0"/>
    <xf numFmtId="214" fontId="46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20" fillId="0" borderId="0"/>
    <xf numFmtId="0" fontId="5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214" fontId="46" fillId="0" borderId="0"/>
    <xf numFmtId="0" fontId="8" fillId="0" borderId="0"/>
    <xf numFmtId="0" fontId="68" fillId="0" borderId="0"/>
    <xf numFmtId="0" fontId="70" fillId="0" borderId="0"/>
    <xf numFmtId="0" fontId="8" fillId="0" borderId="0"/>
    <xf numFmtId="0" fontId="8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200" fontId="34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20" fillId="0" borderId="0"/>
    <xf numFmtId="200" fontId="34" fillId="0" borderId="0"/>
    <xf numFmtId="0" fontId="71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0" fontId="8" fillId="0" borderId="0"/>
    <xf numFmtId="0" fontId="8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9" fontId="46" fillId="0" borderId="0"/>
    <xf numFmtId="0" fontId="8" fillId="0" borderId="0"/>
    <xf numFmtId="0" fontId="5" fillId="0" borderId="0"/>
    <xf numFmtId="200" fontId="34" fillId="0" borderId="0"/>
    <xf numFmtId="0" fontId="20" fillId="0" borderId="0"/>
    <xf numFmtId="200" fontId="34" fillId="0" borderId="0"/>
    <xf numFmtId="200" fontId="34" fillId="0" borderId="0"/>
    <xf numFmtId="0" fontId="5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200" fontId="34" fillId="0" borderId="0"/>
    <xf numFmtId="0" fontId="1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215" fontId="20" fillId="0" borderId="0"/>
    <xf numFmtId="0" fontId="71" fillId="0" borderId="0"/>
    <xf numFmtId="0" fontId="8" fillId="0" borderId="0"/>
    <xf numFmtId="200" fontId="20" fillId="0" borderId="0"/>
    <xf numFmtId="0" fontId="5" fillId="0" borderId="0"/>
    <xf numFmtId="200" fontId="8" fillId="0" borderId="0"/>
    <xf numFmtId="0" fontId="8" fillId="11" borderId="23" applyNumberFormat="0" applyFont="0" applyAlignment="0" applyProtection="0"/>
    <xf numFmtId="200" fontId="34" fillId="11" borderId="23" applyNumberFormat="0" applyFont="0" applyAlignment="0" applyProtection="0"/>
    <xf numFmtId="200" fontId="34" fillId="11" borderId="23" applyNumberFormat="0" applyFont="0" applyAlignment="0" applyProtection="0"/>
    <xf numFmtId="200" fontId="34" fillId="11" borderId="23" applyNumberFormat="0" applyFont="0" applyAlignment="0" applyProtection="0"/>
    <xf numFmtId="200" fontId="34" fillId="11" borderId="23" applyNumberFormat="0" applyFont="0" applyAlignment="0" applyProtection="0"/>
    <xf numFmtId="0" fontId="8" fillId="11" borderId="23" applyNumberFormat="0" applyFont="0" applyAlignment="0" applyProtection="0"/>
    <xf numFmtId="0" fontId="8" fillId="11" borderId="23" applyNumberFormat="0" applyFont="0" applyAlignment="0" applyProtection="0"/>
    <xf numFmtId="0" fontId="34" fillId="11" borderId="23" applyNumberFormat="0" applyFont="0" applyAlignment="0" applyProtection="0"/>
    <xf numFmtId="0" fontId="8" fillId="11" borderId="23" applyNumberFormat="0" applyFont="0" applyAlignment="0" applyProtection="0"/>
    <xf numFmtId="0" fontId="51" fillId="42" borderId="24" applyNumberFormat="0" applyAlignment="0" applyProtection="0"/>
    <xf numFmtId="0" fontId="51" fillId="44" borderId="24" applyNumberFormat="0" applyAlignment="0" applyProtection="0"/>
    <xf numFmtId="0" fontId="51" fillId="42" borderId="24" applyNumberFormat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200" fontId="51" fillId="44" borderId="24" applyNumberFormat="0" applyAlignment="0" applyProtection="0"/>
    <xf numFmtId="200" fontId="51" fillId="44" borderId="24" applyNumberFormat="0" applyAlignment="0" applyProtection="0"/>
    <xf numFmtId="200" fontId="51" fillId="44" borderId="24" applyNumberFormat="0" applyAlignment="0" applyProtection="0"/>
    <xf numFmtId="200" fontId="51" fillId="44" borderId="24" applyNumberFormat="0" applyAlignment="0" applyProtection="0"/>
    <xf numFmtId="200" fontId="45" fillId="0" borderId="0" applyNumberFormat="0" applyFill="0" applyBorder="0" applyAlignment="0" applyProtection="0"/>
    <xf numFmtId="200" fontId="45" fillId="0" borderId="0" applyNumberFormat="0" applyFill="0" applyBorder="0" applyAlignment="0" applyProtection="0"/>
    <xf numFmtId="200" fontId="45" fillId="0" borderId="0" applyNumberFormat="0" applyFill="0" applyBorder="0" applyAlignment="0" applyProtection="0"/>
    <xf numFmtId="200" fontId="45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00" fontId="39" fillId="0" borderId="15" applyNumberFormat="0" applyFill="0" applyAlignment="0" applyProtection="0"/>
    <xf numFmtId="200" fontId="39" fillId="0" borderId="15" applyNumberFormat="0" applyFill="0" applyAlignment="0" applyProtection="0"/>
    <xf numFmtId="200" fontId="39" fillId="0" borderId="15" applyNumberFormat="0" applyFill="0" applyAlignment="0" applyProtection="0"/>
    <xf numFmtId="200" fontId="39" fillId="0" borderId="15" applyNumberFormat="0" applyFill="0" applyAlignment="0" applyProtection="0"/>
    <xf numFmtId="200" fontId="41" fillId="0" borderId="18" applyNumberFormat="0" applyFill="0" applyAlignment="0" applyProtection="0"/>
    <xf numFmtId="200" fontId="41" fillId="0" borderId="18" applyNumberFormat="0" applyFill="0" applyAlignment="0" applyProtection="0"/>
    <xf numFmtId="200" fontId="41" fillId="0" borderId="18" applyNumberFormat="0" applyFill="0" applyAlignment="0" applyProtection="0"/>
    <xf numFmtId="200" fontId="41" fillId="0" borderId="18" applyNumberFormat="0" applyFill="0" applyAlignment="0" applyProtection="0"/>
    <xf numFmtId="200" fontId="42" fillId="0" borderId="20" applyNumberFormat="0" applyFill="0" applyAlignment="0" applyProtection="0"/>
    <xf numFmtId="200" fontId="42" fillId="0" borderId="20" applyNumberFormat="0" applyFill="0" applyAlignment="0" applyProtection="0"/>
    <xf numFmtId="200" fontId="42" fillId="0" borderId="20" applyNumberFormat="0" applyFill="0" applyAlignment="0" applyProtection="0"/>
    <xf numFmtId="200" fontId="42" fillId="0" borderId="20" applyNumberFormat="0" applyFill="0" applyAlignment="0" applyProtection="0"/>
    <xf numFmtId="200" fontId="52" fillId="0" borderId="0" applyNumberFormat="0" applyFill="0" applyBorder="0" applyAlignment="0" applyProtection="0"/>
    <xf numFmtId="200" fontId="52" fillId="0" borderId="0" applyNumberFormat="0" applyFill="0" applyBorder="0" applyAlignment="0" applyProtection="0"/>
    <xf numFmtId="200" fontId="52" fillId="0" borderId="0" applyNumberFormat="0" applyFill="0" applyBorder="0" applyAlignment="0" applyProtection="0"/>
    <xf numFmtId="20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26" applyNumberFormat="0" applyFill="0" applyAlignment="0" applyProtection="0"/>
    <xf numFmtId="200" fontId="31" fillId="0" borderId="27" applyNumberFormat="0" applyFill="0" applyAlignment="0" applyProtection="0"/>
    <xf numFmtId="200" fontId="31" fillId="0" borderId="27" applyNumberFormat="0" applyFill="0" applyAlignment="0" applyProtection="0"/>
    <xf numFmtId="200" fontId="31" fillId="0" borderId="27" applyNumberFormat="0" applyFill="0" applyAlignment="0" applyProtection="0"/>
    <xf numFmtId="200" fontId="31" fillId="0" borderId="27" applyNumberFormat="0" applyFill="0" applyAlignment="0" applyProtection="0"/>
    <xf numFmtId="213" fontId="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74" fontId="8" fillId="0" borderId="0" applyFont="0" applyFill="0" applyBorder="0" applyAlignment="0" applyProtection="0"/>
    <xf numFmtId="0" fontId="8" fillId="0" borderId="0"/>
    <xf numFmtId="167" fontId="30" fillId="0" borderId="0" applyFont="0" applyFill="0" applyBorder="0" applyAlignment="0" applyProtection="0"/>
  </cellStyleXfs>
  <cellXfs count="1031">
    <xf numFmtId="0" fontId="0" fillId="0" borderId="0" xfId="0"/>
    <xf numFmtId="167" fontId="8" fillId="0" borderId="0" xfId="1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167" fontId="7" fillId="0" borderId="0" xfId="1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0" fontId="7" fillId="3" borderId="1" xfId="0" applyFont="1" applyFill="1" applyBorder="1" applyAlignment="1">
      <alignment horizontal="center" vertical="center" wrapText="1"/>
    </xf>
    <xf numFmtId="167" fontId="8" fillId="3" borderId="0" xfId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left" vertical="top" wrapText="1"/>
    </xf>
    <xf numFmtId="171" fontId="7" fillId="2" borderId="2" xfId="0" applyNumberFormat="1" applyFont="1" applyFill="1" applyBorder="1" applyAlignment="1">
      <alignment horizontal="right" vertical="top" wrapText="1"/>
    </xf>
    <xf numFmtId="171" fontId="7" fillId="2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  <xf numFmtId="172" fontId="9" fillId="2" borderId="3" xfId="0" applyNumberFormat="1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>
      <alignment horizontal="left" vertical="top" wrapText="1"/>
    </xf>
    <xf numFmtId="4" fontId="10" fillId="2" borderId="3" xfId="4" applyNumberFormat="1" applyFont="1" applyFill="1" applyBorder="1" applyAlignment="1">
      <alignment horizontal="right" vertical="center" wrapText="1"/>
    </xf>
    <xf numFmtId="4" fontId="10" fillId="2" borderId="3" xfId="4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top" wrapText="1"/>
    </xf>
    <xf numFmtId="172" fontId="9" fillId="2" borderId="3" xfId="0" applyNumberFormat="1" applyFont="1" applyFill="1" applyBorder="1" applyAlignment="1" applyProtection="1">
      <alignment horizontal="right" vertical="center"/>
    </xf>
    <xf numFmtId="173" fontId="10" fillId="2" borderId="3" xfId="0" applyNumberFormat="1" applyFont="1" applyFill="1" applyBorder="1" applyAlignment="1" applyProtection="1">
      <alignment horizontal="right" vertical="center"/>
    </xf>
    <xf numFmtId="0" fontId="8" fillId="2" borderId="3" xfId="3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vertical="top" wrapText="1"/>
    </xf>
    <xf numFmtId="4" fontId="10" fillId="0" borderId="3" xfId="4" applyNumberFormat="1" applyFont="1" applyFill="1" applyBorder="1" applyAlignment="1">
      <alignment horizontal="right" vertical="center" wrapText="1"/>
    </xf>
    <xf numFmtId="173" fontId="9" fillId="2" borderId="3" xfId="0" applyNumberFormat="1" applyFont="1" applyFill="1" applyBorder="1" applyAlignment="1" applyProtection="1">
      <alignment horizontal="right" vertical="center"/>
    </xf>
    <xf numFmtId="172" fontId="8" fillId="2" borderId="3" xfId="5" applyNumberFormat="1" applyFont="1" applyFill="1" applyBorder="1" applyAlignment="1" applyProtection="1">
      <alignment horizontal="right" vertical="top"/>
    </xf>
    <xf numFmtId="0" fontId="8" fillId="2" borderId="3" xfId="0" applyNumberFormat="1" applyFont="1" applyFill="1" applyBorder="1" applyAlignment="1">
      <alignment horizontal="left" vertical="justify" wrapText="1"/>
    </xf>
    <xf numFmtId="4" fontId="8" fillId="2" borderId="3" xfId="4" applyNumberFormat="1" applyFont="1" applyFill="1" applyBorder="1" applyAlignment="1" applyProtection="1">
      <alignment horizontal="right" wrapText="1"/>
    </xf>
    <xf numFmtId="4" fontId="8" fillId="2" borderId="3" xfId="0" applyNumberFormat="1" applyFont="1" applyFill="1" applyBorder="1" applyAlignment="1">
      <alignment horizontal="center"/>
    </xf>
    <xf numFmtId="4" fontId="8" fillId="0" borderId="3" xfId="4" applyNumberFormat="1" applyFont="1" applyFill="1" applyBorder="1" applyAlignment="1" applyProtection="1">
      <alignment horizontal="right" wrapText="1"/>
      <protection locked="0"/>
    </xf>
    <xf numFmtId="172" fontId="8" fillId="2" borderId="3" xfId="0" applyNumberFormat="1" applyFont="1" applyFill="1" applyBorder="1" applyAlignment="1">
      <alignment horizontal="right" vertical="justify" wrapText="1"/>
    </xf>
    <xf numFmtId="0" fontId="8" fillId="2" borderId="3" xfId="0" applyNumberFormat="1" applyFont="1" applyFill="1" applyBorder="1" applyAlignment="1">
      <alignment horizontal="left"/>
    </xf>
    <xf numFmtId="172" fontId="10" fillId="2" borderId="3" xfId="0" applyNumberFormat="1" applyFont="1" applyFill="1" applyBorder="1" applyAlignment="1" applyProtection="1">
      <alignment horizontal="right" vertical="center"/>
    </xf>
    <xf numFmtId="173" fontId="7" fillId="2" borderId="3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>
      <alignment horizontal="left"/>
    </xf>
    <xf numFmtId="167" fontId="7" fillId="2" borderId="0" xfId="1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4" fontId="8" fillId="2" borderId="3" xfId="4" applyNumberFormat="1" applyFont="1" applyFill="1" applyBorder="1" applyAlignment="1" applyProtection="1">
      <alignment horizontal="right" wrapText="1"/>
      <protection locked="0"/>
    </xf>
    <xf numFmtId="4" fontId="8" fillId="2" borderId="3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/>
    </xf>
    <xf numFmtId="4" fontId="10" fillId="2" borderId="3" xfId="0" applyNumberFormat="1" applyFont="1" applyFill="1" applyBorder="1" applyAlignment="1">
      <alignment horizontal="center" vertical="top"/>
    </xf>
    <xf numFmtId="171" fontId="8" fillId="2" borderId="3" xfId="0" applyNumberFormat="1" applyFont="1" applyFill="1" applyBorder="1" applyAlignment="1">
      <alignment vertical="top"/>
    </xf>
    <xf numFmtId="171" fontId="10" fillId="2" borderId="3" xfId="0" applyNumberFormat="1" applyFont="1" applyFill="1" applyBorder="1" applyAlignment="1">
      <alignment horizontal="right" vertical="top"/>
    </xf>
    <xf numFmtId="43" fontId="8" fillId="0" borderId="0" xfId="6" applyFont="1" applyFill="1" applyBorder="1" applyAlignment="1">
      <alignment vertical="top" wrapText="1"/>
    </xf>
    <xf numFmtId="0" fontId="8" fillId="2" borderId="0" xfId="0" applyFont="1" applyFill="1"/>
    <xf numFmtId="0" fontId="8" fillId="2" borderId="3" xfId="0" applyNumberFormat="1" applyFont="1" applyFill="1" applyBorder="1" applyAlignment="1">
      <alignment horizontal="left" vertical="justify"/>
    </xf>
    <xf numFmtId="173" fontId="7" fillId="2" borderId="3" xfId="5" applyNumberFormat="1" applyFont="1" applyFill="1" applyBorder="1" applyAlignment="1" applyProtection="1">
      <alignment horizontal="right" vertical="top"/>
    </xf>
    <xf numFmtId="172" fontId="10" fillId="2" borderId="3" xfId="0" applyNumberFormat="1" applyFont="1" applyFill="1" applyBorder="1" applyAlignment="1" applyProtection="1">
      <alignment horizontal="right" vertical="top"/>
    </xf>
    <xf numFmtId="4" fontId="10" fillId="2" borderId="3" xfId="4" applyNumberFormat="1" applyFont="1" applyFill="1" applyBorder="1" applyAlignment="1">
      <alignment horizontal="right" vertical="top" wrapText="1"/>
    </xf>
    <xf numFmtId="4" fontId="10" fillId="2" borderId="3" xfId="4" applyNumberFormat="1" applyFont="1" applyFill="1" applyBorder="1" applyAlignment="1">
      <alignment horizontal="center" vertical="top"/>
    </xf>
    <xf numFmtId="4" fontId="10" fillId="2" borderId="3" xfId="4" applyNumberFormat="1" applyFont="1" applyFill="1" applyBorder="1" applyAlignment="1">
      <alignment horizontal="right" wrapText="1"/>
    </xf>
    <xf numFmtId="4" fontId="10" fillId="2" borderId="3" xfId="4" applyNumberFormat="1" applyFont="1" applyFill="1" applyBorder="1" applyAlignment="1">
      <alignment horizontal="center"/>
    </xf>
    <xf numFmtId="4" fontId="8" fillId="2" borderId="3" xfId="4" applyNumberFormat="1" applyFont="1" applyFill="1" applyBorder="1" applyAlignment="1">
      <alignment horizontal="right" wrapText="1"/>
    </xf>
    <xf numFmtId="0" fontId="7" fillId="2" borderId="3" xfId="0" applyNumberFormat="1" applyFont="1" applyFill="1" applyBorder="1" applyAlignment="1">
      <alignment horizontal="left" wrapText="1"/>
    </xf>
    <xf numFmtId="0" fontId="8" fillId="2" borderId="3" xfId="0" applyNumberFormat="1" applyFont="1" applyFill="1" applyBorder="1" applyAlignment="1">
      <alignment wrapText="1"/>
    </xf>
    <xf numFmtId="4" fontId="8" fillId="2" borderId="3" xfId="0" applyNumberFormat="1" applyFont="1" applyFill="1" applyBorder="1" applyAlignment="1">
      <alignment horizontal="right" vertical="top" wrapText="1"/>
    </xf>
    <xf numFmtId="173" fontId="8" fillId="2" borderId="3" xfId="0" applyNumberFormat="1" applyFont="1" applyFill="1" applyBorder="1" applyAlignment="1">
      <alignment horizontal="right" wrapText="1"/>
    </xf>
    <xf numFmtId="4" fontId="8" fillId="2" borderId="3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right" vertical="top"/>
    </xf>
    <xf numFmtId="0" fontId="8" fillId="2" borderId="3" xfId="0" applyFont="1" applyFill="1" applyBorder="1" applyAlignment="1">
      <alignment horizontal="left" vertical="top" wrapText="1"/>
    </xf>
    <xf numFmtId="4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center"/>
    </xf>
    <xf numFmtId="4" fontId="8" fillId="2" borderId="3" xfId="7" applyNumberFormat="1" applyFont="1" applyFill="1" applyBorder="1" applyAlignment="1" applyProtection="1"/>
    <xf numFmtId="39" fontId="8" fillId="0" borderId="3" xfId="0" applyNumberFormat="1" applyFont="1" applyFill="1" applyBorder="1" applyAlignment="1" applyProtection="1">
      <protection locked="0"/>
    </xf>
    <xf numFmtId="4" fontId="8" fillId="2" borderId="4" xfId="0" applyNumberFormat="1" applyFont="1" applyFill="1" applyBorder="1" applyAlignment="1" applyProtection="1">
      <alignment vertical="top"/>
    </xf>
    <xf numFmtId="0" fontId="0" fillId="2" borderId="0" xfId="0" applyFill="1" applyBorder="1"/>
    <xf numFmtId="167" fontId="12" fillId="2" borderId="0" xfId="8" applyFont="1" applyFill="1" applyBorder="1"/>
    <xf numFmtId="0" fontId="8" fillId="2" borderId="0" xfId="0" applyFont="1" applyFill="1" applyBorder="1"/>
    <xf numFmtId="4" fontId="8" fillId="2" borderId="0" xfId="0" applyNumberFormat="1" applyFont="1" applyFill="1" applyBorder="1" applyAlignment="1" applyProtection="1">
      <alignment vertical="top"/>
    </xf>
    <xf numFmtId="172" fontId="10" fillId="3" borderId="3" xfId="0" applyNumberFormat="1" applyFont="1" applyFill="1" applyBorder="1" applyAlignment="1" applyProtection="1">
      <alignment horizontal="right" vertical="center"/>
    </xf>
    <xf numFmtId="0" fontId="7" fillId="3" borderId="3" xfId="3" applyFont="1" applyFill="1" applyBorder="1" applyAlignment="1">
      <alignment horizontal="center" vertical="top" wrapText="1"/>
    </xf>
    <xf numFmtId="4" fontId="10" fillId="3" borderId="3" xfId="4" applyNumberFormat="1" applyFont="1" applyFill="1" applyBorder="1" applyAlignment="1">
      <alignment horizontal="right" vertical="center" wrapText="1"/>
    </xf>
    <xf numFmtId="4" fontId="10" fillId="3" borderId="3" xfId="4" applyNumberFormat="1" applyFont="1" applyFill="1" applyBorder="1" applyAlignment="1">
      <alignment horizontal="center" vertical="center"/>
    </xf>
    <xf numFmtId="4" fontId="8" fillId="3" borderId="3" xfId="4" applyNumberFormat="1" applyFont="1" applyFill="1" applyBorder="1" applyAlignment="1">
      <alignment horizontal="right" vertical="center" wrapText="1"/>
    </xf>
    <xf numFmtId="4" fontId="7" fillId="3" borderId="3" xfId="4" applyNumberFormat="1" applyFont="1" applyFill="1" applyBorder="1" applyAlignment="1">
      <alignment horizontal="right" vertical="center" wrapText="1"/>
    </xf>
    <xf numFmtId="167" fontId="7" fillId="3" borderId="0" xfId="1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175" fontId="8" fillId="2" borderId="3" xfId="0" applyNumberFormat="1" applyFont="1" applyFill="1" applyBorder="1" applyAlignment="1">
      <alignment horizontal="right" vertical="top" wrapText="1"/>
    </xf>
    <xf numFmtId="4" fontId="8" fillId="0" borderId="3" xfId="0" applyNumberFormat="1" applyFont="1" applyFill="1" applyBorder="1" applyAlignment="1">
      <alignment horizontal="center"/>
    </xf>
    <xf numFmtId="172" fontId="8" fillId="2" borderId="5" xfId="5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>
      <alignment horizontal="left" vertical="justify" wrapText="1"/>
    </xf>
    <xf numFmtId="4" fontId="8" fillId="2" borderId="5" xfId="4" applyNumberFormat="1" applyFont="1" applyFill="1" applyBorder="1" applyAlignment="1" applyProtection="1">
      <alignment horizontal="right" wrapText="1"/>
    </xf>
    <xf numFmtId="4" fontId="8" fillId="2" borderId="5" xfId="0" applyNumberFormat="1" applyFont="1" applyFill="1" applyBorder="1" applyAlignment="1">
      <alignment horizontal="center"/>
    </xf>
    <xf numFmtId="4" fontId="8" fillId="2" borderId="5" xfId="4" applyNumberFormat="1" applyFont="1" applyFill="1" applyBorder="1" applyAlignment="1" applyProtection="1">
      <alignment horizontal="right" wrapText="1"/>
      <protection locked="0"/>
    </xf>
    <xf numFmtId="4" fontId="8" fillId="2" borderId="5" xfId="0" applyNumberFormat="1" applyFont="1" applyFill="1" applyBorder="1" applyAlignment="1">
      <alignment wrapText="1"/>
    </xf>
    <xf numFmtId="167" fontId="7" fillId="0" borderId="6" xfId="1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172" fontId="7" fillId="2" borderId="3" xfId="5" applyNumberFormat="1" applyFont="1" applyFill="1" applyBorder="1" applyAlignment="1" applyProtection="1">
      <alignment horizontal="right" vertical="top"/>
    </xf>
    <xf numFmtId="4" fontId="8" fillId="2" borderId="3" xfId="4" applyNumberFormat="1" applyFont="1" applyFill="1" applyBorder="1" applyAlignment="1">
      <alignment horizontal="right" vertical="top" wrapText="1"/>
    </xf>
    <xf numFmtId="4" fontId="8" fillId="2" borderId="3" xfId="4" applyNumberFormat="1" applyFont="1" applyFill="1" applyBorder="1" applyAlignment="1" applyProtection="1">
      <alignment horizontal="righ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172" fontId="8" fillId="2" borderId="3" xfId="0" applyNumberFormat="1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right" vertical="top" wrapText="1"/>
    </xf>
    <xf numFmtId="172" fontId="7" fillId="2" borderId="3" xfId="0" applyNumberFormat="1" applyFont="1" applyFill="1" applyBorder="1" applyAlignment="1">
      <alignment horizontal="center" vertical="top"/>
    </xf>
    <xf numFmtId="173" fontId="8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3" xfId="4" applyNumberFormat="1" applyFont="1" applyFill="1" applyBorder="1" applyAlignment="1" applyProtection="1">
      <alignment horizontal="right" vertical="top" wrapText="1"/>
      <protection locked="0"/>
    </xf>
    <xf numFmtId="172" fontId="8" fillId="2" borderId="3" xfId="0" applyNumberFormat="1" applyFont="1" applyFill="1" applyBorder="1" applyAlignment="1">
      <alignment horizontal="right"/>
    </xf>
    <xf numFmtId="4" fontId="8" fillId="2" borderId="3" xfId="4" applyNumberFormat="1" applyFont="1" applyFill="1" applyBorder="1" applyAlignment="1">
      <alignment horizontal="right" vertical="center" wrapText="1"/>
    </xf>
    <xf numFmtId="172" fontId="8" fillId="2" borderId="5" xfId="0" applyNumberFormat="1" applyFont="1" applyFill="1" applyBorder="1" applyAlignment="1">
      <alignment horizontal="right"/>
    </xf>
    <xf numFmtId="4" fontId="8" fillId="2" borderId="5" xfId="4" applyNumberFormat="1" applyFont="1" applyFill="1" applyBorder="1" applyAlignment="1" applyProtection="1">
      <alignment horizontal="right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right" vertical="top" wrapText="1"/>
    </xf>
    <xf numFmtId="4" fontId="8" fillId="2" borderId="5" xfId="0" applyNumberFormat="1" applyFont="1" applyFill="1" applyBorder="1" applyAlignment="1">
      <alignment vertical="top" wrapText="1"/>
    </xf>
    <xf numFmtId="176" fontId="10" fillId="3" borderId="3" xfId="9" applyNumberFormat="1" applyFont="1" applyFill="1" applyBorder="1" applyAlignment="1" applyProtection="1">
      <alignment horizontal="right" vertical="center"/>
    </xf>
    <xf numFmtId="0" fontId="7" fillId="3" borderId="3" xfId="0" applyFont="1" applyFill="1" applyBorder="1" applyAlignment="1">
      <alignment horizontal="center" vertical="top" wrapText="1"/>
    </xf>
    <xf numFmtId="176" fontId="10" fillId="2" borderId="3" xfId="9" applyNumberFormat="1" applyFont="1" applyFill="1" applyBorder="1" applyAlignment="1" applyProtection="1">
      <alignment horizontal="right" vertical="center"/>
    </xf>
    <xf numFmtId="0" fontId="7" fillId="2" borderId="3" xfId="3" applyFont="1" applyFill="1" applyBorder="1" applyAlignment="1">
      <alignment horizontal="center" vertical="top" wrapText="1"/>
    </xf>
    <xf numFmtId="172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center"/>
    </xf>
    <xf numFmtId="167" fontId="8" fillId="0" borderId="0" xfId="1" applyFont="1"/>
    <xf numFmtId="0" fontId="8" fillId="0" borderId="0" xfId="0" applyFont="1"/>
    <xf numFmtId="173" fontId="8" fillId="2" borderId="3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vertical="center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right" wrapText="1"/>
    </xf>
    <xf numFmtId="4" fontId="10" fillId="0" borderId="3" xfId="4" applyNumberFormat="1" applyFont="1" applyFill="1" applyBorder="1" applyAlignment="1">
      <alignment horizontal="right" wrapText="1"/>
    </xf>
    <xf numFmtId="173" fontId="7" fillId="2" borderId="3" xfId="0" applyNumberFormat="1" applyFont="1" applyFill="1" applyBorder="1" applyAlignment="1" applyProtection="1">
      <alignment horizontal="right" vertical="center"/>
    </xf>
    <xf numFmtId="0" fontId="7" fillId="2" borderId="3" xfId="0" applyFont="1" applyFill="1" applyBorder="1" applyAlignment="1">
      <alignment horizontal="justify" vertical="center" wrapText="1"/>
    </xf>
    <xf numFmtId="4" fontId="8" fillId="0" borderId="3" xfId="0" applyNumberFormat="1" applyFont="1" applyFill="1" applyBorder="1" applyAlignment="1">
      <alignment horizontal="right" wrapText="1"/>
    </xf>
    <xf numFmtId="172" fontId="8" fillId="2" borderId="3" xfId="0" applyNumberFormat="1" applyFont="1" applyFill="1" applyBorder="1" applyAlignment="1" applyProtection="1">
      <alignment horizontal="right" vertical="top"/>
    </xf>
    <xf numFmtId="0" fontId="8" fillId="2" borderId="3" xfId="0" applyFont="1" applyFill="1" applyBorder="1" applyAlignment="1">
      <alignment vertical="center" wrapText="1"/>
    </xf>
    <xf numFmtId="172" fontId="8" fillId="2" borderId="3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>
      <alignment horizontal="justify" vertical="center" wrapText="1"/>
    </xf>
    <xf numFmtId="173" fontId="7" fillId="2" borderId="3" xfId="0" applyNumberFormat="1" applyFont="1" applyFill="1" applyBorder="1" applyAlignment="1" applyProtection="1">
      <alignment horizontal="right" vertical="top"/>
    </xf>
    <xf numFmtId="173" fontId="8" fillId="2" borderId="3" xfId="0" applyNumberFormat="1" applyFont="1" applyFill="1" applyBorder="1" applyAlignment="1" applyProtection="1">
      <alignment horizontal="right" vertical="top"/>
    </xf>
    <xf numFmtId="173" fontId="8" fillId="2" borderId="3" xfId="0" applyNumberFormat="1" applyFont="1" applyFill="1" applyBorder="1" applyAlignment="1" applyProtection="1">
      <alignment horizontal="right" vertical="center"/>
    </xf>
    <xf numFmtId="4" fontId="7" fillId="2" borderId="3" xfId="0" applyNumberFormat="1" applyFont="1" applyFill="1" applyBorder="1" applyAlignment="1">
      <alignment horizontal="right" vertical="center" wrapText="1"/>
    </xf>
    <xf numFmtId="172" fontId="8" fillId="2" borderId="3" xfId="0" applyNumberFormat="1" applyFont="1" applyFill="1" applyBorder="1" applyAlignment="1" applyProtection="1">
      <alignment horizontal="right" vertical="center"/>
    </xf>
    <xf numFmtId="0" fontId="7" fillId="2" borderId="3" xfId="0" applyFont="1" applyFill="1" applyBorder="1" applyAlignment="1">
      <alignment horizontal="center"/>
    </xf>
    <xf numFmtId="172" fontId="7" fillId="2" borderId="3" xfId="0" applyNumberFormat="1" applyFont="1" applyFill="1" applyBorder="1" applyAlignment="1" applyProtection="1">
      <alignment horizontal="center" vertical="top"/>
    </xf>
    <xf numFmtId="4" fontId="8" fillId="0" borderId="5" xfId="4" applyNumberFormat="1" applyFont="1" applyFill="1" applyBorder="1" applyAlignment="1" applyProtection="1">
      <alignment horizontal="right" wrapText="1"/>
      <protection locked="0"/>
    </xf>
    <xf numFmtId="0" fontId="7" fillId="3" borderId="3" xfId="0" applyFont="1" applyFill="1" applyBorder="1" applyAlignment="1">
      <alignment horizontal="right" vertical="top"/>
    </xf>
    <xf numFmtId="4" fontId="8" fillId="3" borderId="3" xfId="10" applyNumberFormat="1" applyFont="1" applyFill="1" applyBorder="1" applyAlignment="1">
      <alignment horizontal="right" wrapText="1"/>
    </xf>
    <xf numFmtId="4" fontId="8" fillId="3" borderId="3" xfId="10" applyNumberFormat="1" applyFont="1" applyFill="1" applyBorder="1" applyAlignment="1">
      <alignment horizontal="center"/>
    </xf>
    <xf numFmtId="4" fontId="8" fillId="3" borderId="3" xfId="10" applyNumberFormat="1" applyFont="1" applyFill="1" applyBorder="1" applyAlignment="1">
      <alignment horizontal="right" vertical="top" wrapText="1"/>
    </xf>
    <xf numFmtId="167" fontId="8" fillId="3" borderId="0" xfId="1" applyFont="1" applyFill="1"/>
    <xf numFmtId="0" fontId="8" fillId="3" borderId="0" xfId="0" applyFont="1" applyFill="1"/>
    <xf numFmtId="0" fontId="7" fillId="2" borderId="3" xfId="0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 wrapText="1"/>
    </xf>
    <xf numFmtId="4" fontId="8" fillId="2" borderId="3" xfId="10" applyNumberFormat="1" applyFont="1" applyFill="1" applyBorder="1" applyAlignment="1">
      <alignment horizontal="right" wrapText="1"/>
    </xf>
    <xf numFmtId="4" fontId="8" fillId="2" borderId="3" xfId="10" applyNumberFormat="1" applyFont="1" applyFill="1" applyBorder="1" applyAlignment="1">
      <alignment horizontal="center"/>
    </xf>
    <xf numFmtId="4" fontId="8" fillId="2" borderId="3" xfId="10" applyNumberFormat="1" applyFont="1" applyFill="1" applyBorder="1" applyAlignment="1">
      <alignment horizontal="right" vertical="top" wrapText="1"/>
    </xf>
    <xf numFmtId="4" fontId="8" fillId="0" borderId="3" xfId="0" applyNumberFormat="1" applyFont="1" applyFill="1" applyBorder="1" applyAlignment="1">
      <alignment horizontal="right" vertical="center" wrapText="1"/>
    </xf>
    <xf numFmtId="172" fontId="8" fillId="2" borderId="5" xfId="0" applyNumberFormat="1" applyFont="1" applyFill="1" applyBorder="1" applyAlignment="1" applyProtection="1">
      <alignment horizontal="right" vertical="top"/>
    </xf>
    <xf numFmtId="0" fontId="8" fillId="2" borderId="5" xfId="0" applyFont="1" applyFill="1" applyBorder="1" applyAlignment="1">
      <alignment horizontal="justify" vertical="center" wrapText="1"/>
    </xf>
    <xf numFmtId="4" fontId="8" fillId="2" borderId="5" xfId="0" applyNumberFormat="1" applyFont="1" applyFill="1" applyBorder="1" applyAlignment="1">
      <alignment horizontal="right" wrapText="1"/>
    </xf>
    <xf numFmtId="167" fontId="8" fillId="0" borderId="6" xfId="1" applyFont="1" applyBorder="1"/>
    <xf numFmtId="0" fontId="8" fillId="0" borderId="6" xfId="0" applyFont="1" applyBorder="1"/>
    <xf numFmtId="173" fontId="10" fillId="2" borderId="3" xfId="0" applyNumberFormat="1" applyFont="1" applyFill="1" applyBorder="1" applyAlignment="1" applyProtection="1">
      <alignment vertical="center"/>
    </xf>
    <xf numFmtId="173" fontId="9" fillId="2" borderId="3" xfId="0" applyNumberFormat="1" applyFont="1" applyFill="1" applyBorder="1" applyAlignment="1" applyProtection="1">
      <alignment vertical="center"/>
    </xf>
    <xf numFmtId="173" fontId="8" fillId="2" borderId="3" xfId="0" applyNumberFormat="1" applyFont="1" applyFill="1" applyBorder="1" applyAlignment="1" applyProtection="1">
      <alignment vertical="center"/>
    </xf>
    <xf numFmtId="173" fontId="7" fillId="2" borderId="3" xfId="0" applyNumberFormat="1" applyFont="1" applyFill="1" applyBorder="1" applyAlignment="1" applyProtection="1">
      <alignment vertical="center"/>
    </xf>
    <xf numFmtId="172" fontId="8" fillId="2" borderId="3" xfId="0" applyNumberFormat="1" applyFont="1" applyFill="1" applyBorder="1" applyAlignment="1" applyProtection="1">
      <alignment vertical="center"/>
    </xf>
    <xf numFmtId="173" fontId="7" fillId="2" borderId="3" xfId="0" applyNumberFormat="1" applyFont="1" applyFill="1" applyBorder="1" applyAlignment="1" applyProtection="1">
      <alignment vertical="top"/>
    </xf>
    <xf numFmtId="173" fontId="8" fillId="2" borderId="3" xfId="0" applyNumberFormat="1" applyFont="1" applyFill="1" applyBorder="1" applyAlignment="1" applyProtection="1"/>
    <xf numFmtId="0" fontId="8" fillId="2" borderId="3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right" vertical="center" wrapText="1"/>
    </xf>
    <xf numFmtId="173" fontId="8" fillId="2" borderId="3" xfId="0" applyNumberFormat="1" applyFont="1" applyFill="1" applyBorder="1" applyAlignment="1">
      <alignment wrapText="1"/>
    </xf>
    <xf numFmtId="0" fontId="8" fillId="0" borderId="3" xfId="0" applyNumberFormat="1" applyFont="1" applyFill="1" applyBorder="1" applyAlignment="1">
      <alignment vertical="top"/>
    </xf>
    <xf numFmtId="0" fontId="8" fillId="2" borderId="3" xfId="0" applyFont="1" applyFill="1" applyBorder="1"/>
    <xf numFmtId="4" fontId="8" fillId="2" borderId="3" xfId="0" applyNumberFormat="1" applyFont="1" applyFill="1" applyBorder="1"/>
    <xf numFmtId="173" fontId="10" fillId="2" borderId="5" xfId="0" applyNumberFormat="1" applyFont="1" applyFill="1" applyBorder="1" applyAlignment="1" applyProtection="1">
      <alignment horizontal="right" vertical="center"/>
    </xf>
    <xf numFmtId="0" fontId="8" fillId="2" borderId="5" xfId="3" applyFont="1" applyFill="1" applyBorder="1" applyAlignment="1">
      <alignment horizontal="left" vertical="top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10" fillId="2" borderId="5" xfId="4" applyNumberFormat="1" applyFont="1" applyFill="1" applyBorder="1" applyAlignment="1">
      <alignment horizontal="center" vertical="center"/>
    </xf>
    <xf numFmtId="4" fontId="10" fillId="2" borderId="5" xfId="4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167" fontId="8" fillId="3" borderId="6" xfId="1" applyFont="1" applyFill="1" applyBorder="1"/>
    <xf numFmtId="0" fontId="8" fillId="3" borderId="6" xfId="0" applyFont="1" applyFill="1" applyBorder="1"/>
    <xf numFmtId="172" fontId="8" fillId="2" borderId="5" xfId="0" applyNumberFormat="1" applyFont="1" applyFill="1" applyBorder="1" applyAlignment="1" applyProtection="1">
      <alignment horizontal="right" vertical="center"/>
    </xf>
    <xf numFmtId="4" fontId="8" fillId="2" borderId="5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center" vertical="top" wrapText="1"/>
    </xf>
    <xf numFmtId="4" fontId="8" fillId="0" borderId="3" xfId="10" applyNumberFormat="1" applyFont="1" applyFill="1" applyBorder="1" applyAlignment="1">
      <alignment horizontal="right"/>
    </xf>
    <xf numFmtId="4" fontId="8" fillId="0" borderId="3" xfId="10" applyNumberFormat="1" applyFont="1" applyFill="1" applyBorder="1" applyAlignment="1">
      <alignment horizontal="center"/>
    </xf>
    <xf numFmtId="167" fontId="8" fillId="0" borderId="0" xfId="1" applyFont="1" applyFill="1"/>
    <xf numFmtId="0" fontId="8" fillId="0" borderId="0" xfId="0" applyFont="1" applyFill="1"/>
    <xf numFmtId="177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wrapText="1"/>
    </xf>
    <xf numFmtId="4" fontId="8" fillId="2" borderId="3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177" fontId="7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>
      <alignment vertical="top" wrapText="1"/>
    </xf>
    <xf numFmtId="171" fontId="10" fillId="2" borderId="3" xfId="0" applyNumberFormat="1" applyFont="1" applyFill="1" applyBorder="1" applyAlignment="1">
      <alignment horizontal="right"/>
    </xf>
    <xf numFmtId="1" fontId="8" fillId="2" borderId="3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vertical="top" wrapText="1"/>
    </xf>
    <xf numFmtId="177" fontId="8" fillId="2" borderId="3" xfId="0" applyNumberFormat="1" applyFont="1" applyFill="1" applyBorder="1" applyAlignment="1">
      <alignment horizontal="right" vertical="top"/>
    </xf>
    <xf numFmtId="4" fontId="10" fillId="2" borderId="3" xfId="0" applyNumberFormat="1" applyFont="1" applyFill="1" applyBorder="1" applyAlignment="1"/>
    <xf numFmtId="4" fontId="10" fillId="2" borderId="3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horizontal="center" vertical="center"/>
    </xf>
    <xf numFmtId="171" fontId="8" fillId="2" borderId="3" xfId="0" applyNumberFormat="1" applyFont="1" applyFill="1" applyBorder="1" applyAlignment="1">
      <alignment vertical="center"/>
    </xf>
    <xf numFmtId="171" fontId="10" fillId="2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horizontal="left" vertical="justify" wrapText="1"/>
    </xf>
    <xf numFmtId="4" fontId="8" fillId="0" borderId="3" xfId="0" applyNumberFormat="1" applyFont="1" applyFill="1" applyBorder="1" applyAlignment="1">
      <alignment vertical="top" wrapText="1"/>
    </xf>
    <xf numFmtId="177" fontId="8" fillId="0" borderId="3" xfId="0" applyNumberFormat="1" applyFont="1" applyFill="1" applyBorder="1" applyAlignment="1">
      <alignment horizontal="right" vertical="top"/>
    </xf>
    <xf numFmtId="0" fontId="8" fillId="0" borderId="3" xfId="0" applyNumberFormat="1" applyFont="1" applyFill="1" applyBorder="1" applyAlignment="1">
      <alignment horizontal="left" vertical="justify"/>
    </xf>
    <xf numFmtId="177" fontId="8" fillId="2" borderId="3" xfId="0" applyNumberFormat="1" applyFont="1" applyFill="1" applyBorder="1" applyAlignment="1">
      <alignment horizontal="right"/>
    </xf>
    <xf numFmtId="167" fontId="8" fillId="2" borderId="0" xfId="1" applyFont="1" applyFill="1"/>
    <xf numFmtId="1" fontId="7" fillId="2" borderId="3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/>
    </xf>
    <xf numFmtId="1" fontId="14" fillId="2" borderId="3" xfId="0" applyNumberFormat="1" applyFont="1" applyFill="1" applyBorder="1" applyAlignment="1">
      <alignment horizontal="right" vertical="center"/>
    </xf>
    <xf numFmtId="0" fontId="14" fillId="2" borderId="3" xfId="0" applyNumberFormat="1" applyFont="1" applyFill="1" applyBorder="1" applyAlignment="1">
      <alignment vertical="top" wrapText="1"/>
    </xf>
    <xf numFmtId="0" fontId="15" fillId="2" borderId="3" xfId="0" applyFont="1" applyFill="1" applyBorder="1"/>
    <xf numFmtId="4" fontId="15" fillId="2" borderId="3" xfId="0" applyNumberFormat="1" applyFont="1" applyFill="1" applyBorder="1" applyAlignment="1">
      <alignment horizontal="center" vertical="top"/>
    </xf>
    <xf numFmtId="171" fontId="15" fillId="2" borderId="3" xfId="0" applyNumberFormat="1" applyFont="1" applyFill="1" applyBorder="1" applyAlignment="1">
      <alignment vertical="top"/>
    </xf>
    <xf numFmtId="171" fontId="15" fillId="2" borderId="3" xfId="0" applyNumberFormat="1" applyFont="1" applyFill="1" applyBorder="1" applyAlignment="1">
      <alignment horizontal="right"/>
    </xf>
    <xf numFmtId="177" fontId="15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vertical="top"/>
    </xf>
    <xf numFmtId="1" fontId="14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  <xf numFmtId="2" fontId="8" fillId="2" borderId="3" xfId="0" applyNumberFormat="1" applyFont="1" applyFill="1" applyBorder="1" applyAlignment="1">
      <alignment vertical="top" wrapText="1"/>
    </xf>
    <xf numFmtId="171" fontId="8" fillId="2" borderId="3" xfId="0" applyNumberFormat="1" applyFont="1" applyFill="1" applyBorder="1" applyAlignment="1">
      <alignment horizontal="center" vertical="top" wrapText="1"/>
    </xf>
    <xf numFmtId="171" fontId="8" fillId="2" borderId="3" xfId="9" applyNumberFormat="1" applyFont="1" applyFill="1" applyBorder="1" applyAlignment="1">
      <alignment horizontal="right" vertical="top" wrapText="1"/>
    </xf>
    <xf numFmtId="171" fontId="8" fillId="2" borderId="0" xfId="0" applyNumberFormat="1" applyFont="1" applyFill="1"/>
    <xf numFmtId="1" fontId="8" fillId="2" borderId="3" xfId="0" applyNumberFormat="1" applyFont="1" applyFill="1" applyBorder="1" applyAlignment="1">
      <alignment horizontal="right" vertical="top"/>
    </xf>
    <xf numFmtId="0" fontId="8" fillId="2" borderId="3" xfId="0" applyFont="1" applyFill="1" applyBorder="1" applyAlignment="1">
      <alignment wrapText="1"/>
    </xf>
    <xf numFmtId="2" fontId="8" fillId="2" borderId="3" xfId="0" applyNumberFormat="1" applyFont="1" applyFill="1" applyBorder="1" applyAlignment="1">
      <alignment vertical="center" wrapText="1"/>
    </xf>
    <xf numFmtId="171" fontId="8" fillId="2" borderId="3" xfId="0" applyNumberFormat="1" applyFont="1" applyFill="1" applyBorder="1" applyAlignment="1">
      <alignment horizontal="center" vertical="center" wrapText="1"/>
    </xf>
    <xf numFmtId="171" fontId="8" fillId="2" borderId="3" xfId="9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/>
    </xf>
    <xf numFmtId="174" fontId="8" fillId="2" borderId="3" xfId="11" applyFont="1" applyFill="1" applyBorder="1" applyAlignment="1">
      <alignment vertical="center"/>
    </xf>
    <xf numFmtId="4" fontId="8" fillId="3" borderId="3" xfId="10" applyNumberFormat="1" applyFont="1" applyFill="1" applyBorder="1" applyAlignment="1">
      <alignment horizontal="right"/>
    </xf>
    <xf numFmtId="4" fontId="10" fillId="3" borderId="3" xfId="1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top" wrapText="1"/>
    </xf>
    <xf numFmtId="172" fontId="9" fillId="0" borderId="3" xfId="0" applyNumberFormat="1" applyFont="1" applyFill="1" applyBorder="1" applyAlignment="1" applyProtection="1">
      <alignment horizontal="center" vertical="center"/>
    </xf>
    <xf numFmtId="0" fontId="7" fillId="0" borderId="3" xfId="3" applyFont="1" applyFill="1" applyBorder="1" applyAlignment="1">
      <alignment horizontal="left" vertical="top" wrapText="1"/>
    </xf>
    <xf numFmtId="4" fontId="10" fillId="0" borderId="3" xfId="4" applyNumberFormat="1" applyFont="1" applyFill="1" applyBorder="1" applyAlignment="1">
      <alignment horizontal="center" vertical="center"/>
    </xf>
    <xf numFmtId="167" fontId="7" fillId="4" borderId="0" xfId="1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172" fontId="9" fillId="0" borderId="3" xfId="0" applyNumberFormat="1" applyFont="1" applyFill="1" applyBorder="1" applyAlignment="1" applyProtection="1">
      <alignment horizontal="right" vertical="center"/>
    </xf>
    <xf numFmtId="173" fontId="10" fillId="0" borderId="3" xfId="0" applyNumberFormat="1" applyFont="1" applyFill="1" applyBorder="1" applyAlignment="1" applyProtection="1">
      <alignment horizontal="right" vertical="center"/>
    </xf>
    <xf numFmtId="0" fontId="8" fillId="0" borderId="3" xfId="3" applyFont="1" applyFill="1" applyBorder="1" applyAlignment="1">
      <alignment horizontal="left" vertical="top" wrapText="1"/>
    </xf>
    <xf numFmtId="173" fontId="9" fillId="0" borderId="3" xfId="0" applyNumberFormat="1" applyFont="1" applyFill="1" applyBorder="1" applyAlignment="1" applyProtection="1">
      <alignment horizontal="right" vertical="center"/>
    </xf>
    <xf numFmtId="172" fontId="8" fillId="0" borderId="5" xfId="5" applyNumberFormat="1" applyFont="1" applyFill="1" applyBorder="1" applyAlignment="1" applyProtection="1">
      <alignment horizontal="right" vertical="top"/>
    </xf>
    <xf numFmtId="0" fontId="8" fillId="0" borderId="5" xfId="0" applyNumberFormat="1" applyFont="1" applyFill="1" applyBorder="1" applyAlignment="1">
      <alignment horizontal="left" vertical="justify" wrapText="1"/>
    </xf>
    <xf numFmtId="4" fontId="8" fillId="0" borderId="5" xfId="4" applyNumberFormat="1" applyFont="1" applyFill="1" applyBorder="1" applyAlignment="1" applyProtection="1">
      <alignment horizontal="right" wrapText="1"/>
    </xf>
    <xf numFmtId="4" fontId="8" fillId="0" borderId="5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vertical="top" wrapText="1"/>
    </xf>
    <xf numFmtId="172" fontId="8" fillId="0" borderId="3" xfId="0" applyNumberFormat="1" applyFont="1" applyFill="1" applyBorder="1" applyAlignment="1">
      <alignment horizontal="right" vertical="justify" wrapText="1"/>
    </xf>
    <xf numFmtId="0" fontId="8" fillId="0" borderId="3" xfId="0" applyNumberFormat="1" applyFont="1" applyFill="1" applyBorder="1" applyAlignment="1">
      <alignment horizontal="left"/>
    </xf>
    <xf numFmtId="4" fontId="8" fillId="0" borderId="3" xfId="4" applyNumberFormat="1" applyFont="1" applyFill="1" applyBorder="1" applyAlignment="1" applyProtection="1">
      <alignment horizontal="right" wrapText="1"/>
    </xf>
    <xf numFmtId="172" fontId="8" fillId="0" borderId="3" xfId="5" applyNumberFormat="1" applyFont="1" applyFill="1" applyBorder="1" applyAlignment="1" applyProtection="1">
      <alignment horizontal="right" vertical="top"/>
    </xf>
    <xf numFmtId="172" fontId="10" fillId="0" borderId="3" xfId="0" applyNumberFormat="1" applyFont="1" applyFill="1" applyBorder="1" applyAlignment="1" applyProtection="1">
      <alignment horizontal="right" vertical="center"/>
    </xf>
    <xf numFmtId="173" fontId="7" fillId="0" borderId="3" xfId="0" applyNumberFormat="1" applyFont="1" applyFill="1" applyBorder="1" applyAlignment="1">
      <alignment horizontal="right"/>
    </xf>
    <xf numFmtId="0" fontId="7" fillId="0" borderId="3" xfId="0" applyNumberFormat="1" applyFont="1" applyFill="1" applyBorder="1" applyAlignment="1">
      <alignment horizontal="left"/>
    </xf>
    <xf numFmtId="4" fontId="8" fillId="0" borderId="3" xfId="0" applyNumberFormat="1" applyFont="1" applyFill="1" applyBorder="1" applyAlignment="1">
      <alignment wrapText="1"/>
    </xf>
    <xf numFmtId="173" fontId="7" fillId="0" borderId="3" xfId="5" applyNumberFormat="1" applyFont="1" applyFill="1" applyBorder="1" applyAlignment="1" applyProtection="1">
      <alignment horizontal="right" vertical="top"/>
    </xf>
    <xf numFmtId="172" fontId="10" fillId="0" borderId="3" xfId="0" applyNumberFormat="1" applyFont="1" applyFill="1" applyBorder="1" applyAlignment="1" applyProtection="1">
      <alignment horizontal="right" vertical="top"/>
    </xf>
    <xf numFmtId="4" fontId="8" fillId="0" borderId="3" xfId="0" applyNumberFormat="1" applyFont="1" applyFill="1" applyBorder="1" applyAlignment="1">
      <alignment vertical="center" wrapText="1"/>
    </xf>
    <xf numFmtId="4" fontId="8" fillId="0" borderId="3" xfId="4" applyNumberFormat="1" applyFont="1" applyFill="1" applyBorder="1" applyAlignment="1">
      <alignment horizontal="right" vertical="center" wrapText="1"/>
    </xf>
    <xf numFmtId="0" fontId="7" fillId="0" borderId="3" xfId="0" applyNumberFormat="1" applyFont="1" applyFill="1" applyBorder="1" applyAlignment="1">
      <alignment horizontal="left" wrapText="1"/>
    </xf>
    <xf numFmtId="173" fontId="8" fillId="0" borderId="3" xfId="0" applyNumberFormat="1" applyFont="1" applyFill="1" applyBorder="1" applyAlignment="1">
      <alignment horizontal="right" wrapText="1"/>
    </xf>
    <xf numFmtId="0" fontId="8" fillId="0" borderId="3" xfId="0" applyNumberFormat="1" applyFont="1" applyFill="1" applyBorder="1" applyAlignment="1">
      <alignment wrapText="1"/>
    </xf>
    <xf numFmtId="4" fontId="8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vertical="top" wrapText="1"/>
    </xf>
    <xf numFmtId="4" fontId="10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/>
    </xf>
    <xf numFmtId="4" fontId="8" fillId="0" borderId="3" xfId="7" applyNumberFormat="1" applyFont="1" applyFill="1" applyBorder="1" applyAlignment="1" applyProtection="1"/>
    <xf numFmtId="172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vertical="center"/>
    </xf>
    <xf numFmtId="4" fontId="10" fillId="0" borderId="3" xfId="4" applyNumberFormat="1" applyFont="1" applyFill="1" applyBorder="1" applyAlignment="1">
      <alignment horizontal="right" vertical="top" wrapText="1"/>
    </xf>
    <xf numFmtId="4" fontId="10" fillId="0" borderId="3" xfId="4" applyNumberFormat="1" applyFont="1" applyFill="1" applyBorder="1" applyAlignment="1">
      <alignment horizontal="center" vertical="top"/>
    </xf>
    <xf numFmtId="172" fontId="10" fillId="0" borderId="5" xfId="0" applyNumberFormat="1" applyFont="1" applyFill="1" applyBorder="1" applyAlignment="1" applyProtection="1">
      <alignment horizontal="right" vertical="top"/>
    </xf>
    <xf numFmtId="0" fontId="8" fillId="0" borderId="5" xfId="3" applyFont="1" applyFill="1" applyBorder="1" applyAlignment="1">
      <alignment horizontal="left" wrapText="1"/>
    </xf>
    <xf numFmtId="4" fontId="10" fillId="0" borderId="5" xfId="4" applyNumberFormat="1" applyFont="1" applyFill="1" applyBorder="1" applyAlignment="1">
      <alignment horizontal="right" wrapText="1"/>
    </xf>
    <xf numFmtId="4" fontId="10" fillId="0" borderId="5" xfId="4" applyNumberFormat="1" applyFont="1" applyFill="1" applyBorder="1" applyAlignment="1">
      <alignment horizontal="center"/>
    </xf>
    <xf numFmtId="4" fontId="8" fillId="0" borderId="5" xfId="4" applyNumberFormat="1" applyFont="1" applyFill="1" applyBorder="1" applyAlignment="1">
      <alignment horizontal="right" wrapText="1"/>
    </xf>
    <xf numFmtId="4" fontId="8" fillId="0" borderId="5" xfId="0" applyNumberFormat="1" applyFont="1" applyFill="1" applyBorder="1" applyAlignment="1">
      <alignment wrapText="1"/>
    </xf>
    <xf numFmtId="167" fontId="7" fillId="4" borderId="6" xfId="1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0" fontId="8" fillId="0" borderId="3" xfId="3" applyFont="1" applyFill="1" applyBorder="1" applyAlignment="1">
      <alignment horizontal="left" wrapText="1"/>
    </xf>
    <xf numFmtId="4" fontId="10" fillId="0" borderId="3" xfId="4" applyNumberFormat="1" applyFont="1" applyFill="1" applyBorder="1" applyAlignment="1">
      <alignment horizontal="center"/>
    </xf>
    <xf numFmtId="4" fontId="8" fillId="0" borderId="3" xfId="4" applyNumberFormat="1" applyFont="1" applyFill="1" applyBorder="1" applyAlignment="1">
      <alignment horizontal="right" wrapText="1"/>
    </xf>
    <xf numFmtId="176" fontId="10" fillId="0" borderId="3" xfId="9" applyNumberFormat="1" applyFont="1" applyFill="1" applyBorder="1" applyAlignment="1" applyProtection="1">
      <alignment horizontal="right" vertical="center"/>
    </xf>
    <xf numFmtId="172" fontId="8" fillId="0" borderId="3" xfId="0" applyNumberFormat="1" applyFont="1" applyFill="1" applyBorder="1" applyAlignment="1">
      <alignment horizontal="right"/>
    </xf>
    <xf numFmtId="167" fontId="8" fillId="2" borderId="7" xfId="1" applyFont="1" applyFill="1" applyBorder="1" applyAlignment="1">
      <alignment horizontal="left" vertical="justify" wrapText="1"/>
    </xf>
    <xf numFmtId="0" fontId="7" fillId="0" borderId="3" xfId="0" applyNumberFormat="1" applyFont="1" applyFill="1" applyBorder="1" applyAlignment="1">
      <alignment horizontal="left" vertical="justify" wrapText="1"/>
    </xf>
    <xf numFmtId="4" fontId="8" fillId="0" borderId="3" xfId="0" applyNumberFormat="1" applyFont="1" applyFill="1" applyBorder="1" applyAlignment="1">
      <alignment horizontal="right" vertical="top" wrapText="1"/>
    </xf>
    <xf numFmtId="0" fontId="8" fillId="0" borderId="5" xfId="0" applyNumberFormat="1" applyFont="1" applyFill="1" applyBorder="1" applyAlignment="1">
      <alignment vertical="top"/>
    </xf>
    <xf numFmtId="0" fontId="8" fillId="0" borderId="5" xfId="0" applyFont="1" applyFill="1" applyBorder="1" applyAlignment="1">
      <alignment horizontal="left" vertical="top" wrapText="1"/>
    </xf>
    <xf numFmtId="4" fontId="10" fillId="0" borderId="5" xfId="0" applyNumberFormat="1" applyFont="1" applyFill="1" applyBorder="1" applyAlignment="1">
      <alignment horizontal="right"/>
    </xf>
    <xf numFmtId="4" fontId="10" fillId="0" borderId="5" xfId="0" applyNumberFormat="1" applyFont="1" applyFill="1" applyBorder="1" applyAlignment="1">
      <alignment horizontal="center"/>
    </xf>
    <xf numFmtId="4" fontId="8" fillId="0" borderId="5" xfId="7" applyNumberFormat="1" applyFont="1" applyFill="1" applyBorder="1" applyAlignment="1" applyProtection="1"/>
    <xf numFmtId="39" fontId="8" fillId="0" borderId="5" xfId="0" applyNumberFormat="1" applyFont="1" applyFill="1" applyBorder="1" applyAlignment="1" applyProtection="1">
      <protection locked="0"/>
    </xf>
    <xf numFmtId="4" fontId="8" fillId="2" borderId="8" xfId="0" applyNumberFormat="1" applyFont="1" applyFill="1" applyBorder="1" applyAlignment="1" applyProtection="1">
      <alignment vertical="top"/>
    </xf>
    <xf numFmtId="0" fontId="0" fillId="2" borderId="6" xfId="0" applyFill="1" applyBorder="1"/>
    <xf numFmtId="167" fontId="12" fillId="2" borderId="6" xfId="8" applyFont="1" applyFill="1" applyBorder="1"/>
    <xf numFmtId="0" fontId="8" fillId="2" borderId="6" xfId="0" applyFont="1" applyFill="1" applyBorder="1"/>
    <xf numFmtId="0" fontId="7" fillId="2" borderId="3" xfId="0" applyFont="1" applyFill="1" applyBorder="1" applyAlignment="1">
      <alignment horizontal="left" vertical="top" wrapText="1"/>
    </xf>
    <xf numFmtId="167" fontId="8" fillId="2" borderId="3" xfId="9" applyFont="1" applyFill="1" applyBorder="1" applyAlignment="1">
      <alignment horizontal="right" vertical="top" wrapText="1"/>
    </xf>
    <xf numFmtId="178" fontId="8" fillId="2" borderId="3" xfId="12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8" fillId="2" borderId="3" xfId="13" applyFont="1" applyFill="1" applyBorder="1" applyAlignment="1">
      <alignment vertical="top" wrapText="1"/>
    </xf>
    <xf numFmtId="178" fontId="8" fillId="2" borderId="3" xfId="13" applyNumberFormat="1" applyFont="1" applyFill="1" applyBorder="1" applyAlignment="1">
      <alignment vertical="top" wrapText="1"/>
    </xf>
    <xf numFmtId="178" fontId="8" fillId="2" borderId="3" xfId="0" applyNumberFormat="1" applyFont="1" applyFill="1" applyBorder="1" applyAlignment="1">
      <alignment vertical="top" wrapText="1"/>
    </xf>
    <xf numFmtId="0" fontId="16" fillId="5" borderId="0" xfId="0" applyFont="1" applyFill="1" applyBorder="1" applyAlignment="1">
      <alignment vertical="top"/>
    </xf>
    <xf numFmtId="0" fontId="16" fillId="5" borderId="0" xfId="0" applyFont="1" applyFill="1" applyAlignment="1">
      <alignment vertical="top"/>
    </xf>
    <xf numFmtId="171" fontId="8" fillId="2" borderId="3" xfId="0" applyNumberFormat="1" applyFont="1" applyFill="1" applyBorder="1" applyAlignment="1">
      <alignment horizontal="center" vertical="top"/>
    </xf>
    <xf numFmtId="174" fontId="8" fillId="2" borderId="3" xfId="12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2" borderId="0" xfId="0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75" fontId="8" fillId="0" borderId="3" xfId="0" applyNumberFormat="1" applyFont="1" applyFill="1" applyBorder="1" applyAlignment="1">
      <alignment horizontal="right"/>
    </xf>
    <xf numFmtId="0" fontId="8" fillId="2" borderId="3" xfId="14" applyFont="1" applyFill="1" applyBorder="1" applyAlignment="1">
      <alignment vertical="top" wrapText="1"/>
    </xf>
    <xf numFmtId="179" fontId="18" fillId="2" borderId="0" xfId="0" applyNumberFormat="1" applyFont="1" applyFill="1" applyBorder="1" applyAlignment="1">
      <alignment vertical="top" wrapText="1"/>
    </xf>
    <xf numFmtId="0" fontId="8" fillId="2" borderId="0" xfId="14" applyFill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/>
    <xf numFmtId="0" fontId="7" fillId="0" borderId="3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top" wrapText="1"/>
    </xf>
    <xf numFmtId="171" fontId="7" fillId="0" borderId="3" xfId="0" applyNumberFormat="1" applyFont="1" applyFill="1" applyBorder="1" applyAlignment="1">
      <alignment horizontal="right" vertical="top" wrapText="1"/>
    </xf>
    <xf numFmtId="171" fontId="7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right" vertical="top" wrapText="1"/>
    </xf>
    <xf numFmtId="176" fontId="9" fillId="0" borderId="3" xfId="9" applyNumberFormat="1" applyFont="1" applyFill="1" applyBorder="1" applyAlignment="1" applyProtection="1">
      <alignment horizontal="right" vertical="center"/>
    </xf>
    <xf numFmtId="4" fontId="7" fillId="0" borderId="3" xfId="4" applyNumberFormat="1" applyFont="1" applyFill="1" applyBorder="1" applyAlignment="1" applyProtection="1">
      <alignment horizontal="right" wrapText="1"/>
    </xf>
    <xf numFmtId="4" fontId="7" fillId="0" borderId="3" xfId="0" applyNumberFormat="1" applyFont="1" applyFill="1" applyBorder="1" applyAlignment="1">
      <alignment horizontal="center"/>
    </xf>
    <xf numFmtId="4" fontId="7" fillId="0" borderId="3" xfId="4" applyNumberFormat="1" applyFont="1" applyFill="1" applyBorder="1" applyAlignment="1" applyProtection="1">
      <alignment horizontal="right" wrapText="1"/>
      <protection locked="0"/>
    </xf>
    <xf numFmtId="172" fontId="7" fillId="0" borderId="3" xfId="0" applyNumberFormat="1" applyFont="1" applyFill="1" applyBorder="1" applyAlignment="1">
      <alignment horizontal="right"/>
    </xf>
    <xf numFmtId="167" fontId="7" fillId="2" borderId="7" xfId="1" applyFont="1" applyFill="1" applyBorder="1" applyAlignment="1">
      <alignment horizontal="left" vertical="justify" wrapText="1"/>
    </xf>
    <xf numFmtId="4" fontId="7" fillId="2" borderId="3" xfId="4" applyNumberFormat="1" applyFont="1" applyFill="1" applyBorder="1" applyAlignment="1" applyProtection="1">
      <alignment horizontal="right" wrapText="1"/>
    </xf>
    <xf numFmtId="0" fontId="7" fillId="0" borderId="0" xfId="0" applyFont="1" applyFill="1"/>
    <xf numFmtId="0" fontId="7" fillId="0" borderId="3" xfId="15" applyFont="1" applyFill="1" applyBorder="1" applyAlignment="1">
      <alignment horizontal="center" vertical="top" wrapText="1"/>
    </xf>
    <xf numFmtId="0" fontId="7" fillId="0" borderId="3" xfId="15" applyFont="1" applyFill="1" applyBorder="1" applyAlignment="1">
      <alignment vertical="top" wrapText="1"/>
    </xf>
    <xf numFmtId="4" fontId="8" fillId="0" borderId="3" xfId="16" applyNumberFormat="1" applyFont="1" applyFill="1" applyBorder="1" applyAlignment="1">
      <alignment vertical="top"/>
    </xf>
    <xf numFmtId="4" fontId="8" fillId="0" borderId="3" xfId="15" applyNumberFormat="1" applyFont="1" applyFill="1" applyBorder="1" applyAlignment="1">
      <alignment horizontal="center" vertical="top"/>
    </xf>
    <xf numFmtId="171" fontId="8" fillId="0" borderId="3" xfId="15" applyNumberFormat="1" applyFont="1" applyFill="1" applyBorder="1" applyAlignment="1">
      <alignment vertical="top"/>
    </xf>
    <xf numFmtId="4" fontId="8" fillId="0" borderId="3" xfId="17" applyNumberFormat="1" applyFont="1" applyFill="1" applyBorder="1" applyAlignment="1">
      <alignment vertical="top" wrapText="1"/>
    </xf>
    <xf numFmtId="173" fontId="7" fillId="0" borderId="3" xfId="0" applyNumberFormat="1" applyFont="1" applyFill="1" applyBorder="1" applyAlignment="1">
      <alignment horizontal="right" vertical="top"/>
    </xf>
    <xf numFmtId="0" fontId="7" fillId="0" borderId="3" xfId="0" applyNumberFormat="1" applyFont="1" applyFill="1" applyBorder="1" applyAlignment="1">
      <alignment horizontal="left" vertical="top" wrapText="1"/>
    </xf>
    <xf numFmtId="4" fontId="8" fillId="0" borderId="3" xfId="4" applyNumberFormat="1" applyFont="1" applyFill="1" applyBorder="1" applyAlignment="1">
      <alignment horizontal="right" vertical="top" wrapText="1"/>
    </xf>
    <xf numFmtId="4" fontId="8" fillId="0" borderId="3" xfId="4" applyNumberFormat="1" applyFont="1" applyFill="1" applyBorder="1" applyAlignment="1">
      <alignment horizontal="center" vertical="top"/>
    </xf>
    <xf numFmtId="171" fontId="8" fillId="0" borderId="3" xfId="4" applyNumberFormat="1" applyFont="1" applyFill="1" applyBorder="1" applyAlignment="1">
      <alignment horizontal="right" vertical="top" wrapText="1"/>
    </xf>
    <xf numFmtId="4" fontId="8" fillId="0" borderId="3" xfId="9" applyNumberFormat="1" applyFont="1" applyFill="1" applyBorder="1" applyAlignment="1">
      <alignment horizontal="right" vertical="top" wrapText="1"/>
    </xf>
    <xf numFmtId="172" fontId="7" fillId="0" borderId="3" xfId="0" applyNumberFormat="1" applyFont="1" applyFill="1" applyBorder="1" applyAlignment="1">
      <alignment horizontal="right" vertical="top"/>
    </xf>
    <xf numFmtId="172" fontId="8" fillId="0" borderId="3" xfId="0" applyNumberFormat="1" applyFont="1" applyFill="1" applyBorder="1" applyAlignment="1">
      <alignment horizontal="right" vertical="top"/>
    </xf>
    <xf numFmtId="0" fontId="8" fillId="0" borderId="3" xfId="0" applyNumberFormat="1" applyFont="1" applyFill="1" applyBorder="1" applyAlignment="1">
      <alignment vertical="top" wrapText="1"/>
    </xf>
    <xf numFmtId="4" fontId="8" fillId="0" borderId="3" xfId="0" applyNumberFormat="1" applyFont="1" applyFill="1" applyBorder="1" applyAlignment="1">
      <alignment horizontal="right" vertical="top"/>
    </xf>
    <xf numFmtId="4" fontId="8" fillId="0" borderId="3" xfId="0" applyNumberFormat="1" applyFont="1" applyFill="1" applyBorder="1" applyAlignment="1">
      <alignment horizontal="center" vertical="top"/>
    </xf>
    <xf numFmtId="171" fontId="8" fillId="0" borderId="3" xfId="4" applyNumberFormat="1" applyFont="1" applyFill="1" applyBorder="1" applyAlignment="1" applyProtection="1">
      <alignment horizontal="right" vertical="top" wrapText="1"/>
      <protection locked="0"/>
    </xf>
    <xf numFmtId="39" fontId="8" fillId="0" borderId="3" xfId="0" applyNumberFormat="1" applyFont="1" applyFill="1" applyBorder="1" applyAlignment="1" applyProtection="1">
      <alignment vertical="top"/>
      <protection locked="0"/>
    </xf>
    <xf numFmtId="0" fontId="7" fillId="0" borderId="3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172" fontId="8" fillId="0" borderId="5" xfId="0" applyNumberFormat="1" applyFont="1" applyFill="1" applyBorder="1" applyAlignment="1">
      <alignment horizontal="right" vertical="top"/>
    </xf>
    <xf numFmtId="0" fontId="8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center" vertical="top"/>
    </xf>
    <xf numFmtId="171" fontId="8" fillId="0" borderId="5" xfId="4" applyNumberFormat="1" applyFont="1" applyFill="1" applyBorder="1" applyAlignment="1" applyProtection="1">
      <alignment horizontal="right" vertical="top" wrapText="1"/>
      <protection locked="0"/>
    </xf>
    <xf numFmtId="39" fontId="8" fillId="0" borderId="5" xfId="0" applyNumberFormat="1" applyFont="1" applyFill="1" applyBorder="1" applyAlignment="1" applyProtection="1">
      <alignment vertical="top"/>
      <protection locked="0"/>
    </xf>
    <xf numFmtId="167" fontId="7" fillId="2" borderId="9" xfId="1" applyFont="1" applyFill="1" applyBorder="1" applyAlignment="1">
      <alignment horizontal="left" vertical="justify" wrapText="1"/>
    </xf>
    <xf numFmtId="4" fontId="7" fillId="2" borderId="5" xfId="4" applyNumberFormat="1" applyFont="1" applyFill="1" applyBorder="1" applyAlignment="1" applyProtection="1">
      <alignment horizontal="right" wrapText="1"/>
    </xf>
    <xf numFmtId="0" fontId="7" fillId="0" borderId="6" xfId="0" applyFont="1" applyFill="1" applyBorder="1"/>
    <xf numFmtId="4" fontId="7" fillId="0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center" vertical="top"/>
    </xf>
    <xf numFmtId="171" fontId="7" fillId="0" borderId="3" xfId="4" applyNumberFormat="1" applyFont="1" applyFill="1" applyBorder="1" applyAlignment="1" applyProtection="1">
      <alignment horizontal="right" vertical="top" wrapText="1"/>
      <protection locked="0"/>
    </xf>
    <xf numFmtId="0" fontId="17" fillId="0" borderId="3" xfId="0" applyFont="1" applyFill="1" applyBorder="1" applyAlignment="1"/>
    <xf numFmtId="0" fontId="8" fillId="0" borderId="3" xfId="0" applyFont="1" applyFill="1" applyBorder="1" applyAlignment="1">
      <alignment vertical="top" wrapText="1"/>
    </xf>
    <xf numFmtId="4" fontId="8" fillId="0" borderId="3" xfId="17" applyNumberFormat="1" applyFont="1" applyFill="1" applyBorder="1" applyAlignment="1">
      <alignment horizontal="center" vertical="top" wrapText="1"/>
    </xf>
    <xf numFmtId="171" fontId="8" fillId="0" borderId="3" xfId="17" applyNumberFormat="1" applyFont="1" applyFill="1" applyBorder="1" applyAlignment="1">
      <alignment vertical="top" wrapText="1"/>
    </xf>
    <xf numFmtId="167" fontId="7" fillId="2" borderId="0" xfId="1" applyFont="1" applyFill="1" applyBorder="1" applyAlignment="1">
      <alignment horizontal="left" vertical="justify" wrapText="1"/>
    </xf>
    <xf numFmtId="4" fontId="7" fillId="2" borderId="0" xfId="4" applyNumberFormat="1" applyFont="1" applyFill="1" applyBorder="1" applyAlignment="1" applyProtection="1">
      <alignment horizontal="right" wrapText="1"/>
    </xf>
    <xf numFmtId="0" fontId="7" fillId="0" borderId="3" xfId="0" quotePrefix="1" applyNumberFormat="1" applyFont="1" applyFill="1" applyBorder="1" applyAlignment="1">
      <alignment horizontal="right" vertical="top"/>
    </xf>
    <xf numFmtId="0" fontId="7" fillId="0" borderId="3" xfId="0" applyNumberFormat="1" applyFont="1" applyFill="1" applyBorder="1" applyAlignment="1">
      <alignment horizontal="left" vertical="top"/>
    </xf>
    <xf numFmtId="39" fontId="8" fillId="0" borderId="3" xfId="0" applyNumberFormat="1" applyFont="1" applyFill="1" applyBorder="1" applyAlignment="1" applyProtection="1">
      <alignment horizontal="right" vertical="top"/>
    </xf>
    <xf numFmtId="167" fontId="8" fillId="0" borderId="3" xfId="8" applyFont="1" applyFill="1" applyBorder="1" applyAlignment="1" applyProtection="1">
      <alignment vertical="top"/>
      <protection locked="0"/>
    </xf>
    <xf numFmtId="167" fontId="8" fillId="0" borderId="0" xfId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3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right" vertical="top"/>
    </xf>
    <xf numFmtId="39" fontId="8" fillId="0" borderId="3" xfId="0" applyNumberFormat="1" applyFont="1" applyFill="1" applyBorder="1" applyAlignment="1" applyProtection="1">
      <alignment horizontal="right" vertical="top"/>
      <protection locked="0"/>
    </xf>
    <xf numFmtId="39" fontId="8" fillId="0" borderId="3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>
      <alignment horizontal="center" vertical="center"/>
    </xf>
    <xf numFmtId="167" fontId="8" fillId="0" borderId="3" xfId="8" applyFont="1" applyFill="1" applyBorder="1" applyAlignment="1" applyProtection="1">
      <alignment vertical="center"/>
      <protection locked="0"/>
    </xf>
    <xf numFmtId="39" fontId="8" fillId="0" borderId="3" xfId="0" applyNumberFormat="1" applyFont="1" applyFill="1" applyBorder="1" applyAlignment="1" applyProtection="1">
      <alignment horizontal="right" vertical="center"/>
      <protection locked="0"/>
    </xf>
    <xf numFmtId="37" fontId="8" fillId="0" borderId="3" xfId="0" applyNumberFormat="1" applyFont="1" applyFill="1" applyBorder="1" applyAlignment="1">
      <alignment horizontal="right" vertical="top"/>
    </xf>
    <xf numFmtId="39" fontId="8" fillId="0" borderId="3" xfId="0" applyNumberFormat="1" applyFont="1" applyFill="1" applyBorder="1" applyAlignment="1">
      <alignment vertical="top"/>
    </xf>
    <xf numFmtId="167" fontId="8" fillId="0" borderId="3" xfId="8" applyFont="1" applyFill="1" applyBorder="1" applyAlignment="1">
      <alignment vertical="top"/>
    </xf>
    <xf numFmtId="167" fontId="7" fillId="0" borderId="0" xfId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1" fontId="8" fillId="0" borderId="3" xfId="0" applyNumberFormat="1" applyFont="1" applyFill="1" applyBorder="1" applyAlignment="1">
      <alignment horizontal="right" vertical="top"/>
    </xf>
    <xf numFmtId="171" fontId="8" fillId="0" borderId="3" xfId="0" applyNumberFormat="1" applyFont="1" applyFill="1" applyBorder="1" applyAlignment="1">
      <alignment vertical="top" wrapText="1"/>
    </xf>
    <xf numFmtId="171" fontId="8" fillId="0" borderId="3" xfId="0" applyNumberFormat="1" applyFont="1" applyFill="1" applyBorder="1" applyAlignment="1">
      <alignment horizontal="center" vertical="top" wrapText="1"/>
    </xf>
    <xf numFmtId="40" fontId="8" fillId="0" borderId="3" xfId="18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71" fontId="8" fillId="0" borderId="3" xfId="0" applyNumberFormat="1" applyFont="1" applyFill="1" applyBorder="1" applyAlignment="1">
      <alignment vertical="center" wrapText="1"/>
    </xf>
    <xf numFmtId="171" fontId="8" fillId="0" borderId="3" xfId="0" applyNumberFormat="1" applyFont="1" applyFill="1" applyBorder="1" applyAlignment="1">
      <alignment horizontal="center" vertical="center" wrapText="1"/>
    </xf>
    <xf numFmtId="40" fontId="8" fillId="0" borderId="3" xfId="18" applyNumberFormat="1" applyFont="1" applyFill="1" applyBorder="1" applyAlignment="1">
      <alignment vertical="center" wrapText="1"/>
    </xf>
    <xf numFmtId="176" fontId="8" fillId="3" borderId="3" xfId="9" applyNumberFormat="1" applyFont="1" applyFill="1" applyBorder="1" applyAlignment="1" applyProtection="1">
      <alignment horizontal="right" vertical="center"/>
    </xf>
    <xf numFmtId="4" fontId="8" fillId="3" borderId="3" xfId="4" applyNumberFormat="1" applyFont="1" applyFill="1" applyBorder="1" applyAlignment="1">
      <alignment horizontal="center" vertical="center"/>
    </xf>
    <xf numFmtId="167" fontId="7" fillId="3" borderId="3" xfId="9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 wrapText="1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right"/>
    </xf>
    <xf numFmtId="10" fontId="8" fillId="0" borderId="3" xfId="2" applyNumberFormat="1" applyFont="1" applyFill="1" applyBorder="1" applyAlignment="1">
      <alignment horizontal="right" wrapText="1"/>
    </xf>
    <xf numFmtId="167" fontId="8" fillId="0" borderId="3" xfId="9" applyFont="1" applyFill="1" applyBorder="1"/>
    <xf numFmtId="167" fontId="8" fillId="0" borderId="3" xfId="1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/>
    </xf>
    <xf numFmtId="176" fontId="8" fillId="3" borderId="5" xfId="9" applyNumberFormat="1" applyFont="1" applyFill="1" applyBorder="1" applyAlignment="1" applyProtection="1">
      <alignment horizontal="right" vertical="center"/>
    </xf>
    <xf numFmtId="0" fontId="7" fillId="3" borderId="5" xfId="0" applyFont="1" applyFill="1" applyBorder="1" applyAlignment="1">
      <alignment horizontal="center" vertical="top" wrapText="1"/>
    </xf>
    <xf numFmtId="4" fontId="8" fillId="3" borderId="5" xfId="4" applyNumberFormat="1" applyFont="1" applyFill="1" applyBorder="1" applyAlignment="1">
      <alignment horizontal="right" vertical="center" wrapText="1"/>
    </xf>
    <xf numFmtId="4" fontId="8" fillId="3" borderId="5" xfId="4" applyNumberFormat="1" applyFont="1" applyFill="1" applyBorder="1" applyAlignment="1">
      <alignment horizontal="center" vertical="center"/>
    </xf>
    <xf numFmtId="4" fontId="7" fillId="3" borderId="5" xfId="4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wrapText="1"/>
    </xf>
    <xf numFmtId="0" fontId="17" fillId="2" borderId="0" xfId="0" applyFont="1" applyFill="1" applyBorder="1"/>
    <xf numFmtId="0" fontId="19" fillId="2" borderId="0" xfId="0" applyFont="1" applyFill="1" applyBorder="1"/>
    <xf numFmtId="4" fontId="17" fillId="2" borderId="0" xfId="0" applyNumberFormat="1" applyFont="1" applyFill="1" applyBorder="1" applyAlignment="1">
      <alignment horizontal="right" wrapText="1"/>
    </xf>
    <xf numFmtId="4" fontId="17" fillId="2" borderId="0" xfId="0" applyNumberFormat="1" applyFont="1" applyFill="1" applyBorder="1" applyAlignment="1">
      <alignment horizontal="center"/>
    </xf>
    <xf numFmtId="4" fontId="19" fillId="2" borderId="0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8" fillId="0" borderId="0" xfId="0" applyFont="1" applyFill="1" applyAlignment="1">
      <alignment horizontal="right" wrapText="1"/>
    </xf>
    <xf numFmtId="4" fontId="12" fillId="2" borderId="3" xfId="4" applyNumberFormat="1" applyFont="1" applyFill="1" applyBorder="1" applyAlignment="1" applyProtection="1">
      <alignment horizontal="right" wrapText="1"/>
    </xf>
    <xf numFmtId="172" fontId="12" fillId="2" borderId="3" xfId="5" applyNumberFormat="1" applyFont="1" applyFill="1" applyBorder="1" applyAlignment="1" applyProtection="1">
      <alignment horizontal="right" vertical="top"/>
    </xf>
    <xf numFmtId="0" fontId="12" fillId="2" borderId="3" xfId="0" applyNumberFormat="1" applyFont="1" applyFill="1" applyBorder="1" applyAlignment="1">
      <alignment horizontal="left" vertical="justify" wrapText="1"/>
    </xf>
    <xf numFmtId="4" fontId="12" fillId="2" borderId="3" xfId="0" applyNumberFormat="1" applyFont="1" applyFill="1" applyBorder="1" applyAlignment="1">
      <alignment horizontal="center"/>
    </xf>
    <xf numFmtId="172" fontId="12" fillId="2" borderId="3" xfId="0" applyNumberFormat="1" applyFont="1" applyFill="1" applyBorder="1" applyAlignment="1" applyProtection="1">
      <alignment horizontal="right" vertical="top"/>
    </xf>
    <xf numFmtId="0" fontId="12" fillId="2" borderId="3" xfId="3" applyFont="1" applyFill="1" applyBorder="1" applyAlignment="1">
      <alignment horizontal="left" vertical="top" wrapText="1"/>
    </xf>
    <xf numFmtId="4" fontId="12" fillId="2" borderId="3" xfId="4" applyNumberFormat="1" applyFont="1" applyFill="1" applyBorder="1" applyAlignment="1">
      <alignment horizontal="right" vertical="top" wrapText="1"/>
    </xf>
    <xf numFmtId="4" fontId="12" fillId="2" borderId="3" xfId="4" applyNumberFormat="1" applyFont="1" applyFill="1" applyBorder="1" applyAlignment="1">
      <alignment horizontal="center" vertical="top"/>
    </xf>
    <xf numFmtId="4" fontId="12" fillId="2" borderId="3" xfId="4" applyNumberFormat="1" applyFont="1" applyFill="1" applyBorder="1" applyAlignment="1">
      <alignment horizontal="right" wrapText="1"/>
    </xf>
    <xf numFmtId="4" fontId="12" fillId="2" borderId="3" xfId="4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51" borderId="0" xfId="0" applyFill="1"/>
    <xf numFmtId="0" fontId="0" fillId="0" borderId="0" xfId="0" applyFill="1"/>
    <xf numFmtId="0" fontId="58" fillId="52" borderId="1" xfId="0" applyFont="1" applyFill="1" applyBorder="1" applyAlignment="1">
      <alignment horizontal="center" vertical="center"/>
    </xf>
    <xf numFmtId="0" fontId="7" fillId="51" borderId="1" xfId="0" applyFont="1" applyFill="1" applyBorder="1"/>
    <xf numFmtId="0" fontId="0" fillId="51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0" applyFont="1" applyBorder="1"/>
    <xf numFmtId="172" fontId="8" fillId="2" borderId="1" xfId="5" applyNumberFormat="1" applyFont="1" applyFill="1" applyBorder="1" applyAlignment="1" applyProtection="1">
      <alignment horizontal="right" vertical="top"/>
    </xf>
    <xf numFmtId="0" fontId="8" fillId="2" borderId="1" xfId="0" applyNumberFormat="1" applyFont="1" applyFill="1" applyBorder="1" applyAlignment="1">
      <alignment horizontal="left" vertical="justify" wrapText="1"/>
    </xf>
    <xf numFmtId="0" fontId="10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172" fontId="8" fillId="2" borderId="1" xfId="0" applyNumberFormat="1" applyFont="1" applyFill="1" applyBorder="1" applyAlignment="1">
      <alignment horizontal="right" vertical="justify" wrapText="1"/>
    </xf>
    <xf numFmtId="0" fontId="8" fillId="2" borderId="1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left" vertical="justify"/>
    </xf>
    <xf numFmtId="173" fontId="7" fillId="51" borderId="1" xfId="5" applyNumberFormat="1" applyFont="1" applyFill="1" applyBorder="1" applyAlignment="1" applyProtection="1">
      <alignment horizontal="right" vertical="top"/>
    </xf>
    <xf numFmtId="0" fontId="7" fillId="51" borderId="1" xfId="0" applyNumberFormat="1" applyFont="1" applyFill="1" applyBorder="1" applyAlignment="1">
      <alignment horizontal="left"/>
    </xf>
    <xf numFmtId="172" fontId="12" fillId="2" borderId="1" xfId="0" applyNumberFormat="1" applyFont="1" applyFill="1" applyBorder="1" applyAlignment="1" applyProtection="1">
      <alignment horizontal="right" vertical="top"/>
    </xf>
    <xf numFmtId="0" fontId="12" fillId="2" borderId="1" xfId="3" applyFont="1" applyFill="1" applyBorder="1" applyAlignment="1">
      <alignment horizontal="left" vertical="top" wrapText="1"/>
    </xf>
    <xf numFmtId="172" fontId="10" fillId="2" borderId="1" xfId="0" applyNumberFormat="1" applyFont="1" applyFill="1" applyBorder="1" applyAlignment="1" applyProtection="1">
      <alignment horizontal="right" vertical="center"/>
    </xf>
    <xf numFmtId="0" fontId="7" fillId="2" borderId="1" xfId="3" applyFont="1" applyFill="1" applyBorder="1" applyAlignment="1">
      <alignment horizontal="left" vertical="top" wrapText="1"/>
    </xf>
    <xf numFmtId="173" fontId="9" fillId="51" borderId="1" xfId="0" applyNumberFormat="1" applyFont="1" applyFill="1" applyBorder="1" applyAlignment="1" applyProtection="1">
      <alignment horizontal="right" vertical="center"/>
    </xf>
    <xf numFmtId="0" fontId="7" fillId="51" borderId="1" xfId="3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wrapText="1"/>
    </xf>
    <xf numFmtId="172" fontId="12" fillId="2" borderId="1" xfId="0" applyNumberFormat="1" applyFont="1" applyFill="1" applyBorder="1" applyAlignment="1" applyProtection="1">
      <alignment horizontal="right" vertical="center"/>
    </xf>
    <xf numFmtId="0" fontId="12" fillId="2" borderId="1" xfId="3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wrapText="1"/>
    </xf>
    <xf numFmtId="0" fontId="12" fillId="2" borderId="1" xfId="0" applyNumberFormat="1" applyFont="1" applyFill="1" applyBorder="1" applyAlignment="1">
      <alignment horizontal="left" vertical="justify" wrapText="1"/>
    </xf>
    <xf numFmtId="0" fontId="8" fillId="2" borderId="1" xfId="0" applyNumberFormat="1" applyFont="1" applyFill="1" applyBorder="1" applyAlignment="1">
      <alignment wrapText="1"/>
    </xf>
    <xf numFmtId="174" fontId="8" fillId="2" borderId="1" xfId="179" applyFont="1" applyFill="1" applyBorder="1" applyAlignment="1">
      <alignment horizontal="right" vertical="top" wrapText="1"/>
    </xf>
    <xf numFmtId="0" fontId="8" fillId="2" borderId="1" xfId="14" applyFont="1" applyFill="1" applyBorder="1" applyAlignment="1" applyProtection="1">
      <alignment vertical="top"/>
    </xf>
    <xf numFmtId="0" fontId="8" fillId="2" borderId="1" xfId="14" applyFont="1" applyFill="1" applyBorder="1" applyAlignment="1" applyProtection="1">
      <alignment horizontal="left" vertical="top"/>
    </xf>
    <xf numFmtId="0" fontId="8" fillId="2" borderId="1" xfId="14" applyFont="1" applyFill="1" applyBorder="1" applyAlignment="1" applyProtection="1">
      <alignment horizontal="left" vertical="top" wrapText="1"/>
    </xf>
    <xf numFmtId="174" fontId="7" fillId="51" borderId="1" xfId="179" applyFont="1" applyFill="1" applyBorder="1" applyAlignment="1">
      <alignment horizontal="right" vertical="top" wrapText="1"/>
    </xf>
    <xf numFmtId="0" fontId="7" fillId="51" borderId="1" xfId="14" applyFont="1" applyFill="1" applyBorder="1" applyAlignment="1" applyProtection="1">
      <alignment vertical="top"/>
    </xf>
    <xf numFmtId="0" fontId="7" fillId="51" borderId="1" xfId="0" applyNumberFormat="1" applyFont="1" applyFill="1" applyBorder="1" applyAlignment="1">
      <alignment horizontal="right" vertical="top"/>
    </xf>
    <xf numFmtId="0" fontId="7" fillId="51" borderId="1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0" fillId="51" borderId="1" xfId="0" applyFill="1" applyBorder="1" applyAlignment="1">
      <alignment horizontal="center"/>
    </xf>
    <xf numFmtId="0" fontId="7" fillId="51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1" fontId="8" fillId="2" borderId="0" xfId="14" applyNumberFormat="1" applyFont="1" applyFill="1" applyBorder="1" applyAlignment="1">
      <alignment vertical="top"/>
    </xf>
    <xf numFmtId="4" fontId="7" fillId="3" borderId="0" xfId="4" applyNumberFormat="1" applyFont="1" applyFill="1" applyBorder="1" applyAlignment="1">
      <alignment horizontal="right" vertical="top" wrapText="1"/>
    </xf>
    <xf numFmtId="167" fontId="7" fillId="3" borderId="0" xfId="9" applyFont="1" applyFill="1" applyBorder="1" applyAlignment="1">
      <alignment horizontal="right" vertical="top" wrapText="1"/>
    </xf>
    <xf numFmtId="167" fontId="8" fillId="0" borderId="0" xfId="1" applyFont="1" applyFill="1" applyAlignment="1">
      <alignment vertical="top"/>
    </xf>
    <xf numFmtId="167" fontId="8" fillId="0" borderId="0" xfId="9" applyFont="1" applyFill="1" applyBorder="1" applyAlignment="1">
      <alignment vertical="top"/>
    </xf>
    <xf numFmtId="4" fontId="7" fillId="3" borderId="5" xfId="4" applyNumberFormat="1" applyFont="1" applyFill="1" applyBorder="1" applyAlignment="1">
      <alignment horizontal="right" vertical="top" wrapText="1"/>
    </xf>
    <xf numFmtId="171" fontId="7" fillId="56" borderId="0" xfId="14" applyNumberFormat="1" applyFont="1" applyFill="1" applyBorder="1" applyAlignment="1">
      <alignment vertical="top"/>
    </xf>
    <xf numFmtId="4" fontId="10" fillId="0" borderId="4" xfId="12" applyNumberFormat="1" applyFont="1" applyFill="1" applyBorder="1" applyAlignment="1">
      <alignment vertical="center" wrapText="1"/>
    </xf>
    <xf numFmtId="171" fontId="8" fillId="2" borderId="0" xfId="217" applyNumberFormat="1" applyFont="1" applyFill="1" applyBorder="1" applyAlignment="1">
      <alignment vertical="top"/>
    </xf>
    <xf numFmtId="171" fontId="8" fillId="2" borderId="0" xfId="217" applyNumberFormat="1" applyFont="1" applyFill="1" applyBorder="1" applyAlignment="1"/>
    <xf numFmtId="171" fontId="8" fillId="2" borderId="0" xfId="217" applyNumberFormat="1" applyFont="1" applyFill="1" applyBorder="1" applyAlignment="1">
      <alignment vertical="center"/>
    </xf>
    <xf numFmtId="4" fontId="10" fillId="0" borderId="0" xfId="12" applyNumberFormat="1" applyFont="1" applyFill="1" applyBorder="1" applyAlignment="1">
      <alignment vertical="center" wrapText="1"/>
    </xf>
    <xf numFmtId="4" fontId="10" fillId="0" borderId="0" xfId="12" applyNumberFormat="1" applyFont="1" applyFill="1" applyBorder="1" applyAlignment="1">
      <alignment wrapText="1"/>
    </xf>
    <xf numFmtId="4" fontId="7" fillId="2" borderId="0" xfId="4" applyNumberFormat="1" applyFont="1" applyFill="1" applyBorder="1" applyAlignment="1">
      <alignment horizontal="right" vertical="top" wrapText="1"/>
    </xf>
    <xf numFmtId="167" fontId="8" fillId="2" borderId="0" xfId="9" applyFont="1" applyFill="1" applyBorder="1" applyAlignment="1">
      <alignment vertical="top"/>
    </xf>
    <xf numFmtId="167" fontId="7" fillId="2" borderId="0" xfId="9" applyFont="1" applyFill="1" applyBorder="1" applyAlignment="1">
      <alignment horizontal="right" vertical="top" wrapText="1"/>
    </xf>
    <xf numFmtId="40" fontId="8" fillId="2" borderId="0" xfId="217" applyNumberFormat="1" applyFont="1" applyFill="1" applyBorder="1" applyAlignment="1"/>
    <xf numFmtId="4" fontId="7" fillId="56" borderId="0" xfId="4" applyNumberFormat="1" applyFont="1" applyFill="1" applyBorder="1" applyAlignment="1">
      <alignment horizontal="right" vertical="top" wrapText="1"/>
    </xf>
    <xf numFmtId="40" fontId="8" fillId="2" borderId="0" xfId="217" applyNumberFormat="1" applyFont="1" applyFill="1" applyBorder="1" applyAlignment="1">
      <alignment vertical="top"/>
    </xf>
    <xf numFmtId="4" fontId="59" fillId="2" borderId="0" xfId="4" applyNumberFormat="1" applyFont="1" applyFill="1" applyBorder="1" applyAlignment="1">
      <alignment horizontal="right" vertical="top" wrapText="1"/>
    </xf>
    <xf numFmtId="4" fontId="7" fillId="57" borderId="0" xfId="4" applyNumberFormat="1" applyFont="1" applyFill="1" applyBorder="1" applyAlignment="1">
      <alignment horizontal="right" vertical="top" wrapText="1"/>
    </xf>
    <xf numFmtId="4" fontId="12" fillId="2" borderId="3" xfId="4" applyNumberFormat="1" applyFont="1" applyFill="1" applyBorder="1" applyAlignment="1">
      <alignment vertical="top" wrapText="1"/>
    </xf>
    <xf numFmtId="4" fontId="7" fillId="58" borderId="0" xfId="4" applyNumberFormat="1" applyFont="1" applyFill="1" applyBorder="1" applyAlignment="1">
      <alignment horizontal="right" vertical="top" wrapText="1"/>
    </xf>
    <xf numFmtId="0" fontId="7" fillId="2" borderId="0" xfId="217" applyFont="1" applyFill="1" applyAlignment="1">
      <alignment horizontal="center" vertical="top" wrapText="1"/>
    </xf>
    <xf numFmtId="167" fontId="8" fillId="0" borderId="0" xfId="1102" applyFont="1" applyFill="1" applyAlignment="1">
      <alignment vertical="top" wrapText="1"/>
    </xf>
    <xf numFmtId="0" fontId="8" fillId="0" borderId="0" xfId="217" applyFont="1" applyFill="1" applyAlignment="1">
      <alignment vertical="top" wrapText="1"/>
    </xf>
    <xf numFmtId="0" fontId="8" fillId="0" borderId="0" xfId="217" applyFont="1" applyFill="1" applyAlignment="1">
      <alignment horizontal="right" vertical="top" wrapText="1"/>
    </xf>
    <xf numFmtId="0" fontId="8" fillId="2" borderId="0" xfId="217" applyFont="1" applyFill="1" applyAlignment="1">
      <alignment vertical="top"/>
    </xf>
    <xf numFmtId="4" fontId="8" fillId="2" borderId="0" xfId="217" applyNumberFormat="1" applyFont="1" applyFill="1" applyAlignment="1">
      <alignment vertical="top"/>
    </xf>
    <xf numFmtId="0" fontId="7" fillId="0" borderId="0" xfId="217" applyFont="1" applyFill="1" applyAlignment="1">
      <alignment vertical="top"/>
    </xf>
    <xf numFmtId="0" fontId="7" fillId="0" borderId="0" xfId="217" applyFont="1" applyFill="1" applyAlignment="1">
      <alignment vertical="top" wrapText="1"/>
    </xf>
    <xf numFmtId="167" fontId="7" fillId="0" borderId="0" xfId="1102" applyFont="1" applyFill="1" applyAlignment="1">
      <alignment vertical="top" wrapText="1"/>
    </xf>
    <xf numFmtId="0" fontId="7" fillId="3" borderId="0" xfId="217" applyFont="1" applyFill="1" applyBorder="1" applyAlignment="1">
      <alignment horizontal="center" vertical="top" wrapText="1"/>
    </xf>
    <xf numFmtId="167" fontId="8" fillId="3" borderId="0" xfId="1102" applyFont="1" applyFill="1" applyAlignment="1">
      <alignment horizontal="center" vertical="top" wrapText="1"/>
    </xf>
    <xf numFmtId="0" fontId="8" fillId="3" borderId="0" xfId="217" applyFont="1" applyFill="1" applyAlignment="1">
      <alignment horizontal="center" vertical="top" wrapText="1"/>
    </xf>
    <xf numFmtId="0" fontId="7" fillId="0" borderId="0" xfId="217" applyFont="1" applyFill="1" applyBorder="1" applyAlignment="1">
      <alignment vertical="top" wrapText="1"/>
    </xf>
    <xf numFmtId="4" fontId="8" fillId="2" borderId="0" xfId="217" applyNumberFormat="1" applyFont="1" applyFill="1" applyBorder="1" applyAlignment="1">
      <alignment wrapText="1"/>
    </xf>
    <xf numFmtId="4" fontId="8" fillId="2" borderId="0" xfId="217" applyNumberFormat="1" applyFont="1" applyFill="1" applyBorder="1" applyAlignment="1">
      <alignment vertical="top" wrapText="1"/>
    </xf>
    <xf numFmtId="197" fontId="8" fillId="2" borderId="0" xfId="217" applyNumberFormat="1" applyFont="1" applyFill="1" applyBorder="1" applyAlignment="1">
      <alignment vertical="top" wrapText="1"/>
    </xf>
    <xf numFmtId="4" fontId="7" fillId="55" borderId="0" xfId="217" applyNumberFormat="1" applyFont="1" applyFill="1" applyBorder="1" applyAlignment="1">
      <alignment vertical="top" wrapText="1"/>
    </xf>
    <xf numFmtId="4" fontId="8" fillId="55" borderId="0" xfId="217" applyNumberFormat="1" applyFont="1" applyFill="1" applyBorder="1" applyAlignment="1">
      <alignment vertical="top" wrapText="1"/>
    </xf>
    <xf numFmtId="0" fontId="7" fillId="55" borderId="0" xfId="217" applyFont="1" applyFill="1" applyAlignment="1">
      <alignment vertical="top" wrapText="1"/>
    </xf>
    <xf numFmtId="167" fontId="7" fillId="2" borderId="0" xfId="1102" applyFont="1" applyFill="1" applyAlignment="1">
      <alignment vertical="top" wrapText="1"/>
    </xf>
    <xf numFmtId="0" fontId="7" fillId="2" borderId="0" xfId="217" applyFont="1" applyFill="1" applyAlignment="1">
      <alignment vertical="top" wrapText="1"/>
    </xf>
    <xf numFmtId="167" fontId="7" fillId="55" borderId="0" xfId="1102" applyFont="1" applyFill="1" applyAlignment="1">
      <alignment vertical="top" wrapText="1"/>
    </xf>
    <xf numFmtId="4" fontId="7" fillId="0" borderId="0" xfId="217" applyNumberFormat="1" applyFont="1" applyFill="1" applyAlignment="1">
      <alignment vertical="top" wrapText="1"/>
    </xf>
    <xf numFmtId="219" fontId="7" fillId="0" borderId="0" xfId="217" applyNumberFormat="1" applyFont="1" applyFill="1" applyAlignment="1">
      <alignment vertical="top" wrapText="1"/>
    </xf>
    <xf numFmtId="4" fontId="7" fillId="56" borderId="0" xfId="217" applyNumberFormat="1" applyFont="1" applyFill="1" applyBorder="1" applyAlignment="1">
      <alignment vertical="top" wrapText="1"/>
    </xf>
    <xf numFmtId="0" fontId="7" fillId="56" borderId="0" xfId="217" applyFont="1" applyFill="1" applyBorder="1" applyAlignment="1">
      <alignment vertical="top"/>
    </xf>
    <xf numFmtId="0" fontId="8" fillId="2" borderId="0" xfId="217" applyFont="1" applyFill="1" applyBorder="1" applyAlignment="1">
      <alignment vertical="top"/>
    </xf>
    <xf numFmtId="39" fontId="8" fillId="2" borderId="4" xfId="217" applyNumberFormat="1" applyFont="1" applyFill="1" applyBorder="1" applyAlignment="1" applyProtection="1">
      <alignment horizontal="right" vertical="top"/>
      <protection locked="0"/>
    </xf>
    <xf numFmtId="4" fontId="8" fillId="2" borderId="4" xfId="217" applyNumberFormat="1" applyFont="1" applyFill="1" applyBorder="1" applyAlignment="1" applyProtection="1">
      <alignment vertical="top"/>
    </xf>
    <xf numFmtId="4" fontId="8" fillId="2" borderId="0" xfId="217" applyNumberFormat="1" applyFont="1" applyFill="1" applyBorder="1" applyAlignment="1" applyProtection="1">
      <alignment vertical="top"/>
    </xf>
    <xf numFmtId="0" fontId="8" fillId="2" borderId="0" xfId="217" applyFill="1" applyBorder="1" applyAlignment="1">
      <alignment vertical="top"/>
    </xf>
    <xf numFmtId="4" fontId="8" fillId="2" borderId="0" xfId="217" applyNumberFormat="1" applyFont="1" applyFill="1" applyBorder="1" applyAlignment="1">
      <alignment vertical="top"/>
    </xf>
    <xf numFmtId="0" fontId="8" fillId="2" borderId="0" xfId="217" applyFill="1" applyAlignment="1">
      <alignment vertical="top"/>
    </xf>
    <xf numFmtId="4" fontId="8" fillId="55" borderId="0" xfId="217" applyNumberFormat="1" applyFont="1" applyFill="1" applyBorder="1" applyAlignment="1">
      <alignment vertical="top"/>
    </xf>
    <xf numFmtId="4" fontId="8" fillId="55" borderId="0" xfId="217" applyNumberFormat="1" applyFont="1" applyFill="1" applyBorder="1" applyAlignment="1" applyProtection="1">
      <alignment vertical="top"/>
    </xf>
    <xf numFmtId="0" fontId="8" fillId="55" borderId="0" xfId="217" applyFill="1" applyBorder="1" applyAlignment="1">
      <alignment vertical="top"/>
    </xf>
    <xf numFmtId="0" fontId="8" fillId="55" borderId="0" xfId="217" applyFont="1" applyFill="1" applyBorder="1" applyAlignment="1">
      <alignment vertical="top"/>
    </xf>
    <xf numFmtId="0" fontId="8" fillId="2" borderId="0" xfId="217" applyFont="1" applyFill="1" applyBorder="1" applyAlignment="1">
      <alignment horizontal="right" vertical="top" wrapText="1"/>
    </xf>
    <xf numFmtId="167" fontId="8" fillId="0" borderId="0" xfId="1102" applyFont="1" applyFill="1" applyAlignment="1">
      <alignment vertical="top"/>
    </xf>
    <xf numFmtId="0" fontId="8" fillId="0" borderId="0" xfId="217" applyFont="1" applyFill="1" applyAlignment="1">
      <alignment vertical="top"/>
    </xf>
    <xf numFmtId="0" fontId="8" fillId="2" borderId="0" xfId="217" applyFont="1" applyFill="1" applyBorder="1" applyAlignment="1">
      <alignment horizontal="center" vertical="top"/>
    </xf>
    <xf numFmtId="0" fontId="8" fillId="2" borderId="0" xfId="217" quotePrefix="1" applyFont="1" applyFill="1" applyBorder="1" applyAlignment="1">
      <alignment horizontal="center" vertical="top"/>
    </xf>
    <xf numFmtId="167" fontId="8" fillId="2" borderId="0" xfId="1102" applyFont="1" applyFill="1" applyAlignment="1">
      <alignment vertical="top"/>
    </xf>
    <xf numFmtId="0" fontId="8" fillId="2" borderId="0" xfId="217" applyFont="1" applyFill="1" applyAlignment="1">
      <alignment horizontal="right" vertical="top" wrapText="1"/>
    </xf>
    <xf numFmtId="167" fontId="8" fillId="2" borderId="0" xfId="217" applyNumberFormat="1" applyFont="1" applyFill="1" applyAlignment="1">
      <alignment vertical="top"/>
    </xf>
    <xf numFmtId="4" fontId="19" fillId="2" borderId="0" xfId="217" applyNumberFormat="1" applyFont="1" applyFill="1" applyBorder="1" applyAlignment="1">
      <alignment horizontal="right" vertical="top" wrapText="1"/>
    </xf>
    <xf numFmtId="4" fontId="8" fillId="0" borderId="0" xfId="217" applyNumberFormat="1" applyFont="1" applyFill="1" applyAlignment="1">
      <alignment vertical="top"/>
    </xf>
    <xf numFmtId="0" fontId="8" fillId="0" borderId="0" xfId="217" applyFont="1" applyFill="1" applyBorder="1" applyAlignment="1">
      <alignment vertical="top"/>
    </xf>
    <xf numFmtId="4" fontId="7" fillId="55" borderId="0" xfId="217" applyNumberFormat="1" applyFont="1" applyFill="1" applyBorder="1"/>
    <xf numFmtId="4" fontId="8" fillId="2" borderId="0" xfId="217" applyNumberFormat="1" applyFont="1" applyFill="1" applyBorder="1"/>
    <xf numFmtId="4" fontId="8" fillId="2" borderId="0" xfId="217" applyNumberFormat="1" applyFont="1" applyFill="1" applyBorder="1" applyAlignment="1"/>
    <xf numFmtId="4" fontId="7" fillId="2" borderId="0" xfId="217" applyNumberFormat="1" applyFont="1" applyFill="1" applyBorder="1" applyAlignment="1">
      <alignment wrapText="1"/>
    </xf>
    <xf numFmtId="4" fontId="7" fillId="2" borderId="0" xfId="217" applyNumberFormat="1" applyFont="1" applyFill="1" applyBorder="1"/>
    <xf numFmtId="172" fontId="8" fillId="2" borderId="0" xfId="217" applyNumberFormat="1" applyFont="1" applyFill="1" applyBorder="1" applyAlignment="1">
      <alignment horizontal="right" vertical="top"/>
    </xf>
    <xf numFmtId="4" fontId="8" fillId="56" borderId="0" xfId="217" applyNumberFormat="1" applyFont="1" applyFill="1" applyBorder="1" applyAlignment="1">
      <alignment wrapText="1"/>
    </xf>
    <xf numFmtId="0" fontId="8" fillId="56" borderId="0" xfId="217" quotePrefix="1" applyFont="1" applyFill="1" applyBorder="1" applyAlignment="1">
      <alignment horizontal="center" vertical="top"/>
    </xf>
    <xf numFmtId="0" fontId="8" fillId="56" borderId="0" xfId="217" applyFont="1" applyFill="1" applyAlignment="1">
      <alignment vertical="top"/>
    </xf>
    <xf numFmtId="167" fontId="8" fillId="56" borderId="0" xfId="1102" applyFont="1" applyFill="1" applyAlignment="1">
      <alignment vertical="top"/>
    </xf>
    <xf numFmtId="4" fontId="8" fillId="56" borderId="0" xfId="217" applyNumberFormat="1" applyFont="1" applyFill="1" applyAlignment="1">
      <alignment vertical="top"/>
    </xf>
    <xf numFmtId="0" fontId="8" fillId="0" borderId="0" xfId="217" applyFont="1" applyFill="1" applyAlignment="1"/>
    <xf numFmtId="4" fontId="8" fillId="0" borderId="0" xfId="217" applyNumberFormat="1" applyFont="1" applyFill="1" applyAlignment="1"/>
    <xf numFmtId="4" fontId="12" fillId="2" borderId="0" xfId="217" applyNumberFormat="1" applyFont="1" applyFill="1" applyBorder="1" applyAlignment="1">
      <alignment wrapText="1"/>
    </xf>
    <xf numFmtId="0" fontId="12" fillId="2" borderId="0" xfId="217" applyFont="1" applyFill="1" applyAlignment="1">
      <alignment vertical="top"/>
    </xf>
    <xf numFmtId="167" fontId="12" fillId="2" borderId="0" xfId="1102" applyFont="1" applyFill="1" applyAlignment="1">
      <alignment vertical="top"/>
    </xf>
    <xf numFmtId="4" fontId="12" fillId="2" borderId="0" xfId="217" applyNumberFormat="1" applyFont="1" applyFill="1" applyBorder="1" applyAlignment="1">
      <alignment vertical="top" wrapText="1"/>
    </xf>
    <xf numFmtId="4" fontId="8" fillId="57" borderId="0" xfId="217" applyNumberFormat="1" applyFont="1" applyFill="1" applyBorder="1" applyAlignment="1">
      <alignment wrapText="1"/>
    </xf>
    <xf numFmtId="0" fontId="8" fillId="57" borderId="0" xfId="217" applyFont="1" applyFill="1" applyAlignment="1">
      <alignment vertical="top"/>
    </xf>
    <xf numFmtId="167" fontId="8" fillId="57" borderId="0" xfId="1102" applyFont="1" applyFill="1" applyAlignment="1">
      <alignment vertical="top"/>
    </xf>
    <xf numFmtId="4" fontId="8" fillId="58" borderId="0" xfId="217" applyNumberFormat="1" applyFont="1" applyFill="1" applyBorder="1" applyAlignment="1">
      <alignment wrapText="1"/>
    </xf>
    <xf numFmtId="0" fontId="8" fillId="58" borderId="0" xfId="217" applyFont="1" applyFill="1" applyAlignment="1">
      <alignment vertical="top"/>
    </xf>
    <xf numFmtId="167" fontId="8" fillId="58" borderId="0" xfId="1102" applyFont="1" applyFill="1" applyAlignment="1">
      <alignment vertical="top"/>
    </xf>
    <xf numFmtId="2" fontId="8" fillId="0" borderId="0" xfId="217" applyNumberFormat="1" applyFont="1" applyFill="1" applyAlignment="1">
      <alignment vertical="top"/>
    </xf>
    <xf numFmtId="0" fontId="76" fillId="2" borderId="3" xfId="217" applyFont="1" applyFill="1" applyBorder="1" applyAlignment="1">
      <alignment wrapText="1"/>
    </xf>
    <xf numFmtId="4" fontId="76" fillId="2" borderId="3" xfId="217" applyNumberFormat="1" applyFont="1" applyFill="1" applyBorder="1"/>
    <xf numFmtId="0" fontId="76" fillId="2" borderId="3" xfId="217" applyFont="1" applyFill="1" applyBorder="1" applyAlignment="1">
      <alignment horizontal="center"/>
    </xf>
    <xf numFmtId="167" fontId="76" fillId="2" borderId="3" xfId="1102" applyFont="1" applyFill="1" applyBorder="1"/>
    <xf numFmtId="4" fontId="76" fillId="2" borderId="3" xfId="217" applyNumberFormat="1" applyFont="1" applyFill="1" applyBorder="1" applyAlignment="1">
      <alignment horizontal="right" vertical="center"/>
    </xf>
    <xf numFmtId="0" fontId="76" fillId="2" borderId="3" xfId="217" applyFont="1" applyFill="1" applyBorder="1" applyAlignment="1">
      <alignment horizontal="center" vertical="center"/>
    </xf>
    <xf numFmtId="167" fontId="76" fillId="2" borderId="3" xfId="1102" applyFont="1" applyFill="1" applyBorder="1" applyAlignment="1">
      <alignment horizontal="right" vertical="center"/>
    </xf>
    <xf numFmtId="4" fontId="7" fillId="2" borderId="0" xfId="217" applyNumberFormat="1" applyFont="1" applyFill="1" applyBorder="1" applyAlignment="1">
      <alignment vertical="top" wrapText="1"/>
    </xf>
    <xf numFmtId="167" fontId="7" fillId="0" borderId="0" xfId="1102" applyFont="1" applyFill="1" applyAlignment="1">
      <alignment vertical="top"/>
    </xf>
    <xf numFmtId="0" fontId="8" fillId="0" borderId="0" xfId="217" applyFont="1" applyFill="1" applyAlignment="1">
      <alignment horizontal="center" vertical="top"/>
    </xf>
    <xf numFmtId="4" fontId="8" fillId="0" borderId="0" xfId="217" applyNumberFormat="1" applyFont="1" applyFill="1" applyAlignment="1">
      <alignment horizontal="center" vertical="top"/>
    </xf>
    <xf numFmtId="0" fontId="8" fillId="4" borderId="0" xfId="217" applyFont="1" applyFill="1" applyAlignment="1">
      <alignment vertical="top"/>
    </xf>
    <xf numFmtId="4" fontId="8" fillId="4" borderId="0" xfId="217" applyNumberFormat="1" applyFont="1" applyFill="1" applyAlignment="1">
      <alignment vertical="top"/>
    </xf>
    <xf numFmtId="167" fontId="8" fillId="4" borderId="0" xfId="1102" applyFont="1" applyFill="1" applyAlignment="1">
      <alignment vertical="top"/>
    </xf>
    <xf numFmtId="4" fontId="8" fillId="0" borderId="0" xfId="217" applyNumberFormat="1" applyFont="1" applyFill="1" applyAlignment="1">
      <alignment vertical="top" wrapText="1"/>
    </xf>
    <xf numFmtId="0" fontId="8" fillId="0" borderId="0" xfId="217" applyFont="1" applyFill="1" applyAlignment="1">
      <alignment horizontal="right" vertical="top"/>
    </xf>
    <xf numFmtId="167" fontId="8" fillId="0" borderId="0" xfId="217" applyNumberFormat="1" applyFont="1" applyFill="1" applyAlignment="1">
      <alignment vertical="top"/>
    </xf>
    <xf numFmtId="0" fontId="73" fillId="2" borderId="0" xfId="217" applyFont="1" applyFill="1" applyAlignment="1">
      <alignment horizontal="center" vertical="top" wrapText="1"/>
    </xf>
    <xf numFmtId="4" fontId="73" fillId="2" borderId="0" xfId="217" applyNumberFormat="1" applyFont="1" applyFill="1" applyAlignment="1">
      <alignment vertical="top" wrapText="1"/>
    </xf>
    <xf numFmtId="0" fontId="76" fillId="0" borderId="0" xfId="217" applyFont="1" applyFill="1" applyAlignment="1">
      <alignment horizontal="right" vertical="top" wrapText="1"/>
    </xf>
    <xf numFmtId="0" fontId="76" fillId="0" borderId="0" xfId="217" applyFont="1" applyFill="1" applyAlignment="1">
      <alignment vertical="top" wrapText="1"/>
    </xf>
    <xf numFmtId="0" fontId="76" fillId="2" borderId="0" xfId="217" applyFont="1" applyFill="1" applyAlignment="1">
      <alignment vertical="top"/>
    </xf>
    <xf numFmtId="4" fontId="76" fillId="2" borderId="0" xfId="217" applyNumberFormat="1" applyFont="1" applyFill="1" applyAlignment="1">
      <alignment vertical="top"/>
    </xf>
    <xf numFmtId="0" fontId="73" fillId="0" borderId="0" xfId="217" applyFont="1" applyFill="1" applyAlignment="1">
      <alignment horizontal="right" vertical="top"/>
    </xf>
    <xf numFmtId="0" fontId="73" fillId="0" borderId="0" xfId="217" applyFont="1" applyFill="1" applyAlignment="1">
      <alignment vertical="top"/>
    </xf>
    <xf numFmtId="0" fontId="76" fillId="2" borderId="0" xfId="217" applyFont="1" applyFill="1" applyAlignment="1">
      <alignment vertical="top" wrapText="1"/>
    </xf>
    <xf numFmtId="4" fontId="76" fillId="2" borderId="0" xfId="217" applyNumberFormat="1" applyFont="1" applyFill="1" applyAlignment="1">
      <alignment vertical="top" wrapText="1"/>
    </xf>
    <xf numFmtId="0" fontId="73" fillId="0" borderId="0" xfId="217" applyFont="1" applyFill="1" applyAlignment="1">
      <alignment horizontal="right" vertical="top" wrapText="1"/>
    </xf>
    <xf numFmtId="0" fontId="73" fillId="0" borderId="0" xfId="217" applyFont="1" applyFill="1" applyAlignment="1">
      <alignment vertical="top" wrapText="1"/>
    </xf>
    <xf numFmtId="0" fontId="73" fillId="3" borderId="1" xfId="217" applyFont="1" applyFill="1" applyBorder="1" applyAlignment="1">
      <alignment horizontal="center" vertical="top" wrapText="1"/>
    </xf>
    <xf numFmtId="4" fontId="73" fillId="3" borderId="1" xfId="217" applyNumberFormat="1" applyFont="1" applyFill="1" applyBorder="1" applyAlignment="1">
      <alignment vertical="top" wrapText="1"/>
    </xf>
    <xf numFmtId="0" fontId="73" fillId="3" borderId="1" xfId="217" applyFont="1" applyFill="1" applyBorder="1" applyAlignment="1">
      <alignment horizontal="right" vertical="top" wrapText="1"/>
    </xf>
    <xf numFmtId="0" fontId="73" fillId="2" borderId="31" xfId="217" applyFont="1" applyFill="1" applyBorder="1" applyAlignment="1">
      <alignment horizontal="right" vertical="top" wrapText="1"/>
    </xf>
    <xf numFmtId="0" fontId="73" fillId="2" borderId="31" xfId="217" applyFont="1" applyFill="1" applyBorder="1" applyAlignment="1">
      <alignment horizontal="left" vertical="top" wrapText="1"/>
    </xf>
    <xf numFmtId="4" fontId="73" fillId="2" borderId="31" xfId="217" applyNumberFormat="1" applyFont="1" applyFill="1" applyBorder="1" applyAlignment="1">
      <alignment vertical="top" wrapText="1"/>
    </xf>
    <xf numFmtId="171" fontId="73" fillId="2" borderId="31" xfId="217" applyNumberFormat="1" applyFont="1" applyFill="1" applyBorder="1" applyAlignment="1">
      <alignment horizontal="center" vertical="top" wrapText="1"/>
    </xf>
    <xf numFmtId="0" fontId="73" fillId="0" borderId="31" xfId="217" applyFont="1" applyFill="1" applyBorder="1" applyAlignment="1">
      <alignment horizontal="right" vertical="top" wrapText="1"/>
    </xf>
    <xf numFmtId="0" fontId="73" fillId="0" borderId="31" xfId="217" applyFont="1" applyFill="1" applyBorder="1" applyAlignment="1">
      <alignment vertical="top" wrapText="1"/>
    </xf>
    <xf numFmtId="172" fontId="73" fillId="2" borderId="3" xfId="217" applyNumberFormat="1" applyFont="1" applyFill="1" applyBorder="1" applyAlignment="1" applyProtection="1">
      <alignment horizontal="center" vertical="top"/>
    </xf>
    <xf numFmtId="0" fontId="73" fillId="2" borderId="3" xfId="3" applyFont="1" applyFill="1" applyBorder="1" applyAlignment="1">
      <alignment horizontal="left" vertical="top" wrapText="1"/>
    </xf>
    <xf numFmtId="4" fontId="77" fillId="2" borderId="3" xfId="4" applyNumberFormat="1" applyFont="1" applyFill="1" applyBorder="1" applyAlignment="1">
      <alignment vertical="top" wrapText="1"/>
    </xf>
    <xf numFmtId="4" fontId="77" fillId="2" borderId="3" xfId="4" applyNumberFormat="1" applyFont="1" applyFill="1" applyBorder="1" applyAlignment="1">
      <alignment horizontal="center" vertical="top"/>
    </xf>
    <xf numFmtId="0" fontId="73" fillId="0" borderId="3" xfId="217" applyFont="1" applyFill="1" applyBorder="1" applyAlignment="1">
      <alignment horizontal="right" vertical="top" wrapText="1"/>
    </xf>
    <xf numFmtId="0" fontId="73" fillId="0" borderId="3" xfId="217" applyFont="1" applyFill="1" applyBorder="1" applyAlignment="1">
      <alignment vertical="top" wrapText="1"/>
    </xf>
    <xf numFmtId="172" fontId="73" fillId="2" borderId="3" xfId="217" applyNumberFormat="1" applyFont="1" applyFill="1" applyBorder="1" applyAlignment="1" applyProtection="1">
      <alignment horizontal="right" vertical="top"/>
    </xf>
    <xf numFmtId="4" fontId="76" fillId="2" borderId="3" xfId="4" applyNumberFormat="1" applyFont="1" applyFill="1" applyBorder="1" applyAlignment="1">
      <alignment vertical="top" wrapText="1"/>
    </xf>
    <xf numFmtId="4" fontId="76" fillId="2" borderId="3" xfId="4" applyNumberFormat="1" applyFont="1" applyFill="1" applyBorder="1" applyAlignment="1">
      <alignment horizontal="center" vertical="top"/>
    </xf>
    <xf numFmtId="173" fontId="76" fillId="2" borderId="3" xfId="217" applyNumberFormat="1" applyFont="1" applyFill="1" applyBorder="1" applyAlignment="1" applyProtection="1">
      <alignment horizontal="right" vertical="top"/>
    </xf>
    <xf numFmtId="0" fontId="76" fillId="2" borderId="3" xfId="3" applyFont="1" applyFill="1" applyBorder="1" applyAlignment="1">
      <alignment horizontal="left" vertical="top" wrapText="1"/>
    </xf>
    <xf numFmtId="4" fontId="76" fillId="2" borderId="3" xfId="4" applyNumberFormat="1" applyFont="1" applyFill="1" applyBorder="1" applyAlignment="1">
      <alignment wrapText="1"/>
    </xf>
    <xf numFmtId="4" fontId="76" fillId="2" borderId="3" xfId="4" applyNumberFormat="1" applyFont="1" applyFill="1" applyBorder="1" applyAlignment="1">
      <alignment horizontal="center"/>
    </xf>
    <xf numFmtId="4" fontId="76" fillId="0" borderId="3" xfId="217" applyNumberFormat="1" applyFont="1" applyFill="1" applyBorder="1" applyAlignment="1">
      <alignment horizontal="right" wrapText="1"/>
    </xf>
    <xf numFmtId="4" fontId="76" fillId="2" borderId="3" xfId="217" applyNumberFormat="1" applyFont="1" applyFill="1" applyBorder="1" applyAlignment="1">
      <alignment wrapText="1"/>
    </xf>
    <xf numFmtId="4" fontId="76" fillId="2" borderId="3" xfId="217" applyNumberFormat="1" applyFont="1" applyFill="1" applyBorder="1" applyAlignment="1">
      <alignment vertical="top" wrapText="1"/>
    </xf>
    <xf numFmtId="173" fontId="73" fillId="2" borderId="3" xfId="217" applyNumberFormat="1" applyFont="1" applyFill="1" applyBorder="1" applyAlignment="1">
      <alignment horizontal="right" vertical="top" wrapText="1"/>
    </xf>
    <xf numFmtId="0" fontId="73" fillId="2" borderId="3" xfId="217" applyNumberFormat="1" applyFont="1" applyFill="1" applyBorder="1" applyAlignment="1">
      <alignment horizontal="left" vertical="top"/>
    </xf>
    <xf numFmtId="4" fontId="76" fillId="2" borderId="3" xfId="4" applyNumberFormat="1" applyFont="1" applyFill="1" applyBorder="1" applyAlignment="1" applyProtection="1">
      <alignment vertical="top" wrapText="1"/>
    </xf>
    <xf numFmtId="4" fontId="76" fillId="2" borderId="3" xfId="217" applyNumberFormat="1" applyFont="1" applyFill="1" applyBorder="1" applyAlignment="1">
      <alignment horizontal="center" vertical="top"/>
    </xf>
    <xf numFmtId="4" fontId="76" fillId="2" borderId="3" xfId="217" applyNumberFormat="1" applyFont="1" applyFill="1" applyBorder="1" applyAlignment="1">
      <alignment horizontal="right" vertical="top"/>
    </xf>
    <xf numFmtId="172" fontId="76" fillId="2" borderId="3" xfId="5" applyNumberFormat="1" applyFont="1" applyFill="1" applyBorder="1" applyAlignment="1" applyProtection="1">
      <alignment horizontal="right" vertical="top"/>
    </xf>
    <xf numFmtId="4" fontId="76" fillId="2" borderId="3" xfId="4" applyNumberFormat="1" applyFont="1" applyFill="1" applyBorder="1" applyAlignment="1" applyProtection="1">
      <alignment wrapText="1"/>
    </xf>
    <xf numFmtId="4" fontId="76" fillId="2" borderId="3" xfId="217" applyNumberFormat="1" applyFont="1" applyFill="1" applyBorder="1" applyAlignment="1">
      <alignment horizontal="center"/>
    </xf>
    <xf numFmtId="4" fontId="76" fillId="2" borderId="3" xfId="217" applyNumberFormat="1" applyFont="1" applyFill="1" applyBorder="1" applyAlignment="1">
      <alignment horizontal="right"/>
    </xf>
    <xf numFmtId="172" fontId="73" fillId="2" borderId="3" xfId="217" applyNumberFormat="1" applyFont="1" applyFill="1" applyBorder="1" applyAlignment="1">
      <alignment horizontal="right" vertical="top" wrapText="1"/>
    </xf>
    <xf numFmtId="1" fontId="76" fillId="2" borderId="3" xfId="217" applyNumberFormat="1" applyFont="1" applyFill="1" applyBorder="1" applyAlignment="1">
      <alignment horizontal="right" vertical="top" wrapText="1"/>
    </xf>
    <xf numFmtId="0" fontId="76" fillId="2" borderId="3" xfId="217" applyFont="1" applyFill="1" applyBorder="1"/>
    <xf numFmtId="1" fontId="73" fillId="2" borderId="3" xfId="217" applyNumberFormat="1" applyFont="1" applyFill="1" applyBorder="1" applyAlignment="1">
      <alignment horizontal="right" vertical="top" wrapText="1"/>
    </xf>
    <xf numFmtId="0" fontId="73" fillId="2" borderId="3" xfId="217" applyFont="1" applyFill="1" applyBorder="1"/>
    <xf numFmtId="177" fontId="76" fillId="2" borderId="3" xfId="217" applyNumberFormat="1" applyFont="1" applyFill="1" applyBorder="1" applyAlignment="1">
      <alignment horizontal="right" vertical="top" wrapText="1"/>
    </xf>
    <xf numFmtId="173" fontId="76" fillId="2" borderId="3" xfId="217" applyNumberFormat="1" applyFont="1" applyFill="1" applyBorder="1" applyAlignment="1">
      <alignment horizontal="right" vertical="top" wrapText="1"/>
    </xf>
    <xf numFmtId="0" fontId="73" fillId="2" borderId="3" xfId="217" applyFont="1" applyFill="1" applyBorder="1" applyAlignment="1">
      <alignment wrapText="1"/>
    </xf>
    <xf numFmtId="172" fontId="76" fillId="2" borderId="3" xfId="217" applyNumberFormat="1" applyFont="1" applyFill="1" applyBorder="1" applyAlignment="1">
      <alignment horizontal="right" vertical="top" wrapText="1"/>
    </xf>
    <xf numFmtId="0" fontId="76" fillId="2" borderId="3" xfId="217" applyNumberFormat="1" applyFont="1" applyFill="1" applyBorder="1" applyAlignment="1">
      <alignment horizontal="left" vertical="top"/>
    </xf>
    <xf numFmtId="0" fontId="76" fillId="2" borderId="3" xfId="217" applyNumberFormat="1" applyFont="1" applyFill="1" applyBorder="1" applyAlignment="1">
      <alignment horizontal="left" vertical="top" wrapText="1"/>
    </xf>
    <xf numFmtId="172" fontId="76" fillId="2" borderId="5" xfId="217" applyNumberFormat="1" applyFont="1" applyFill="1" applyBorder="1" applyAlignment="1">
      <alignment horizontal="right" vertical="top" wrapText="1"/>
    </xf>
    <xf numFmtId="0" fontId="76" fillId="2" borderId="5" xfId="217" applyNumberFormat="1" applyFont="1" applyFill="1" applyBorder="1" applyAlignment="1">
      <alignment horizontal="left" vertical="top" wrapText="1"/>
    </xf>
    <xf numFmtId="4" fontId="76" fillId="2" borderId="5" xfId="4" applyNumberFormat="1" applyFont="1" applyFill="1" applyBorder="1" applyAlignment="1" applyProtection="1">
      <alignment wrapText="1"/>
    </xf>
    <xf numFmtId="4" fontId="76" fillId="2" borderId="5" xfId="217" applyNumberFormat="1" applyFont="1" applyFill="1" applyBorder="1" applyAlignment="1">
      <alignment horizontal="center"/>
    </xf>
    <xf numFmtId="4" fontId="76" fillId="2" borderId="5" xfId="217" applyNumberFormat="1" applyFont="1" applyFill="1" applyBorder="1" applyAlignment="1">
      <alignment horizontal="right"/>
    </xf>
    <xf numFmtId="4" fontId="76" fillId="2" borderId="5" xfId="217" applyNumberFormat="1" applyFont="1" applyFill="1" applyBorder="1" applyAlignment="1">
      <alignment wrapText="1"/>
    </xf>
    <xf numFmtId="172" fontId="73" fillId="55" borderId="5" xfId="217" applyNumberFormat="1" applyFont="1" applyFill="1" applyBorder="1" applyAlignment="1">
      <alignment horizontal="right" vertical="top" wrapText="1"/>
    </xf>
    <xf numFmtId="0" fontId="73" fillId="55" borderId="5" xfId="217" applyFont="1" applyFill="1" applyBorder="1" applyAlignment="1">
      <alignment horizontal="center" vertical="center"/>
    </xf>
    <xf numFmtId="4" fontId="76" fillId="55" borderId="5" xfId="4" applyNumberFormat="1" applyFont="1" applyFill="1" applyBorder="1" applyAlignment="1" applyProtection="1">
      <alignment vertical="top" wrapText="1"/>
    </xf>
    <xf numFmtId="4" fontId="76" fillId="55" borderId="5" xfId="217" applyNumberFormat="1" applyFont="1" applyFill="1" applyBorder="1" applyAlignment="1">
      <alignment horizontal="center" vertical="top"/>
    </xf>
    <xf numFmtId="4" fontId="76" fillId="55" borderId="5" xfId="217" applyNumberFormat="1" applyFont="1" applyFill="1" applyBorder="1" applyAlignment="1">
      <alignment horizontal="right" vertical="top"/>
    </xf>
    <xf numFmtId="4" fontId="73" fillId="55" borderId="5" xfId="217" applyNumberFormat="1" applyFont="1" applyFill="1" applyBorder="1" applyAlignment="1">
      <alignment vertical="top" wrapText="1"/>
    </xf>
    <xf numFmtId="4" fontId="74" fillId="2" borderId="3" xfId="217" applyNumberFormat="1" applyFont="1" applyFill="1" applyBorder="1" applyAlignment="1">
      <alignment horizontal="right"/>
    </xf>
    <xf numFmtId="4" fontId="75" fillId="2" borderId="3" xfId="217" applyNumberFormat="1" applyFont="1" applyFill="1" applyBorder="1" applyAlignment="1">
      <alignment horizontal="right" vertical="top"/>
    </xf>
    <xf numFmtId="172" fontId="73" fillId="55" borderId="3" xfId="217" applyNumberFormat="1" applyFont="1" applyFill="1" applyBorder="1" applyAlignment="1">
      <alignment horizontal="right" vertical="top" wrapText="1"/>
    </xf>
    <xf numFmtId="0" fontId="73" fillId="55" borderId="3" xfId="217" applyFont="1" applyFill="1" applyBorder="1" applyAlignment="1">
      <alignment horizontal="center" vertical="center"/>
    </xf>
    <xf numFmtId="4" fontId="76" fillId="55" borderId="3" xfId="4" applyNumberFormat="1" applyFont="1" applyFill="1" applyBorder="1" applyAlignment="1" applyProtection="1">
      <alignment vertical="top" wrapText="1"/>
    </xf>
    <xf numFmtId="4" fontId="76" fillId="55" borderId="3" xfId="217" applyNumberFormat="1" applyFont="1" applyFill="1" applyBorder="1" applyAlignment="1">
      <alignment horizontal="center" vertical="top"/>
    </xf>
    <xf numFmtId="4" fontId="76" fillId="55" borderId="3" xfId="217" applyNumberFormat="1" applyFont="1" applyFill="1" applyBorder="1" applyAlignment="1">
      <alignment horizontal="right" vertical="top"/>
    </xf>
    <xf numFmtId="4" fontId="73" fillId="55" borderId="3" xfId="217" applyNumberFormat="1" applyFont="1" applyFill="1" applyBorder="1" applyAlignment="1">
      <alignment vertical="top" wrapText="1"/>
    </xf>
    <xf numFmtId="171" fontId="76" fillId="2" borderId="3" xfId="217" applyNumberFormat="1" applyFont="1" applyFill="1" applyBorder="1" applyAlignment="1">
      <alignment vertical="top"/>
    </xf>
    <xf numFmtId="1" fontId="73" fillId="2" borderId="3" xfId="217" applyNumberFormat="1" applyFont="1" applyFill="1" applyBorder="1" applyAlignment="1">
      <alignment horizontal="right" vertical="top"/>
    </xf>
    <xf numFmtId="0" fontId="73" fillId="2" borderId="3" xfId="217" applyFont="1" applyFill="1" applyBorder="1" applyAlignment="1">
      <alignment vertical="top"/>
    </xf>
    <xf numFmtId="4" fontId="76" fillId="2" borderId="3" xfId="217" applyNumberFormat="1" applyFont="1" applyFill="1" applyBorder="1" applyAlignment="1">
      <alignment vertical="top"/>
    </xf>
    <xf numFmtId="167" fontId="76" fillId="2" borderId="3" xfId="8" applyFont="1" applyFill="1" applyBorder="1" applyAlignment="1">
      <alignment horizontal="right" vertical="top"/>
    </xf>
    <xf numFmtId="177" fontId="76" fillId="2" borderId="3" xfId="217" applyNumberFormat="1" applyFont="1" applyFill="1" applyBorder="1" applyAlignment="1">
      <alignment horizontal="right" vertical="top"/>
    </xf>
    <xf numFmtId="0" fontId="76" fillId="2" borderId="3" xfId="217" applyFont="1" applyFill="1" applyBorder="1" applyAlignment="1">
      <alignment vertical="top" wrapText="1"/>
    </xf>
    <xf numFmtId="4" fontId="76" fillId="2" borderId="3" xfId="217" applyNumberFormat="1" applyFont="1" applyFill="1" applyBorder="1" applyAlignment="1">
      <alignment vertical="center"/>
    </xf>
    <xf numFmtId="4" fontId="76" fillId="2" borderId="3" xfId="217" applyNumberFormat="1" applyFont="1" applyFill="1" applyBorder="1" applyAlignment="1">
      <alignment horizontal="center" vertical="center"/>
    </xf>
    <xf numFmtId="167" fontId="77" fillId="2" borderId="3" xfId="8" applyFont="1" applyFill="1" applyBorder="1" applyAlignment="1">
      <alignment vertical="center"/>
    </xf>
    <xf numFmtId="0" fontId="76" fillId="2" borderId="3" xfId="217" applyFont="1" applyFill="1" applyBorder="1" applyAlignment="1">
      <alignment vertical="top"/>
    </xf>
    <xf numFmtId="4" fontId="74" fillId="2" borderId="3" xfId="217" applyNumberFormat="1" applyFont="1" applyFill="1" applyBorder="1" applyAlignment="1">
      <alignment vertical="top"/>
    </xf>
    <xf numFmtId="0" fontId="76" fillId="2" borderId="3" xfId="1103" applyNumberFormat="1" applyFont="1" applyFill="1" applyBorder="1" applyAlignment="1">
      <alignment horizontal="right" vertical="top" wrapText="1"/>
    </xf>
    <xf numFmtId="0" fontId="76" fillId="2" borderId="3" xfId="1103" applyNumberFormat="1" applyFont="1" applyFill="1" applyBorder="1" applyAlignment="1">
      <alignment horizontal="left" vertical="top" wrapText="1"/>
    </xf>
    <xf numFmtId="4" fontId="76" fillId="2" borderId="3" xfId="1103" applyNumberFormat="1" applyFont="1" applyFill="1" applyBorder="1" applyAlignment="1">
      <alignment wrapText="1"/>
    </xf>
    <xf numFmtId="0" fontId="76" fillId="2" borderId="3" xfId="1103" applyNumberFormat="1" applyFont="1" applyFill="1" applyBorder="1" applyAlignment="1">
      <alignment horizontal="center" wrapText="1"/>
    </xf>
    <xf numFmtId="171" fontId="76" fillId="2" borderId="3" xfId="217" applyNumberFormat="1" applyFont="1" applyFill="1" applyBorder="1" applyAlignment="1"/>
    <xf numFmtId="167" fontId="77" fillId="2" borderId="3" xfId="8" applyFont="1" applyFill="1" applyBorder="1" applyAlignment="1">
      <alignment vertical="top"/>
    </xf>
    <xf numFmtId="171" fontId="76" fillId="2" borderId="3" xfId="217" applyNumberFormat="1" applyFont="1" applyFill="1" applyBorder="1" applyAlignment="1">
      <alignment vertical="center"/>
    </xf>
    <xf numFmtId="0" fontId="76" fillId="2" borderId="3" xfId="217" applyFont="1" applyFill="1" applyBorder="1" applyAlignment="1">
      <alignment horizontal="right" vertical="top" wrapText="1"/>
    </xf>
    <xf numFmtId="4" fontId="76" fillId="2" borderId="5" xfId="4" applyNumberFormat="1" applyFont="1" applyFill="1" applyBorder="1" applyAlignment="1" applyProtection="1">
      <alignment vertical="top" wrapText="1"/>
    </xf>
    <xf numFmtId="4" fontId="76" fillId="2" borderId="5" xfId="217" applyNumberFormat="1" applyFont="1" applyFill="1" applyBorder="1" applyAlignment="1">
      <alignment horizontal="center" vertical="top"/>
    </xf>
    <xf numFmtId="4" fontId="76" fillId="2" borderId="5" xfId="217" applyNumberFormat="1" applyFont="1" applyFill="1" applyBorder="1" applyAlignment="1">
      <alignment horizontal="right" vertical="top"/>
    </xf>
    <xf numFmtId="171" fontId="76" fillId="2" borderId="5" xfId="217" applyNumberFormat="1" applyFont="1" applyFill="1" applyBorder="1" applyAlignment="1">
      <alignment vertical="center"/>
    </xf>
    <xf numFmtId="0" fontId="73" fillId="2" borderId="3" xfId="217" applyNumberFormat="1" applyFont="1" applyFill="1" applyBorder="1" applyAlignment="1">
      <alignment horizontal="left" vertical="top" wrapText="1"/>
    </xf>
    <xf numFmtId="0" fontId="76" fillId="2" borderId="5" xfId="217" applyNumberFormat="1" applyFont="1" applyFill="1" applyBorder="1" applyAlignment="1">
      <alignment horizontal="left" vertical="top"/>
    </xf>
    <xf numFmtId="171" fontId="76" fillId="2" borderId="5" xfId="217" applyNumberFormat="1" applyFont="1" applyFill="1" applyBorder="1" applyAlignment="1">
      <alignment vertical="top"/>
    </xf>
    <xf numFmtId="172" fontId="73" fillId="2" borderId="31" xfId="217" applyNumberFormat="1" applyFont="1" applyFill="1" applyBorder="1" applyAlignment="1">
      <alignment horizontal="right" vertical="top" wrapText="1"/>
    </xf>
    <xf numFmtId="0" fontId="73" fillId="2" borderId="31" xfId="217" applyNumberFormat="1" applyFont="1" applyFill="1" applyBorder="1" applyAlignment="1">
      <alignment horizontal="left" vertical="top"/>
    </xf>
    <xf numFmtId="4" fontId="76" fillId="2" borderId="31" xfId="4" applyNumberFormat="1" applyFont="1" applyFill="1" applyBorder="1" applyAlignment="1" applyProtection="1">
      <alignment vertical="top" wrapText="1"/>
    </xf>
    <xf numFmtId="4" fontId="76" fillId="2" borderId="31" xfId="217" applyNumberFormat="1" applyFont="1" applyFill="1" applyBorder="1" applyAlignment="1">
      <alignment horizontal="center" vertical="top"/>
    </xf>
    <xf numFmtId="4" fontId="76" fillId="2" borderId="31" xfId="217" applyNumberFormat="1" applyFont="1" applyFill="1" applyBorder="1" applyAlignment="1">
      <alignment horizontal="right" vertical="top"/>
    </xf>
    <xf numFmtId="4" fontId="76" fillId="2" borderId="31" xfId="217" applyNumberFormat="1" applyFont="1" applyFill="1" applyBorder="1" applyAlignment="1">
      <alignment vertical="top" wrapText="1"/>
    </xf>
    <xf numFmtId="0" fontId="74" fillId="2" borderId="3" xfId="217" applyNumberFormat="1" applyFont="1" applyFill="1" applyBorder="1" applyAlignment="1">
      <alignment vertical="top" wrapText="1"/>
    </xf>
    <xf numFmtId="0" fontId="76" fillId="2" borderId="3" xfId="217" applyNumberFormat="1" applyFont="1" applyFill="1" applyBorder="1" applyAlignment="1">
      <alignment horizontal="left" wrapText="1"/>
    </xf>
    <xf numFmtId="39" fontId="76" fillId="2" borderId="3" xfId="217" applyNumberFormat="1" applyFont="1" applyFill="1" applyBorder="1" applyAlignment="1">
      <alignment horizontal="left" vertical="top" wrapText="1"/>
    </xf>
    <xf numFmtId="39" fontId="76" fillId="2" borderId="8" xfId="217" applyNumberFormat="1" applyFont="1" applyFill="1" applyBorder="1" applyAlignment="1">
      <alignment horizontal="left" vertical="top" wrapText="1"/>
    </xf>
    <xf numFmtId="4" fontId="76" fillId="2" borderId="8" xfId="4" applyNumberFormat="1" applyFont="1" applyFill="1" applyBorder="1" applyAlignment="1" applyProtection="1">
      <alignment vertical="top" wrapText="1"/>
    </xf>
    <xf numFmtId="4" fontId="76" fillId="2" borderId="8" xfId="217" applyNumberFormat="1" applyFont="1" applyFill="1" applyBorder="1" applyAlignment="1">
      <alignment horizontal="center" vertical="top"/>
    </xf>
    <xf numFmtId="4" fontId="76" fillId="2" borderId="8" xfId="217" applyNumberFormat="1" applyFont="1" applyFill="1" applyBorder="1" applyAlignment="1">
      <alignment horizontal="right" vertical="top"/>
    </xf>
    <xf numFmtId="4" fontId="76" fillId="2" borderId="5" xfId="217" applyNumberFormat="1" applyFont="1" applyFill="1" applyBorder="1" applyAlignment="1">
      <alignment vertical="top" wrapText="1"/>
    </xf>
    <xf numFmtId="0" fontId="73" fillId="2" borderId="4" xfId="217" applyNumberFormat="1" applyFont="1" applyFill="1" applyBorder="1" applyAlignment="1">
      <alignment horizontal="left" vertical="top"/>
    </xf>
    <xf numFmtId="4" fontId="76" fillId="2" borderId="4" xfId="4" applyNumberFormat="1" applyFont="1" applyFill="1" applyBorder="1" applyAlignment="1" applyProtection="1">
      <alignment vertical="top" wrapText="1"/>
    </xf>
    <xf numFmtId="4" fontId="76" fillId="2" borderId="4" xfId="217" applyNumberFormat="1" applyFont="1" applyFill="1" applyBorder="1" applyAlignment="1">
      <alignment horizontal="center" vertical="top"/>
    </xf>
    <xf numFmtId="4" fontId="76" fillId="2" borderId="4" xfId="217" applyNumberFormat="1" applyFont="1" applyFill="1" applyBorder="1" applyAlignment="1">
      <alignment horizontal="right" vertical="top"/>
    </xf>
    <xf numFmtId="0" fontId="78" fillId="2" borderId="3" xfId="217" applyFont="1" applyFill="1" applyBorder="1" applyAlignment="1">
      <alignment vertical="top" wrapText="1"/>
    </xf>
    <xf numFmtId="4" fontId="73" fillId="2" borderId="4" xfId="217" applyNumberFormat="1" applyFont="1" applyFill="1" applyBorder="1" applyAlignment="1">
      <alignment vertical="top"/>
    </xf>
    <xf numFmtId="4" fontId="76" fillId="2" borderId="4" xfId="217" applyNumberFormat="1" applyFont="1" applyFill="1" applyBorder="1" applyAlignment="1">
      <alignment vertical="top"/>
    </xf>
    <xf numFmtId="0" fontId="77" fillId="2" borderId="3" xfId="217" applyFont="1" applyFill="1" applyBorder="1" applyAlignment="1">
      <alignment horizontal="right" vertical="top" wrapText="1"/>
    </xf>
    <xf numFmtId="4" fontId="76" fillId="2" borderId="4" xfId="217" applyNumberFormat="1" applyFont="1" applyFill="1" applyBorder="1" applyAlignment="1"/>
    <xf numFmtId="177" fontId="78" fillId="2" borderId="3" xfId="217" applyNumberFormat="1" applyFont="1" applyFill="1" applyBorder="1" applyAlignment="1">
      <alignment horizontal="right" vertical="top" wrapText="1"/>
    </xf>
    <xf numFmtId="49" fontId="78" fillId="2" borderId="3" xfId="217" applyNumberFormat="1" applyFont="1" applyFill="1" applyBorder="1" applyAlignment="1">
      <alignment horizontal="left" vertical="top" wrapText="1"/>
    </xf>
    <xf numFmtId="4" fontId="77" fillId="2" borderId="3" xfId="217" applyNumberFormat="1" applyFont="1" applyFill="1" applyBorder="1" applyAlignment="1">
      <alignment vertical="top" wrapText="1"/>
    </xf>
    <xf numFmtId="39" fontId="78" fillId="2" borderId="3" xfId="217" applyNumberFormat="1" applyFont="1" applyFill="1" applyBorder="1" applyAlignment="1">
      <alignment horizontal="center" vertical="top" wrapText="1"/>
    </xf>
    <xf numFmtId="171" fontId="77" fillId="2" borderId="3" xfId="217" applyNumberFormat="1" applyFont="1" applyFill="1" applyBorder="1" applyAlignment="1" applyProtection="1">
      <alignment vertical="top" wrapText="1"/>
      <protection locked="0"/>
    </xf>
    <xf numFmtId="218" fontId="77" fillId="2" borderId="3" xfId="217" applyNumberFormat="1" applyFont="1" applyFill="1" applyBorder="1" applyAlignment="1">
      <alignment horizontal="right" vertical="top" wrapText="1"/>
    </xf>
    <xf numFmtId="49" fontId="77" fillId="2" borderId="3" xfId="217" applyNumberFormat="1" applyFont="1" applyFill="1" applyBorder="1" applyAlignment="1">
      <alignment horizontal="left" vertical="top" wrapText="1"/>
    </xf>
    <xf numFmtId="39" fontId="77" fillId="2" borderId="3" xfId="217" applyNumberFormat="1" applyFont="1" applyFill="1" applyBorder="1" applyAlignment="1">
      <alignment horizontal="center" vertical="top" wrapText="1"/>
    </xf>
    <xf numFmtId="4" fontId="77" fillId="2" borderId="3" xfId="217" applyNumberFormat="1" applyFont="1" applyFill="1" applyBorder="1" applyAlignment="1">
      <alignment wrapText="1"/>
    </xf>
    <xf numFmtId="39" fontId="77" fillId="2" borderId="3" xfId="217" applyNumberFormat="1" applyFont="1" applyFill="1" applyBorder="1" applyAlignment="1">
      <alignment horizontal="center" wrapText="1"/>
    </xf>
    <xf numFmtId="171" fontId="77" fillId="2" borderId="3" xfId="217" applyNumberFormat="1" applyFont="1" applyFill="1" applyBorder="1" applyAlignment="1" applyProtection="1">
      <alignment wrapText="1"/>
      <protection locked="0"/>
    </xf>
    <xf numFmtId="172" fontId="73" fillId="3" borderId="3" xfId="217" applyNumberFormat="1" applyFont="1" applyFill="1" applyBorder="1" applyAlignment="1">
      <alignment horizontal="right" vertical="top" wrapText="1"/>
    </xf>
    <xf numFmtId="0" fontId="73" fillId="3" borderId="3" xfId="217" applyFont="1" applyFill="1" applyBorder="1" applyAlignment="1">
      <alignment horizontal="center" vertical="center"/>
    </xf>
    <xf numFmtId="4" fontId="76" fillId="3" borderId="3" xfId="4" applyNumberFormat="1" applyFont="1" applyFill="1" applyBorder="1" applyAlignment="1" applyProtection="1">
      <alignment vertical="top" wrapText="1"/>
    </xf>
    <xf numFmtId="4" fontId="76" fillId="3" borderId="3" xfId="217" applyNumberFormat="1" applyFont="1" applyFill="1" applyBorder="1" applyAlignment="1">
      <alignment horizontal="center" vertical="top"/>
    </xf>
    <xf numFmtId="4" fontId="76" fillId="3" borderId="3" xfId="217" applyNumberFormat="1" applyFont="1" applyFill="1" applyBorder="1" applyAlignment="1">
      <alignment horizontal="right" vertical="top"/>
    </xf>
    <xf numFmtId="4" fontId="73" fillId="3" borderId="3" xfId="217" applyNumberFormat="1" applyFont="1" applyFill="1" applyBorder="1" applyAlignment="1">
      <alignment vertical="top" wrapText="1"/>
    </xf>
    <xf numFmtId="0" fontId="73" fillId="0" borderId="3" xfId="217" applyFont="1" applyFill="1" applyBorder="1" applyAlignment="1">
      <alignment wrapText="1"/>
    </xf>
    <xf numFmtId="179" fontId="78" fillId="0" borderId="3" xfId="217" applyNumberFormat="1" applyFont="1" applyFill="1" applyBorder="1" applyAlignment="1">
      <alignment vertical="top" wrapText="1"/>
    </xf>
    <xf numFmtId="179" fontId="78" fillId="0" borderId="3" xfId="217" applyNumberFormat="1" applyFont="1" applyFill="1" applyBorder="1" applyAlignment="1">
      <alignment vertical="center"/>
    </xf>
    <xf numFmtId="4" fontId="77" fillId="0" borderId="3" xfId="12" applyNumberFormat="1" applyFont="1" applyFill="1" applyBorder="1" applyAlignment="1">
      <alignment vertical="center"/>
    </xf>
    <xf numFmtId="179" fontId="77" fillId="0" borderId="3" xfId="217" applyNumberFormat="1" applyFont="1" applyFill="1" applyBorder="1" applyAlignment="1">
      <alignment horizontal="center" vertical="center"/>
    </xf>
    <xf numFmtId="4" fontId="77" fillId="0" borderId="3" xfId="12" applyNumberFormat="1" applyFont="1" applyFill="1" applyBorder="1" applyAlignment="1">
      <alignment vertical="center" wrapText="1"/>
    </xf>
    <xf numFmtId="179" fontId="77" fillId="0" borderId="3" xfId="217" applyNumberFormat="1" applyFont="1" applyFill="1" applyBorder="1" applyAlignment="1">
      <alignment vertical="top" wrapText="1"/>
    </xf>
    <xf numFmtId="179" fontId="77" fillId="0" borderId="3" xfId="217" applyNumberFormat="1" applyFont="1" applyFill="1" applyBorder="1" applyAlignment="1">
      <alignment vertical="center" wrapText="1"/>
    </xf>
    <xf numFmtId="179" fontId="77" fillId="0" borderId="3" xfId="217" applyNumberFormat="1" applyFont="1" applyFill="1" applyBorder="1" applyAlignment="1">
      <alignment horizontal="center"/>
    </xf>
    <xf numFmtId="4" fontId="77" fillId="0" borderId="3" xfId="12" applyNumberFormat="1" applyFont="1" applyFill="1" applyBorder="1" applyAlignment="1"/>
    <xf numFmtId="4" fontId="77" fillId="0" borderId="3" xfId="12" applyNumberFormat="1" applyFont="1" applyFill="1" applyBorder="1" applyAlignment="1">
      <alignment wrapText="1"/>
    </xf>
    <xf numFmtId="0" fontId="76" fillId="50" borderId="3" xfId="217" applyFont="1" applyFill="1" applyBorder="1" applyAlignment="1">
      <alignment vertical="top"/>
    </xf>
    <xf numFmtId="179" fontId="76" fillId="50" borderId="3" xfId="217" applyNumberFormat="1" applyFont="1" applyFill="1" applyBorder="1" applyAlignment="1">
      <alignment horizontal="center" vertical="top"/>
    </xf>
    <xf numFmtId="4" fontId="76" fillId="50" borderId="3" xfId="12" applyNumberFormat="1" applyFont="1" applyFill="1" applyBorder="1" applyAlignment="1">
      <alignment vertical="top"/>
    </xf>
    <xf numFmtId="4" fontId="76" fillId="0" borderId="3" xfId="12" applyNumberFormat="1" applyFont="1" applyFill="1" applyBorder="1" applyAlignment="1"/>
    <xf numFmtId="4" fontId="76" fillId="50" borderId="3" xfId="12" applyNumberFormat="1" applyFont="1" applyFill="1" applyBorder="1" applyAlignment="1"/>
    <xf numFmtId="43" fontId="77" fillId="0" borderId="3" xfId="12" applyNumberFormat="1" applyFont="1" applyFill="1" applyBorder="1" applyAlignment="1">
      <alignment horizontal="center"/>
    </xf>
    <xf numFmtId="4" fontId="77" fillId="0" borderId="3" xfId="217" applyNumberFormat="1" applyFont="1" applyFill="1" applyBorder="1" applyAlignment="1">
      <alignment vertical="center"/>
    </xf>
    <xf numFmtId="43" fontId="77" fillId="0" borderId="3" xfId="12" applyNumberFormat="1" applyFont="1" applyFill="1" applyBorder="1" applyAlignment="1">
      <alignment vertical="center"/>
    </xf>
    <xf numFmtId="216" fontId="73" fillId="55" borderId="5" xfId="179" applyNumberFormat="1" applyFont="1" applyFill="1" applyBorder="1" applyAlignment="1">
      <alignment horizontal="right" vertical="top" wrapText="1"/>
    </xf>
    <xf numFmtId="4" fontId="73" fillId="55" borderId="5" xfId="217" applyNumberFormat="1" applyFont="1" applyFill="1" applyBorder="1" applyAlignment="1">
      <alignment vertical="center"/>
    </xf>
    <xf numFmtId="4" fontId="73" fillId="55" borderId="5" xfId="217" applyNumberFormat="1" applyFont="1" applyFill="1" applyBorder="1" applyAlignment="1">
      <alignment horizontal="center" vertical="center"/>
    </xf>
    <xf numFmtId="4" fontId="73" fillId="55" borderId="5" xfId="217" applyNumberFormat="1" applyFont="1" applyFill="1" applyBorder="1"/>
    <xf numFmtId="174" fontId="76" fillId="2" borderId="3" xfId="179" applyFont="1" applyFill="1" applyBorder="1" applyAlignment="1">
      <alignment horizontal="right" vertical="top" wrapText="1"/>
    </xf>
    <xf numFmtId="0" fontId="76" fillId="2" borderId="3" xfId="14" applyFont="1" applyFill="1" applyBorder="1" applyAlignment="1" applyProtection="1">
      <alignment horizontal="left" vertical="top"/>
    </xf>
    <xf numFmtId="4" fontId="76" fillId="2" borderId="3" xfId="217" applyNumberFormat="1" applyFont="1" applyFill="1" applyBorder="1" applyAlignment="1" applyProtection="1">
      <alignment vertical="top"/>
    </xf>
    <xf numFmtId="171" fontId="76" fillId="2" borderId="3" xfId="14" applyNumberFormat="1" applyFont="1" applyFill="1" applyBorder="1" applyAlignment="1" applyProtection="1">
      <alignment horizontal="center" vertical="top"/>
    </xf>
    <xf numFmtId="4" fontId="76" fillId="2" borderId="3" xfId="179" applyNumberFormat="1" applyFont="1" applyFill="1" applyBorder="1" applyAlignment="1">
      <alignment horizontal="right" vertical="top"/>
    </xf>
    <xf numFmtId="171" fontId="76" fillId="2" borderId="3" xfId="14" applyNumberFormat="1" applyFont="1" applyFill="1" applyBorder="1" applyAlignment="1">
      <alignment vertical="top"/>
    </xf>
    <xf numFmtId="0" fontId="79" fillId="2" borderId="3" xfId="217" applyFont="1" applyFill="1" applyBorder="1" applyAlignment="1">
      <alignment horizontal="center"/>
    </xf>
    <xf numFmtId="4" fontId="76" fillId="2" borderId="3" xfId="217" applyNumberFormat="1" applyFont="1" applyFill="1" applyBorder="1" applyAlignment="1"/>
    <xf numFmtId="0" fontId="74" fillId="2" borderId="3" xfId="217" applyFont="1" applyFill="1" applyBorder="1" applyAlignment="1">
      <alignment vertical="center"/>
    </xf>
    <xf numFmtId="0" fontId="76" fillId="2" borderId="3" xfId="217" applyFont="1" applyFill="1" applyBorder="1" applyAlignment="1">
      <alignment vertical="center" wrapText="1"/>
    </xf>
    <xf numFmtId="0" fontId="74" fillId="2" borderId="3" xfId="217" applyFont="1" applyFill="1" applyBorder="1"/>
    <xf numFmtId="0" fontId="73" fillId="2" borderId="3" xfId="217" applyFont="1" applyFill="1" applyBorder="1" applyAlignment="1">
      <alignment horizontal="center"/>
    </xf>
    <xf numFmtId="4" fontId="73" fillId="2" borderId="3" xfId="217" applyNumberFormat="1" applyFont="1" applyFill="1" applyBorder="1"/>
    <xf numFmtId="176" fontId="76" fillId="2" borderId="3" xfId="9" applyNumberFormat="1" applyFont="1" applyFill="1" applyBorder="1" applyAlignment="1" applyProtection="1">
      <alignment horizontal="right" vertical="top"/>
    </xf>
    <xf numFmtId="4" fontId="76" fillId="2" borderId="3" xfId="4" applyNumberFormat="1" applyFont="1" applyFill="1" applyBorder="1" applyAlignment="1" applyProtection="1">
      <alignment horizontal="right" vertical="top" wrapText="1"/>
      <protection locked="0"/>
    </xf>
    <xf numFmtId="172" fontId="76" fillId="2" borderId="3" xfId="217" applyNumberFormat="1" applyFont="1" applyFill="1" applyBorder="1" applyAlignment="1">
      <alignment horizontal="right" vertical="top"/>
    </xf>
    <xf numFmtId="176" fontId="76" fillId="3" borderId="5" xfId="9" applyNumberFormat="1" applyFont="1" applyFill="1" applyBorder="1" applyAlignment="1" applyProtection="1">
      <alignment horizontal="right" vertical="top"/>
    </xf>
    <xf numFmtId="0" fontId="73" fillId="3" borderId="5" xfId="217" applyFont="1" applyFill="1" applyBorder="1" applyAlignment="1">
      <alignment horizontal="center" vertical="top" wrapText="1"/>
    </xf>
    <xf numFmtId="4" fontId="76" fillId="3" borderId="5" xfId="4" applyNumberFormat="1" applyFont="1" applyFill="1" applyBorder="1" applyAlignment="1">
      <alignment vertical="top" wrapText="1"/>
    </xf>
    <xf numFmtId="4" fontId="76" fillId="3" borderId="5" xfId="4" applyNumberFormat="1" applyFont="1" applyFill="1" applyBorder="1" applyAlignment="1">
      <alignment horizontal="center" vertical="top"/>
    </xf>
    <xf numFmtId="4" fontId="76" fillId="3" borderId="5" xfId="4" applyNumberFormat="1" applyFont="1" applyFill="1" applyBorder="1" applyAlignment="1">
      <alignment horizontal="right" vertical="top" wrapText="1"/>
    </xf>
    <xf numFmtId="167" fontId="73" fillId="3" borderId="5" xfId="9" applyFont="1" applyFill="1" applyBorder="1" applyAlignment="1">
      <alignment horizontal="right" vertical="top" wrapText="1"/>
    </xf>
    <xf numFmtId="176" fontId="76" fillId="3" borderId="3" xfId="9" applyNumberFormat="1" applyFont="1" applyFill="1" applyBorder="1" applyAlignment="1" applyProtection="1">
      <alignment horizontal="right" vertical="top"/>
    </xf>
    <xf numFmtId="0" fontId="73" fillId="3" borderId="3" xfId="217" applyFont="1" applyFill="1" applyBorder="1" applyAlignment="1">
      <alignment horizontal="center" vertical="top" wrapText="1"/>
    </xf>
    <xf numFmtId="4" fontId="76" fillId="3" borderId="3" xfId="4" applyNumberFormat="1" applyFont="1" applyFill="1" applyBorder="1" applyAlignment="1">
      <alignment vertical="top" wrapText="1"/>
    </xf>
    <xf numFmtId="4" fontId="76" fillId="3" borderId="3" xfId="4" applyNumberFormat="1" applyFont="1" applyFill="1" applyBorder="1" applyAlignment="1">
      <alignment horizontal="center" vertical="top"/>
    </xf>
    <xf numFmtId="4" fontId="76" fillId="3" borderId="3" xfId="4" applyNumberFormat="1" applyFont="1" applyFill="1" applyBorder="1" applyAlignment="1">
      <alignment horizontal="right" vertical="top" wrapText="1"/>
    </xf>
    <xf numFmtId="4" fontId="73" fillId="3" borderId="3" xfId="4" applyNumberFormat="1" applyFont="1" applyFill="1" applyBorder="1" applyAlignment="1">
      <alignment horizontal="right" vertical="top" wrapText="1"/>
    </xf>
    <xf numFmtId="0" fontId="73" fillId="2" borderId="3" xfId="217" applyFont="1" applyFill="1" applyBorder="1" applyAlignment="1">
      <alignment horizontal="center" vertical="top" wrapText="1"/>
    </xf>
    <xf numFmtId="4" fontId="76" fillId="2" borderId="3" xfId="4" applyNumberFormat="1" applyFont="1" applyFill="1" applyBorder="1" applyAlignment="1">
      <alignment horizontal="right" vertical="top" wrapText="1"/>
    </xf>
    <xf numFmtId="4" fontId="73" fillId="2" borderId="3" xfId="4" applyNumberFormat="1" applyFont="1" applyFill="1" applyBorder="1" applyAlignment="1">
      <alignment horizontal="right" vertical="top" wrapText="1"/>
    </xf>
    <xf numFmtId="176" fontId="76" fillId="0" borderId="3" xfId="9" applyNumberFormat="1" applyFont="1" applyFill="1" applyBorder="1" applyAlignment="1" applyProtection="1">
      <alignment horizontal="right" vertical="top"/>
    </xf>
    <xf numFmtId="0" fontId="73" fillId="0" borderId="3" xfId="217" applyFont="1" applyFill="1" applyBorder="1" applyAlignment="1">
      <alignment horizontal="center" vertical="top" wrapText="1"/>
    </xf>
    <xf numFmtId="4" fontId="76" fillId="0" borderId="3" xfId="4" applyNumberFormat="1" applyFont="1" applyFill="1" applyBorder="1" applyAlignment="1">
      <alignment vertical="top" wrapText="1"/>
    </xf>
    <xf numFmtId="4" fontId="76" fillId="0" borderId="3" xfId="4" applyNumberFormat="1" applyFont="1" applyFill="1" applyBorder="1" applyAlignment="1">
      <alignment horizontal="center" vertical="top"/>
    </xf>
    <xf numFmtId="4" fontId="76" fillId="0" borderId="3" xfId="4" applyNumberFormat="1" applyFont="1" applyFill="1" applyBorder="1" applyAlignment="1">
      <alignment horizontal="right" vertical="top" wrapText="1"/>
    </xf>
    <xf numFmtId="4" fontId="73" fillId="0" borderId="3" xfId="4" applyNumberFormat="1" applyFont="1" applyFill="1" applyBorder="1" applyAlignment="1">
      <alignment horizontal="right" vertical="top" wrapText="1"/>
    </xf>
    <xf numFmtId="4" fontId="76" fillId="2" borderId="3" xfId="4" applyNumberFormat="1" applyFont="1" applyFill="1" applyBorder="1" applyAlignment="1" applyProtection="1">
      <alignment horizontal="right" wrapText="1"/>
    </xf>
    <xf numFmtId="40" fontId="76" fillId="2" borderId="3" xfId="217" applyNumberFormat="1" applyFont="1" applyFill="1" applyBorder="1" applyAlignment="1"/>
    <xf numFmtId="4" fontId="76" fillId="2" borderId="0" xfId="217" quotePrefix="1" applyNumberFormat="1" applyFont="1" applyFill="1" applyBorder="1" applyAlignment="1">
      <alignment horizontal="right" vertical="top"/>
    </xf>
    <xf numFmtId="4" fontId="76" fillId="2" borderId="6" xfId="217" quotePrefix="1" applyNumberFormat="1" applyFont="1" applyFill="1" applyBorder="1" applyAlignment="1">
      <alignment horizontal="right" vertical="top"/>
    </xf>
    <xf numFmtId="40" fontId="76" fillId="2" borderId="3" xfId="217" applyNumberFormat="1" applyFont="1" applyFill="1" applyBorder="1" applyAlignment="1">
      <alignment vertical="top"/>
    </xf>
    <xf numFmtId="40" fontId="76" fillId="2" borderId="5" xfId="217" applyNumberFormat="1" applyFont="1" applyFill="1" applyBorder="1" applyAlignment="1">
      <alignment vertical="top"/>
    </xf>
    <xf numFmtId="172" fontId="73" fillId="3" borderId="5" xfId="217" applyNumberFormat="1" applyFont="1" applyFill="1" applyBorder="1" applyAlignment="1">
      <alignment horizontal="right" vertical="top" wrapText="1"/>
    </xf>
    <xf numFmtId="0" fontId="73" fillId="3" borderId="5" xfId="217" applyFont="1" applyFill="1" applyBorder="1" applyAlignment="1">
      <alignment horizontal="center" vertical="center"/>
    </xf>
    <xf numFmtId="4" fontId="76" fillId="3" borderId="5" xfId="4" applyNumberFormat="1" applyFont="1" applyFill="1" applyBorder="1" applyAlignment="1" applyProtection="1">
      <alignment vertical="top" wrapText="1"/>
    </xf>
    <xf numFmtId="4" fontId="76" fillId="3" borderId="5" xfId="217" applyNumberFormat="1" applyFont="1" applyFill="1" applyBorder="1" applyAlignment="1">
      <alignment horizontal="center" vertical="top"/>
    </xf>
    <xf numFmtId="4" fontId="76" fillId="3" borderId="5" xfId="217" applyNumberFormat="1" applyFont="1" applyFill="1" applyBorder="1" applyAlignment="1">
      <alignment horizontal="right" vertical="top"/>
    </xf>
    <xf numFmtId="4" fontId="73" fillId="3" borderId="5" xfId="217" applyNumberFormat="1" applyFont="1" applyFill="1" applyBorder="1" applyAlignment="1">
      <alignment vertical="top" wrapText="1"/>
    </xf>
    <xf numFmtId="172" fontId="80" fillId="2" borderId="3" xfId="217" applyNumberFormat="1" applyFont="1" applyFill="1" applyBorder="1" applyAlignment="1">
      <alignment horizontal="right" vertical="top" wrapText="1"/>
    </xf>
    <xf numFmtId="0" fontId="80" fillId="2" borderId="3" xfId="217" applyNumberFormat="1" applyFont="1" applyFill="1" applyBorder="1" applyAlignment="1">
      <alignment horizontal="left" vertical="top"/>
    </xf>
    <xf numFmtId="4" fontId="75" fillId="2" borderId="3" xfId="4" applyNumberFormat="1" applyFont="1" applyFill="1" applyBorder="1" applyAlignment="1">
      <alignment vertical="top" wrapText="1"/>
    </xf>
    <xf numFmtId="4" fontId="75" fillId="2" borderId="3" xfId="4" applyNumberFormat="1" applyFont="1" applyFill="1" applyBorder="1" applyAlignment="1">
      <alignment horizontal="center" vertical="top"/>
    </xf>
    <xf numFmtId="4" fontId="75" fillId="2" borderId="3" xfId="4" applyNumberFormat="1" applyFont="1" applyFill="1" applyBorder="1" applyAlignment="1">
      <alignment horizontal="right" vertical="top" wrapText="1"/>
    </xf>
    <xf numFmtId="4" fontId="80" fillId="2" borderId="3" xfId="4" applyNumberFormat="1" applyFont="1" applyFill="1" applyBorder="1" applyAlignment="1">
      <alignment horizontal="right" vertical="top" wrapText="1"/>
    </xf>
    <xf numFmtId="176" fontId="75" fillId="2" borderId="3" xfId="9" applyNumberFormat="1" applyFont="1" applyFill="1" applyBorder="1" applyAlignment="1" applyProtection="1">
      <alignment horizontal="right" vertical="top"/>
    </xf>
    <xf numFmtId="0" fontId="80" fillId="2" borderId="3" xfId="217" applyFont="1" applyFill="1" applyBorder="1" applyAlignment="1">
      <alignment horizontal="center" vertical="top" wrapText="1"/>
    </xf>
    <xf numFmtId="173" fontId="80" fillId="2" borderId="3" xfId="217" applyNumberFormat="1" applyFont="1" applyFill="1" applyBorder="1" applyAlignment="1">
      <alignment horizontal="right" vertical="top" wrapText="1"/>
    </xf>
    <xf numFmtId="172" fontId="75" fillId="2" borderId="3" xfId="217" applyNumberFormat="1" applyFont="1" applyFill="1" applyBorder="1" applyAlignment="1">
      <alignment horizontal="right" vertical="top" wrapText="1"/>
    </xf>
    <xf numFmtId="0" fontId="75" fillId="2" borderId="3" xfId="217" applyNumberFormat="1" applyFont="1" applyFill="1" applyBorder="1" applyAlignment="1">
      <alignment horizontal="left" vertical="top" wrapText="1"/>
    </xf>
    <xf numFmtId="4" fontId="75" fillId="2" borderId="3" xfId="4" applyNumberFormat="1" applyFont="1" applyFill="1" applyBorder="1" applyAlignment="1" applyProtection="1">
      <alignment wrapText="1"/>
    </xf>
    <xf numFmtId="4" fontId="75" fillId="2" borderId="3" xfId="217" applyNumberFormat="1" applyFont="1" applyFill="1" applyBorder="1" applyAlignment="1">
      <alignment horizontal="center"/>
    </xf>
    <xf numFmtId="4" fontId="75" fillId="2" borderId="3" xfId="217" applyNumberFormat="1" applyFont="1" applyFill="1" applyBorder="1" applyAlignment="1">
      <alignment horizontal="right"/>
    </xf>
    <xf numFmtId="40" fontId="75" fillId="2" borderId="3" xfId="217" applyNumberFormat="1" applyFont="1" applyFill="1" applyBorder="1" applyAlignment="1"/>
    <xf numFmtId="4" fontId="75" fillId="2" borderId="3" xfId="4" applyNumberFormat="1" applyFont="1" applyFill="1" applyBorder="1" applyAlignment="1" applyProtection="1">
      <alignment horizontal="right" wrapText="1"/>
    </xf>
    <xf numFmtId="4" fontId="75" fillId="2" borderId="3" xfId="4" applyNumberFormat="1" applyFont="1" applyFill="1" applyBorder="1" applyAlignment="1" applyProtection="1">
      <alignment vertical="top" wrapText="1"/>
    </xf>
    <xf numFmtId="4" fontId="75" fillId="2" borderId="3" xfId="217" applyNumberFormat="1" applyFont="1" applyFill="1" applyBorder="1" applyAlignment="1">
      <alignment horizontal="center" vertical="top"/>
    </xf>
    <xf numFmtId="0" fontId="80" fillId="2" borderId="3" xfId="217" applyNumberFormat="1" applyFont="1" applyFill="1" applyBorder="1" applyAlignment="1">
      <alignment horizontal="left" vertical="top" wrapText="1"/>
    </xf>
    <xf numFmtId="0" fontId="80" fillId="2" borderId="3" xfId="217" applyFont="1" applyFill="1" applyBorder="1" applyAlignment="1">
      <alignment wrapText="1"/>
    </xf>
    <xf numFmtId="179" fontId="80" fillId="2" borderId="3" xfId="217" applyNumberFormat="1" applyFont="1" applyFill="1" applyBorder="1" applyAlignment="1">
      <alignment vertical="top" wrapText="1"/>
    </xf>
    <xf numFmtId="179" fontId="80" fillId="2" borderId="3" xfId="217" applyNumberFormat="1" applyFont="1" applyFill="1" applyBorder="1" applyAlignment="1">
      <alignment vertical="center"/>
    </xf>
    <xf numFmtId="179" fontId="75" fillId="2" borderId="3" xfId="217" applyNumberFormat="1" applyFont="1" applyFill="1" applyBorder="1" applyAlignment="1">
      <alignment horizontal="center" vertical="center"/>
    </xf>
    <xf numFmtId="4" fontId="75" fillId="0" borderId="3" xfId="12" applyNumberFormat="1" applyFont="1" applyFill="1" applyBorder="1" applyAlignment="1">
      <alignment vertical="center"/>
    </xf>
    <xf numFmtId="4" fontId="75" fillId="0" borderId="3" xfId="12" applyNumberFormat="1" applyFont="1" applyFill="1" applyBorder="1" applyAlignment="1">
      <alignment vertical="center" wrapText="1"/>
    </xf>
    <xf numFmtId="179" fontId="75" fillId="2" borderId="3" xfId="217" applyNumberFormat="1" applyFont="1" applyFill="1" applyBorder="1" applyAlignment="1">
      <alignment vertical="top" wrapText="1"/>
    </xf>
    <xf numFmtId="179" fontId="75" fillId="2" borderId="3" xfId="217" applyNumberFormat="1" applyFont="1" applyFill="1" applyBorder="1" applyAlignment="1">
      <alignment vertical="center" wrapText="1"/>
    </xf>
    <xf numFmtId="179" fontId="75" fillId="2" borderId="3" xfId="217" applyNumberFormat="1" applyFont="1" applyFill="1" applyBorder="1" applyAlignment="1">
      <alignment horizontal="center"/>
    </xf>
    <xf numFmtId="4" fontId="75" fillId="0" borderId="3" xfId="12" applyNumberFormat="1" applyFont="1" applyFill="1" applyBorder="1" applyAlignment="1"/>
    <xf numFmtId="172" fontId="73" fillId="56" borderId="3" xfId="217" applyNumberFormat="1" applyFont="1" applyFill="1" applyBorder="1" applyAlignment="1">
      <alignment horizontal="right" vertical="top" wrapText="1"/>
    </xf>
    <xf numFmtId="0" fontId="73" fillId="56" borderId="3" xfId="217" applyFont="1" applyFill="1" applyBorder="1" applyAlignment="1">
      <alignment horizontal="center" vertical="center"/>
    </xf>
    <xf numFmtId="4" fontId="76" fillId="56" borderId="3" xfId="4" applyNumberFormat="1" applyFont="1" applyFill="1" applyBorder="1" applyAlignment="1" applyProtection="1">
      <alignment vertical="top" wrapText="1"/>
    </xf>
    <xf numFmtId="4" fontId="76" fillId="56" borderId="3" xfId="217" applyNumberFormat="1" applyFont="1" applyFill="1" applyBorder="1" applyAlignment="1">
      <alignment horizontal="center" vertical="top"/>
    </xf>
    <xf numFmtId="4" fontId="76" fillId="56" borderId="3" xfId="217" applyNumberFormat="1" applyFont="1" applyFill="1" applyBorder="1" applyAlignment="1">
      <alignment horizontal="right" vertical="top"/>
    </xf>
    <xf numFmtId="4" fontId="73" fillId="56" borderId="3" xfId="217" applyNumberFormat="1" applyFont="1" applyFill="1" applyBorder="1" applyAlignment="1">
      <alignment vertical="top" wrapText="1"/>
    </xf>
    <xf numFmtId="172" fontId="73" fillId="56" borderId="5" xfId="217" applyNumberFormat="1" applyFont="1" applyFill="1" applyBorder="1" applyAlignment="1">
      <alignment horizontal="right" vertical="top" wrapText="1"/>
    </xf>
    <xf numFmtId="0" fontId="73" fillId="56" borderId="5" xfId="217" applyFont="1" applyFill="1" applyBorder="1" applyAlignment="1">
      <alignment horizontal="center" vertical="center"/>
    </xf>
    <xf numFmtId="4" fontId="76" fillId="56" borderId="5" xfId="4" applyNumberFormat="1" applyFont="1" applyFill="1" applyBorder="1" applyAlignment="1" applyProtection="1">
      <alignment vertical="top" wrapText="1"/>
    </xf>
    <xf numFmtId="4" fontId="76" fillId="56" borderId="5" xfId="217" applyNumberFormat="1" applyFont="1" applyFill="1" applyBorder="1" applyAlignment="1">
      <alignment horizontal="center" vertical="top"/>
    </xf>
    <xf numFmtId="4" fontId="76" fillId="56" borderId="5" xfId="217" applyNumberFormat="1" applyFont="1" applyFill="1" applyBorder="1" applyAlignment="1">
      <alignment horizontal="right" vertical="top"/>
    </xf>
    <xf numFmtId="4" fontId="73" fillId="56" borderId="5" xfId="217" applyNumberFormat="1" applyFont="1" applyFill="1" applyBorder="1" applyAlignment="1">
      <alignment vertical="top" wrapText="1"/>
    </xf>
    <xf numFmtId="4" fontId="76" fillId="2" borderId="3" xfId="4" applyNumberFormat="1" applyFont="1" applyFill="1" applyBorder="1" applyAlignment="1" applyProtection="1">
      <alignment horizontal="right" vertical="top" wrapText="1"/>
    </xf>
    <xf numFmtId="4" fontId="76" fillId="0" borderId="3" xfId="4" applyNumberFormat="1" applyFont="1" applyFill="1" applyBorder="1" applyAlignment="1" applyProtection="1">
      <alignment horizontal="right" vertical="top" wrapText="1"/>
    </xf>
    <xf numFmtId="172" fontId="73" fillId="0" borderId="3" xfId="217" applyNumberFormat="1" applyFont="1" applyFill="1" applyBorder="1" applyAlignment="1" applyProtection="1">
      <alignment horizontal="center" vertical="top"/>
    </xf>
    <xf numFmtId="0" fontId="73" fillId="0" borderId="3" xfId="3" applyFont="1" applyFill="1" applyBorder="1" applyAlignment="1">
      <alignment horizontal="left" vertical="top" wrapText="1"/>
    </xf>
    <xf numFmtId="4" fontId="77" fillId="0" borderId="3" xfId="4" applyNumberFormat="1" applyFont="1" applyFill="1" applyBorder="1" applyAlignment="1">
      <alignment horizontal="right" vertical="top" wrapText="1"/>
    </xf>
    <xf numFmtId="4" fontId="77" fillId="0" borderId="3" xfId="4" applyNumberFormat="1" applyFont="1" applyFill="1" applyBorder="1" applyAlignment="1">
      <alignment horizontal="center" vertical="top"/>
    </xf>
    <xf numFmtId="173" fontId="76" fillId="0" borderId="3" xfId="217" applyNumberFormat="1" applyFont="1" applyFill="1" applyBorder="1" applyAlignment="1">
      <alignment horizontal="right" vertical="top" wrapText="1"/>
    </xf>
    <xf numFmtId="0" fontId="76" fillId="0" borderId="3" xfId="217" applyNumberFormat="1" applyFont="1" applyFill="1" applyBorder="1" applyAlignment="1">
      <alignment horizontal="left" vertical="top" wrapText="1"/>
    </xf>
    <xf numFmtId="4" fontId="76" fillId="0" borderId="3" xfId="4" applyNumberFormat="1" applyFont="1" applyFill="1" applyBorder="1" applyAlignment="1" applyProtection="1">
      <alignment horizontal="right" wrapText="1"/>
    </xf>
    <xf numFmtId="4" fontId="76" fillId="0" borderId="3" xfId="217" applyNumberFormat="1" applyFont="1" applyFill="1" applyBorder="1" applyAlignment="1">
      <alignment horizontal="center"/>
    </xf>
    <xf numFmtId="4" fontId="76" fillId="0" borderId="3" xfId="217" applyNumberFormat="1" applyFont="1" applyFill="1" applyBorder="1" applyAlignment="1">
      <alignment horizontal="right"/>
    </xf>
    <xf numFmtId="4" fontId="73" fillId="3" borderId="5" xfId="4" applyNumberFormat="1" applyFont="1" applyFill="1" applyBorder="1" applyAlignment="1">
      <alignment horizontal="right" vertical="top" wrapText="1"/>
    </xf>
    <xf numFmtId="172" fontId="76" fillId="0" borderId="3" xfId="217" applyNumberFormat="1" applyFont="1" applyFill="1" applyBorder="1" applyAlignment="1">
      <alignment horizontal="right" vertical="top" wrapText="1"/>
    </xf>
    <xf numFmtId="4" fontId="76" fillId="0" borderId="3" xfId="4" applyNumberFormat="1" applyFont="1" applyFill="1" applyBorder="1" applyAlignment="1" applyProtection="1">
      <alignment wrapText="1"/>
    </xf>
    <xf numFmtId="4" fontId="75" fillId="0" borderId="3" xfId="217" applyNumberFormat="1" applyFont="1" applyFill="1" applyBorder="1" applyAlignment="1">
      <alignment horizontal="right"/>
    </xf>
    <xf numFmtId="4" fontId="76" fillId="0" borderId="3" xfId="217" applyNumberFormat="1" applyFont="1" applyFill="1" applyBorder="1" applyAlignment="1">
      <alignment wrapText="1"/>
    </xf>
    <xf numFmtId="172" fontId="73" fillId="0" borderId="3" xfId="217" applyNumberFormat="1" applyFont="1" applyFill="1" applyBorder="1" applyAlignment="1">
      <alignment horizontal="right" vertical="top" wrapText="1"/>
    </xf>
    <xf numFmtId="4" fontId="76" fillId="0" borderId="3" xfId="4" applyNumberFormat="1" applyFont="1" applyFill="1" applyBorder="1" applyAlignment="1" applyProtection="1">
      <alignment vertical="top" wrapText="1"/>
    </xf>
    <xf numFmtId="4" fontId="76" fillId="0" borderId="3" xfId="217" applyNumberFormat="1" applyFont="1" applyFill="1" applyBorder="1" applyAlignment="1">
      <alignment horizontal="center" vertical="top"/>
    </xf>
    <xf numFmtId="4" fontId="75" fillId="0" borderId="3" xfId="217" applyNumberFormat="1" applyFont="1" applyFill="1" applyBorder="1" applyAlignment="1">
      <alignment horizontal="right" vertical="top"/>
    </xf>
    <xf numFmtId="4" fontId="76" fillId="0" borderId="3" xfId="217" applyNumberFormat="1" applyFont="1" applyFill="1" applyBorder="1" applyAlignment="1">
      <alignment vertical="top" wrapText="1"/>
    </xf>
    <xf numFmtId="0" fontId="76" fillId="0" borderId="3" xfId="217" applyNumberFormat="1" applyFont="1" applyFill="1" applyBorder="1" applyAlignment="1">
      <alignment horizontal="left" vertical="top"/>
    </xf>
    <xf numFmtId="4" fontId="76" fillId="0" borderId="3" xfId="217" applyNumberFormat="1" applyFont="1" applyFill="1" applyBorder="1" applyAlignment="1">
      <alignment horizontal="right" vertical="top"/>
    </xf>
    <xf numFmtId="0" fontId="73" fillId="0" borderId="3" xfId="217" applyNumberFormat="1" applyFont="1" applyFill="1" applyBorder="1" applyAlignment="1">
      <alignment horizontal="left" vertical="top"/>
    </xf>
    <xf numFmtId="0" fontId="74" fillId="0" borderId="3" xfId="217" applyNumberFormat="1" applyFont="1" applyFill="1" applyBorder="1" applyAlignment="1">
      <alignment vertical="top" wrapText="1"/>
    </xf>
    <xf numFmtId="220" fontId="73" fillId="2" borderId="3" xfId="9" applyNumberFormat="1" applyFont="1" applyFill="1" applyBorder="1" applyAlignment="1" applyProtection="1">
      <alignment horizontal="right" vertical="top"/>
    </xf>
    <xf numFmtId="0" fontId="73" fillId="2" borderId="3" xfId="217" applyFont="1" applyFill="1" applyBorder="1" applyAlignment="1">
      <alignment horizontal="left" vertical="top" wrapText="1"/>
    </xf>
    <xf numFmtId="0" fontId="76" fillId="2" borderId="3" xfId="217" applyFont="1" applyFill="1" applyBorder="1" applyAlignment="1">
      <alignment horizontal="left" vertical="top" wrapText="1"/>
    </xf>
    <xf numFmtId="4" fontId="75" fillId="2" borderId="3" xfId="217" applyNumberFormat="1" applyFont="1" applyFill="1" applyBorder="1" applyAlignment="1">
      <alignment vertical="top" wrapText="1"/>
    </xf>
    <xf numFmtId="167" fontId="76" fillId="0" borderId="3" xfId="9" applyNumberFormat="1" applyFont="1" applyFill="1" applyBorder="1" applyAlignment="1" applyProtection="1">
      <alignment horizontal="right" vertical="top"/>
    </xf>
    <xf numFmtId="0" fontId="76" fillId="0" borderId="3" xfId="217" applyFont="1" applyFill="1" applyBorder="1" applyAlignment="1">
      <alignment horizontal="left" vertical="top" wrapText="1"/>
    </xf>
    <xf numFmtId="4" fontId="75" fillId="0" borderId="3" xfId="4" applyNumberFormat="1" applyFont="1" applyFill="1" applyBorder="1" applyAlignment="1">
      <alignment horizontal="right" vertical="top" wrapText="1"/>
    </xf>
    <xf numFmtId="4" fontId="75" fillId="0" borderId="3" xfId="217" applyNumberFormat="1" applyFont="1" applyFill="1" applyBorder="1" applyAlignment="1">
      <alignment vertical="top" wrapText="1"/>
    </xf>
    <xf numFmtId="0" fontId="76" fillId="0" borderId="3" xfId="217" applyFont="1" applyFill="1" applyBorder="1" applyAlignment="1">
      <alignment wrapText="1"/>
    </xf>
    <xf numFmtId="4" fontId="76" fillId="0" borderId="3" xfId="217" applyNumberFormat="1" applyFont="1" applyFill="1" applyBorder="1"/>
    <xf numFmtId="0" fontId="76" fillId="0" borderId="3" xfId="217" applyFont="1" applyFill="1" applyBorder="1" applyAlignment="1">
      <alignment horizontal="center"/>
    </xf>
    <xf numFmtId="167" fontId="76" fillId="0" borderId="3" xfId="1102" applyFont="1" applyFill="1" applyBorder="1"/>
    <xf numFmtId="179" fontId="76" fillId="0" borderId="3" xfId="217" applyNumberFormat="1" applyFont="1" applyFill="1" applyBorder="1" applyAlignment="1">
      <alignment vertical="top" wrapText="1"/>
    </xf>
    <xf numFmtId="4" fontId="76" fillId="0" borderId="3" xfId="4" applyNumberFormat="1" applyFont="1" applyFill="1" applyBorder="1" applyAlignment="1" applyProtection="1">
      <alignment vertical="center" wrapText="1"/>
    </xf>
    <xf numFmtId="179" fontId="76" fillId="0" borderId="3" xfId="217" applyNumberFormat="1" applyFont="1" applyFill="1" applyBorder="1" applyAlignment="1">
      <alignment horizontal="center" vertical="center"/>
    </xf>
    <xf numFmtId="4" fontId="76" fillId="0" borderId="3" xfId="4" applyNumberFormat="1" applyFont="1" applyFill="1" applyBorder="1" applyAlignment="1">
      <alignment horizontal="right" vertical="center" wrapText="1"/>
    </xf>
    <xf numFmtId="167" fontId="76" fillId="0" borderId="3" xfId="1102" applyFont="1" applyFill="1" applyBorder="1" applyAlignment="1">
      <alignment vertical="center"/>
    </xf>
    <xf numFmtId="4" fontId="76" fillId="2" borderId="5" xfId="4" applyNumberFormat="1" applyFont="1" applyFill="1" applyBorder="1" applyAlignment="1" applyProtection="1">
      <alignment horizontal="right" wrapText="1"/>
    </xf>
    <xf numFmtId="173" fontId="73" fillId="0" borderId="3" xfId="217" applyNumberFormat="1" applyFont="1" applyFill="1" applyBorder="1" applyAlignment="1">
      <alignment horizontal="right" vertical="top" wrapText="1"/>
    </xf>
    <xf numFmtId="0" fontId="76" fillId="0" borderId="3" xfId="217" applyFont="1" applyFill="1" applyBorder="1"/>
    <xf numFmtId="2" fontId="76" fillId="0" borderId="3" xfId="217" applyNumberFormat="1" applyFont="1" applyFill="1" applyBorder="1"/>
    <xf numFmtId="0" fontId="76" fillId="0" borderId="4" xfId="217" applyFont="1" applyFill="1" applyBorder="1" applyAlignment="1">
      <alignment horizontal="left" vertical="top" wrapText="1"/>
    </xf>
    <xf numFmtId="4" fontId="75" fillId="0" borderId="3" xfId="217" applyNumberFormat="1" applyFont="1" applyFill="1" applyBorder="1"/>
    <xf numFmtId="0" fontId="76" fillId="0" borderId="3" xfId="219" applyNumberFormat="1" applyFont="1" applyFill="1" applyBorder="1" applyAlignment="1">
      <alignment horizontal="right"/>
    </xf>
    <xf numFmtId="0" fontId="76" fillId="0" borderId="3" xfId="219" applyNumberFormat="1" applyFont="1" applyFill="1" applyBorder="1"/>
    <xf numFmtId="167" fontId="76" fillId="0" borderId="3" xfId="8" applyFont="1" applyFill="1" applyBorder="1" applyAlignment="1" applyProtection="1">
      <alignment horizontal="right"/>
    </xf>
    <xf numFmtId="167" fontId="76" fillId="0" borderId="3" xfId="8" applyFont="1" applyFill="1" applyBorder="1" applyAlignment="1" applyProtection="1">
      <alignment horizontal="center"/>
      <protection locked="0"/>
    </xf>
    <xf numFmtId="167" fontId="75" fillId="0" borderId="3" xfId="8" applyFont="1" applyFill="1" applyBorder="1" applyAlignment="1" applyProtection="1">
      <alignment horizontal="right" wrapText="1"/>
      <protection locked="0"/>
    </xf>
    <xf numFmtId="39" fontId="76" fillId="0" borderId="28" xfId="3" applyNumberFormat="1" applyFont="1" applyFill="1" applyBorder="1" applyAlignment="1" applyProtection="1">
      <alignment horizontal="right" vertical="top" wrapText="1"/>
      <protection locked="0"/>
    </xf>
    <xf numFmtId="0" fontId="76" fillId="2" borderId="4" xfId="217" applyFont="1" applyFill="1" applyBorder="1" applyAlignment="1">
      <alignment horizontal="left" vertical="top" wrapText="1"/>
    </xf>
    <xf numFmtId="176" fontId="73" fillId="2" borderId="3" xfId="9" applyNumberFormat="1" applyFont="1" applyFill="1" applyBorder="1" applyAlignment="1" applyProtection="1">
      <alignment horizontal="right" vertical="top"/>
    </xf>
    <xf numFmtId="0" fontId="77" fillId="2" borderId="3" xfId="217" applyFont="1" applyFill="1" applyBorder="1" applyAlignment="1">
      <alignment vertical="top" wrapText="1"/>
    </xf>
    <xf numFmtId="4" fontId="76" fillId="2" borderId="4" xfId="217" applyNumberFormat="1" applyFont="1" applyFill="1" applyBorder="1" applyAlignment="1">
      <alignment vertical="top" wrapText="1"/>
    </xf>
    <xf numFmtId="0" fontId="77" fillId="2" borderId="5" xfId="217" applyFont="1" applyFill="1" applyBorder="1" applyAlignment="1">
      <alignment horizontal="right" vertical="top" wrapText="1"/>
    </xf>
    <xf numFmtId="4" fontId="76" fillId="2" borderId="8" xfId="217" applyNumberFormat="1" applyFont="1" applyFill="1" applyBorder="1" applyAlignment="1">
      <alignment vertical="top"/>
    </xf>
    <xf numFmtId="4" fontId="76" fillId="2" borderId="5" xfId="4" applyNumberFormat="1" applyFont="1" applyFill="1" applyBorder="1" applyAlignment="1">
      <alignment vertical="top" wrapText="1"/>
    </xf>
    <xf numFmtId="4" fontId="76" fillId="2" borderId="5" xfId="4" applyNumberFormat="1" applyFont="1" applyFill="1" applyBorder="1" applyAlignment="1">
      <alignment horizontal="center" vertical="top"/>
    </xf>
    <xf numFmtId="4" fontId="76" fillId="2" borderId="5" xfId="4" applyNumberFormat="1" applyFont="1" applyFill="1" applyBorder="1" applyAlignment="1">
      <alignment horizontal="right" vertical="top" wrapText="1"/>
    </xf>
    <xf numFmtId="0" fontId="76" fillId="0" borderId="3" xfId="217" applyFont="1" applyFill="1" applyBorder="1" applyAlignment="1">
      <alignment vertical="top" wrapText="1"/>
    </xf>
    <xf numFmtId="179" fontId="76" fillId="0" borderId="3" xfId="217" applyNumberFormat="1" applyFont="1" applyFill="1" applyBorder="1" applyAlignment="1">
      <alignment horizontal="center" vertical="top"/>
    </xf>
    <xf numFmtId="0" fontId="77" fillId="0" borderId="3" xfId="217" applyFont="1" applyFill="1" applyBorder="1" applyAlignment="1">
      <alignment horizontal="right" vertical="top" wrapText="1"/>
    </xf>
    <xf numFmtId="4" fontId="76" fillId="0" borderId="4" xfId="217" applyNumberFormat="1" applyFont="1" applyFill="1" applyBorder="1" applyAlignment="1">
      <alignment vertical="top"/>
    </xf>
    <xf numFmtId="4" fontId="76" fillId="0" borderId="4" xfId="217" applyNumberFormat="1" applyFont="1" applyFill="1" applyBorder="1" applyAlignment="1">
      <alignment horizontal="left" vertical="top" wrapText="1"/>
    </xf>
    <xf numFmtId="0" fontId="74" fillId="0" borderId="3" xfId="217" applyFont="1" applyFill="1" applyBorder="1"/>
    <xf numFmtId="4" fontId="74" fillId="0" borderId="3" xfId="217" applyNumberFormat="1" applyFont="1" applyFill="1" applyBorder="1"/>
    <xf numFmtId="0" fontId="74" fillId="0" borderId="3" xfId="217" applyFont="1" applyFill="1" applyBorder="1" applyAlignment="1">
      <alignment horizontal="center"/>
    </xf>
    <xf numFmtId="167" fontId="74" fillId="0" borderId="3" xfId="1102" applyFont="1" applyFill="1" applyBorder="1"/>
    <xf numFmtId="0" fontId="74" fillId="0" borderId="3" xfId="217" applyFont="1" applyFill="1" applyBorder="1" applyAlignment="1">
      <alignment vertical="justify"/>
    </xf>
    <xf numFmtId="172" fontId="76" fillId="0" borderId="5" xfId="217" applyNumberFormat="1" applyFont="1" applyFill="1" applyBorder="1" applyAlignment="1">
      <alignment horizontal="right" vertical="top" wrapText="1"/>
    </xf>
    <xf numFmtId="0" fontId="74" fillId="0" borderId="5" xfId="217" applyFont="1" applyFill="1" applyBorder="1" applyAlignment="1">
      <alignment vertical="justify"/>
    </xf>
    <xf numFmtId="4" fontId="74" fillId="0" borderId="5" xfId="217" applyNumberFormat="1" applyFont="1" applyFill="1" applyBorder="1"/>
    <xf numFmtId="0" fontId="74" fillId="0" borderId="5" xfId="217" applyFont="1" applyFill="1" applyBorder="1" applyAlignment="1">
      <alignment horizontal="center"/>
    </xf>
    <xf numFmtId="167" fontId="74" fillId="0" borderId="5" xfId="1102" applyFont="1" applyFill="1" applyBorder="1"/>
    <xf numFmtId="4" fontId="76" fillId="0" borderId="4" xfId="217" applyNumberFormat="1" applyFont="1" applyFill="1" applyBorder="1" applyAlignment="1">
      <alignment vertical="top" wrapText="1"/>
    </xf>
    <xf numFmtId="0" fontId="79" fillId="0" borderId="3" xfId="217" applyFont="1" applyFill="1" applyBorder="1"/>
    <xf numFmtId="0" fontId="74" fillId="2" borderId="3" xfId="217" applyFont="1" applyFill="1" applyBorder="1" applyAlignment="1">
      <alignment wrapText="1"/>
    </xf>
    <xf numFmtId="4" fontId="74" fillId="2" borderId="3" xfId="217" applyNumberFormat="1" applyFont="1" applyFill="1" applyBorder="1"/>
    <xf numFmtId="0" fontId="74" fillId="2" borderId="3" xfId="217" applyFont="1" applyFill="1" applyBorder="1" applyAlignment="1">
      <alignment horizontal="center"/>
    </xf>
    <xf numFmtId="167" fontId="74" fillId="2" borderId="3" xfId="1102" applyFont="1" applyFill="1" applyBorder="1"/>
    <xf numFmtId="0" fontId="74" fillId="0" borderId="3" xfId="217" applyFont="1" applyFill="1" applyBorder="1" applyAlignment="1">
      <alignment wrapText="1"/>
    </xf>
    <xf numFmtId="179" fontId="78" fillId="2" borderId="3" xfId="217" applyNumberFormat="1" applyFont="1" applyFill="1" applyBorder="1" applyAlignment="1">
      <alignment vertical="top" wrapText="1"/>
    </xf>
    <xf numFmtId="179" fontId="78" fillId="2" borderId="3" xfId="217" applyNumberFormat="1" applyFont="1" applyFill="1" applyBorder="1" applyAlignment="1">
      <alignment vertical="center"/>
    </xf>
    <xf numFmtId="179" fontId="76" fillId="2" borderId="3" xfId="217" applyNumberFormat="1" applyFont="1" applyFill="1" applyBorder="1" applyAlignment="1">
      <alignment horizontal="center" vertical="top"/>
    </xf>
    <xf numFmtId="0" fontId="76" fillId="2" borderId="3" xfId="217" applyFont="1" applyFill="1" applyBorder="1" applyAlignment="1">
      <alignment vertical="justify"/>
    </xf>
    <xf numFmtId="167" fontId="76" fillId="2" borderId="3" xfId="9" applyNumberFormat="1" applyFont="1" applyFill="1" applyBorder="1" applyAlignment="1" applyProtection="1">
      <alignment horizontal="right" vertical="top"/>
    </xf>
    <xf numFmtId="179" fontId="73" fillId="2" borderId="3" xfId="217" applyNumberFormat="1" applyFont="1" applyFill="1" applyBorder="1" applyAlignment="1">
      <alignment vertical="top" wrapText="1"/>
    </xf>
    <xf numFmtId="179" fontId="73" fillId="2" borderId="3" xfId="217" applyNumberFormat="1" applyFont="1" applyFill="1" applyBorder="1" applyAlignment="1">
      <alignment vertical="center"/>
    </xf>
    <xf numFmtId="179" fontId="76" fillId="2" borderId="3" xfId="217" applyNumberFormat="1" applyFont="1" applyFill="1" applyBorder="1" applyAlignment="1">
      <alignment horizontal="center" vertical="center"/>
    </xf>
    <xf numFmtId="4" fontId="76" fillId="2" borderId="3" xfId="12" applyNumberFormat="1" applyFont="1" applyFill="1" applyBorder="1" applyAlignment="1">
      <alignment vertical="center"/>
    </xf>
    <xf numFmtId="4" fontId="76" fillId="2" borderId="3" xfId="12" applyNumberFormat="1" applyFont="1" applyFill="1" applyBorder="1" applyAlignment="1">
      <alignment vertical="center" wrapText="1"/>
    </xf>
    <xf numFmtId="179" fontId="76" fillId="2" borderId="3" xfId="217" applyNumberFormat="1" applyFont="1" applyFill="1" applyBorder="1" applyAlignment="1">
      <alignment vertical="top" wrapText="1"/>
    </xf>
    <xf numFmtId="179" fontId="76" fillId="2" borderId="3" xfId="217" applyNumberFormat="1" applyFont="1" applyFill="1" applyBorder="1" applyAlignment="1">
      <alignment vertical="center" wrapText="1"/>
    </xf>
    <xf numFmtId="179" fontId="76" fillId="2" borderId="3" xfId="217" applyNumberFormat="1" applyFont="1" applyFill="1" applyBorder="1" applyAlignment="1">
      <alignment horizontal="center"/>
    </xf>
    <xf numFmtId="4" fontId="76" fillId="2" borderId="3" xfId="12" applyNumberFormat="1" applyFont="1" applyFill="1" applyBorder="1" applyAlignment="1"/>
    <xf numFmtId="4" fontId="76" fillId="2" borderId="3" xfId="12" applyNumberFormat="1" applyFont="1" applyFill="1" applyBorder="1" applyAlignment="1">
      <alignment wrapText="1"/>
    </xf>
    <xf numFmtId="0" fontId="73" fillId="0" borderId="3" xfId="217" applyFont="1" applyFill="1" applyBorder="1" applyAlignment="1">
      <alignment horizontal="right" vertical="top"/>
    </xf>
    <xf numFmtId="0" fontId="76" fillId="0" borderId="3" xfId="217" applyFont="1" applyFill="1" applyBorder="1" applyAlignment="1">
      <alignment vertical="top"/>
    </xf>
    <xf numFmtId="0" fontId="76" fillId="0" borderId="3" xfId="217" applyFont="1" applyFill="1" applyBorder="1" applyAlignment="1">
      <alignment horizontal="right" vertical="top"/>
    </xf>
    <xf numFmtId="177" fontId="76" fillId="2" borderId="3" xfId="14" applyNumberFormat="1" applyFont="1" applyFill="1" applyBorder="1" applyAlignment="1">
      <alignment horizontal="right" vertical="top"/>
    </xf>
    <xf numFmtId="10" fontId="76" fillId="2" borderId="3" xfId="2" applyNumberFormat="1" applyFont="1" applyFill="1" applyBorder="1" applyAlignment="1">
      <alignment vertical="top"/>
    </xf>
    <xf numFmtId="167" fontId="76" fillId="0" borderId="3" xfId="9" applyFont="1" applyFill="1" applyBorder="1" applyAlignment="1">
      <alignment vertical="top"/>
    </xf>
    <xf numFmtId="0" fontId="76" fillId="2" borderId="3" xfId="14" applyFont="1" applyFill="1" applyBorder="1" applyAlignment="1">
      <alignment horizontal="right" vertical="top"/>
    </xf>
    <xf numFmtId="0" fontId="76" fillId="2" borderId="3" xfId="14" applyFont="1" applyFill="1" applyBorder="1" applyAlignment="1">
      <alignment horizontal="right" vertical="top" wrapText="1"/>
    </xf>
    <xf numFmtId="0" fontId="76" fillId="2" borderId="3" xfId="217" applyFont="1" applyFill="1" applyBorder="1" applyAlignment="1">
      <alignment horizontal="right" vertical="center" wrapText="1"/>
    </xf>
    <xf numFmtId="0" fontId="76" fillId="0" borderId="3" xfId="217" applyFont="1" applyFill="1" applyBorder="1" applyAlignment="1">
      <alignment horizontal="right" vertical="center" wrapText="1"/>
    </xf>
    <xf numFmtId="4" fontId="76" fillId="0" borderId="3" xfId="217" applyNumberFormat="1" applyFont="1" applyFill="1" applyBorder="1" applyAlignment="1"/>
    <xf numFmtId="0" fontId="76" fillId="0" borderId="3" xfId="217" applyFont="1" applyFill="1" applyBorder="1" applyAlignment="1">
      <alignment horizontal="right" vertical="top" wrapText="1"/>
    </xf>
    <xf numFmtId="4" fontId="76" fillId="0" borderId="3" xfId="4" applyNumberFormat="1" applyFont="1" applyFill="1" applyBorder="1" applyAlignment="1">
      <alignment vertical="center" wrapText="1"/>
    </xf>
    <xf numFmtId="4" fontId="76" fillId="0" borderId="3" xfId="4" applyNumberFormat="1" applyFont="1" applyFill="1" applyBorder="1" applyAlignment="1">
      <alignment horizontal="center" vertical="center"/>
    </xf>
    <xf numFmtId="0" fontId="76" fillId="0" borderId="3" xfId="14" applyFont="1" applyFill="1" applyBorder="1" applyAlignment="1">
      <alignment horizontal="right" vertical="top" wrapText="1"/>
    </xf>
    <xf numFmtId="4" fontId="76" fillId="0" borderId="3" xfId="14" applyNumberFormat="1" applyFont="1" applyFill="1" applyBorder="1" applyAlignment="1"/>
    <xf numFmtId="167" fontId="76" fillId="0" borderId="3" xfId="9" applyFont="1" applyFill="1" applyBorder="1" applyAlignment="1"/>
    <xf numFmtId="176" fontId="76" fillId="2" borderId="0" xfId="9" applyNumberFormat="1" applyFont="1" applyFill="1" applyBorder="1" applyAlignment="1" applyProtection="1">
      <alignment horizontal="right" vertical="top"/>
    </xf>
    <xf numFmtId="0" fontId="73" fillId="2" borderId="0" xfId="217" applyFont="1" applyFill="1" applyBorder="1" applyAlignment="1">
      <alignment horizontal="center" vertical="top" wrapText="1"/>
    </xf>
    <xf numFmtId="4" fontId="76" fillId="2" borderId="0" xfId="4" applyNumberFormat="1" applyFont="1" applyFill="1" applyBorder="1" applyAlignment="1">
      <alignment vertical="top" wrapText="1"/>
    </xf>
    <xf numFmtId="4" fontId="76" fillId="2" borderId="0" xfId="4" applyNumberFormat="1" applyFont="1" applyFill="1" applyBorder="1" applyAlignment="1">
      <alignment horizontal="center" vertical="top"/>
    </xf>
    <xf numFmtId="4" fontId="76" fillId="2" borderId="0" xfId="4" applyNumberFormat="1" applyFont="1" applyFill="1" applyBorder="1" applyAlignment="1">
      <alignment horizontal="right" vertical="top" wrapText="1"/>
    </xf>
    <xf numFmtId="4" fontId="73" fillId="2" borderId="0" xfId="4" applyNumberFormat="1" applyFont="1" applyFill="1" applyBorder="1" applyAlignment="1">
      <alignment horizontal="right" vertical="top" wrapText="1"/>
    </xf>
    <xf numFmtId="0" fontId="73" fillId="50" borderId="0" xfId="0" applyFont="1" applyFill="1" applyBorder="1" applyAlignment="1">
      <alignment horizontal="right" vertical="center"/>
    </xf>
    <xf numFmtId="0" fontId="73" fillId="50" borderId="0" xfId="0" applyFont="1" applyFill="1" applyBorder="1" applyAlignment="1">
      <alignment horizontal="center" vertical="center" wrapText="1"/>
    </xf>
    <xf numFmtId="4" fontId="76" fillId="50" borderId="0" xfId="0" applyNumberFormat="1" applyFont="1" applyFill="1" applyBorder="1" applyAlignment="1">
      <alignment horizontal="center" vertical="center"/>
    </xf>
    <xf numFmtId="4" fontId="73" fillId="50" borderId="0" xfId="1104" applyNumberFormat="1" applyFont="1" applyFill="1" applyBorder="1" applyAlignment="1">
      <alignment horizontal="center" vertical="center"/>
    </xf>
    <xf numFmtId="229" fontId="76" fillId="0" borderId="0" xfId="1105" applyNumberFormat="1" applyFont="1" applyFill="1" applyBorder="1" applyAlignment="1">
      <alignment horizontal="left" wrapText="1"/>
    </xf>
    <xf numFmtId="0" fontId="76" fillId="50" borderId="0" xfId="0" applyFont="1" applyFill="1" applyBorder="1" applyAlignment="1">
      <alignment horizontal="right" vertical="center"/>
    </xf>
    <xf numFmtId="229" fontId="76" fillId="0" borderId="0" xfId="1105" applyNumberFormat="1" applyFont="1" applyFill="1" applyBorder="1" applyAlignment="1"/>
    <xf numFmtId="40" fontId="76" fillId="0" borderId="0" xfId="1105" applyNumberFormat="1" applyFont="1" applyFill="1" applyBorder="1" applyAlignment="1"/>
    <xf numFmtId="4" fontId="76" fillId="0" borderId="0" xfId="1106" applyNumberFormat="1" applyFont="1" applyFill="1" applyBorder="1" applyAlignment="1">
      <alignment horizontal="center"/>
    </xf>
    <xf numFmtId="4" fontId="76" fillId="0" borderId="0" xfId="1106" applyNumberFormat="1" applyFont="1" applyFill="1" applyBorder="1" applyAlignment="1">
      <alignment horizontal="left"/>
    </xf>
    <xf numFmtId="0" fontId="76" fillId="50" borderId="0" xfId="14" applyNumberFormat="1" applyFont="1" applyFill="1" applyBorder="1" applyAlignment="1">
      <alignment horizontal="left" vertical="top"/>
    </xf>
    <xf numFmtId="0" fontId="76" fillId="50" borderId="0" xfId="14" applyNumberFormat="1" applyFont="1" applyFill="1" applyBorder="1" applyAlignment="1">
      <alignment horizontal="right" vertical="top"/>
    </xf>
    <xf numFmtId="0" fontId="76" fillId="50" borderId="0" xfId="14" applyNumberFormat="1" applyFont="1" applyFill="1" applyBorder="1" applyAlignment="1">
      <alignment horizontal="center" vertical="top"/>
    </xf>
    <xf numFmtId="0" fontId="76" fillId="50" borderId="0" xfId="14" applyFont="1" applyFill="1" applyBorder="1" applyAlignment="1">
      <alignment horizontal="right" vertical="top" wrapText="1"/>
    </xf>
    <xf numFmtId="0" fontId="76" fillId="50" borderId="0" xfId="14" applyFont="1" applyFill="1" applyBorder="1" applyAlignment="1">
      <alignment horizontal="center" vertical="top" wrapText="1"/>
    </xf>
    <xf numFmtId="4" fontId="76" fillId="50" borderId="0" xfId="14" applyNumberFormat="1" applyFont="1" applyFill="1" applyBorder="1" applyAlignment="1">
      <alignment horizontal="center" vertical="top" wrapText="1"/>
    </xf>
    <xf numFmtId="0" fontId="76" fillId="50" borderId="0" xfId="14" applyFont="1" applyFill="1" applyBorder="1" applyAlignment="1">
      <alignment horizontal="left" vertical="top" wrapText="1"/>
    </xf>
    <xf numFmtId="4" fontId="76" fillId="50" borderId="0" xfId="14" applyNumberFormat="1" applyFont="1" applyFill="1" applyBorder="1" applyAlignment="1">
      <alignment horizontal="left" vertical="top" wrapText="1"/>
    </xf>
    <xf numFmtId="0" fontId="76" fillId="0" borderId="0" xfId="0" applyFont="1" applyFill="1" applyAlignment="1">
      <alignment vertical="top" wrapText="1"/>
    </xf>
    <xf numFmtId="4" fontId="76" fillId="0" borderId="0" xfId="0" applyNumberFormat="1" applyFont="1" applyFill="1" applyAlignment="1">
      <alignment horizontal="center" wrapText="1"/>
    </xf>
    <xf numFmtId="4" fontId="76" fillId="0" borderId="0" xfId="1104" applyNumberFormat="1" applyFont="1" applyFill="1" applyAlignment="1">
      <alignment horizontal="center" wrapText="1"/>
    </xf>
    <xf numFmtId="172" fontId="73" fillId="2" borderId="5" xfId="217" applyNumberFormat="1" applyFont="1" applyFill="1" applyBorder="1" applyAlignment="1">
      <alignment horizontal="right" vertical="top" wrapText="1"/>
    </xf>
    <xf numFmtId="0" fontId="73" fillId="2" borderId="5" xfId="217" applyNumberFormat="1" applyFont="1" applyFill="1" applyBorder="1" applyAlignment="1">
      <alignment horizontal="left" vertical="top"/>
    </xf>
    <xf numFmtId="173" fontId="76" fillId="2" borderId="31" xfId="217" applyNumberFormat="1" applyFont="1" applyFill="1" applyBorder="1" applyAlignment="1">
      <alignment horizontal="right" vertical="top" wrapText="1"/>
    </xf>
    <xf numFmtId="0" fontId="76" fillId="2" borderId="31" xfId="217" applyNumberFormat="1" applyFont="1" applyFill="1" applyBorder="1" applyAlignment="1">
      <alignment horizontal="left" vertical="top" wrapText="1"/>
    </xf>
    <xf numFmtId="171" fontId="76" fillId="2" borderId="31" xfId="217" applyNumberFormat="1" applyFont="1" applyFill="1" applyBorder="1" applyAlignment="1">
      <alignment vertical="center"/>
    </xf>
    <xf numFmtId="176" fontId="76" fillId="2" borderId="5" xfId="9" applyNumberFormat="1" applyFont="1" applyFill="1" applyBorder="1" applyAlignment="1" applyProtection="1">
      <alignment horizontal="right" vertical="top"/>
    </xf>
    <xf numFmtId="0" fontId="73" fillId="2" borderId="5" xfId="217" applyFont="1" applyFill="1" applyBorder="1" applyAlignment="1">
      <alignment horizontal="center" vertical="top" wrapText="1"/>
    </xf>
    <xf numFmtId="4" fontId="73" fillId="2" borderId="5" xfId="4" applyNumberFormat="1" applyFont="1" applyFill="1" applyBorder="1" applyAlignment="1">
      <alignment horizontal="right" vertical="top" wrapText="1"/>
    </xf>
    <xf numFmtId="230" fontId="8" fillId="0" borderId="0" xfId="2" applyNumberFormat="1" applyFont="1" applyFill="1" applyAlignment="1">
      <alignment horizontal="center" vertical="top"/>
    </xf>
    <xf numFmtId="180" fontId="8" fillId="0" borderId="0" xfId="217" applyNumberFormat="1" applyFont="1" applyFill="1" applyAlignment="1">
      <alignment vertical="top"/>
    </xf>
    <xf numFmtId="177" fontId="76" fillId="2" borderId="3" xfId="14" applyNumberFormat="1" applyFont="1" applyFill="1" applyBorder="1" applyAlignment="1">
      <alignment horizontal="right" vertical="top" wrapText="1"/>
    </xf>
    <xf numFmtId="167" fontId="76" fillId="0" borderId="3" xfId="1102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2" borderId="0" xfId="217" applyFont="1" applyFill="1" applyAlignment="1">
      <alignment horizontal="center" vertical="top" wrapText="1"/>
    </xf>
    <xf numFmtId="0" fontId="73" fillId="2" borderId="0" xfId="217" applyFont="1" applyFill="1" applyAlignment="1">
      <alignment horizontal="center" vertical="top" wrapText="1"/>
    </xf>
    <xf numFmtId="0" fontId="76" fillId="2" borderId="0" xfId="217" applyFont="1" applyFill="1" applyBorder="1" applyAlignment="1">
      <alignment horizontal="left" vertical="top"/>
    </xf>
    <xf numFmtId="0" fontId="73" fillId="3" borderId="29" xfId="217" applyFont="1" applyFill="1" applyBorder="1" applyAlignment="1">
      <alignment horizontal="center" vertical="top" wrapText="1"/>
    </xf>
    <xf numFmtId="0" fontId="73" fillId="3" borderId="32" xfId="217" applyFont="1" applyFill="1" applyBorder="1" applyAlignment="1">
      <alignment horizontal="center" vertical="top" wrapText="1"/>
    </xf>
    <xf numFmtId="0" fontId="73" fillId="3" borderId="30" xfId="217" applyFont="1" applyFill="1" applyBorder="1" applyAlignment="1">
      <alignment horizontal="center" vertical="top" wrapText="1"/>
    </xf>
    <xf numFmtId="4" fontId="8" fillId="2" borderId="0" xfId="217" applyNumberFormat="1" applyFont="1" applyFill="1" applyBorder="1" applyAlignment="1">
      <alignment horizontal="center" vertical="top" wrapText="1"/>
    </xf>
    <xf numFmtId="229" fontId="76" fillId="0" borderId="0" xfId="1105" applyNumberFormat="1" applyFont="1" applyFill="1" applyBorder="1" applyAlignment="1">
      <alignment horizontal="left" wrapText="1"/>
    </xf>
    <xf numFmtId="4" fontId="76" fillId="0" borderId="0" xfId="1106" applyNumberFormat="1" applyFont="1" applyFill="1" applyBorder="1" applyAlignment="1">
      <alignment horizontal="center"/>
    </xf>
    <xf numFmtId="4" fontId="76" fillId="0" borderId="0" xfId="1105" applyNumberFormat="1" applyFont="1" applyFill="1" applyBorder="1" applyAlignment="1">
      <alignment horizontal="center"/>
    </xf>
    <xf numFmtId="0" fontId="76" fillId="50" borderId="0" xfId="14" applyFont="1" applyFill="1" applyBorder="1" applyAlignment="1">
      <alignment horizontal="center" vertical="top" wrapText="1"/>
    </xf>
    <xf numFmtId="0" fontId="76" fillId="50" borderId="0" xfId="14" applyFont="1" applyFill="1" applyBorder="1" applyAlignment="1">
      <alignment horizontal="center" vertical="top"/>
    </xf>
    <xf numFmtId="0" fontId="57" fillId="0" borderId="0" xfId="0" applyFont="1" applyAlignment="1">
      <alignment horizontal="center"/>
    </xf>
  </cellXfs>
  <cellStyles count="1107">
    <cellStyle name="_x000d__x000a_JournalTemplate=C:\COMFO\CTALK\JOURSTD.TPL_x000d__x000a_LbStateAddress=3 3 0 251 1 89 2 311_x000d__x000a_LbStateJou" xfId="279"/>
    <cellStyle name="20% - Accent1" xfId="19"/>
    <cellStyle name="20% - Accent1 2" xfId="20"/>
    <cellStyle name="20% - Accent1 3" xfId="280"/>
    <cellStyle name="20% - Accent1 4" xfId="281"/>
    <cellStyle name="20% - Accent1 5" xfId="282"/>
    <cellStyle name="20% - Accent2" xfId="21"/>
    <cellStyle name="20% - Accent2 2" xfId="22"/>
    <cellStyle name="20% - Accent2 3" xfId="283"/>
    <cellStyle name="20% - Accent2 4" xfId="284"/>
    <cellStyle name="20% - Accent2 5" xfId="285"/>
    <cellStyle name="20% - Accent3" xfId="23"/>
    <cellStyle name="20% - Accent3 2" xfId="24"/>
    <cellStyle name="20% - Accent3 3" xfId="286"/>
    <cellStyle name="20% - Accent3 4" xfId="287"/>
    <cellStyle name="20% - Accent3 5" xfId="288"/>
    <cellStyle name="20% - Accent4" xfId="25"/>
    <cellStyle name="20% - Accent4 2" xfId="26"/>
    <cellStyle name="20% - Accent4 3" xfId="289"/>
    <cellStyle name="20% - Accent4 4" xfId="290"/>
    <cellStyle name="20% - Accent4 5" xfId="291"/>
    <cellStyle name="20% - Accent5" xfId="27"/>
    <cellStyle name="20% - Accent5 2" xfId="292"/>
    <cellStyle name="20% - Accent6" xfId="28"/>
    <cellStyle name="20% - Accent6 2" xfId="29"/>
    <cellStyle name="20% - Accent6 3" xfId="293"/>
    <cellStyle name="20% - Accent6 4" xfId="294"/>
    <cellStyle name="20% - Accent6 5" xfId="295"/>
    <cellStyle name="20% - Énfasis1 2" xfId="30"/>
    <cellStyle name="20% - Énfasis1 2 2" xfId="296"/>
    <cellStyle name="20% - Énfasis1 3" xfId="297"/>
    <cellStyle name="20% - Énfasis1 3 2" xfId="298"/>
    <cellStyle name="20% - Énfasis1 4" xfId="299"/>
    <cellStyle name="20% - Énfasis2 2" xfId="31"/>
    <cellStyle name="20% - Énfasis2 2 2" xfId="300"/>
    <cellStyle name="20% - Énfasis2 3" xfId="301"/>
    <cellStyle name="20% - Énfasis2 3 2" xfId="302"/>
    <cellStyle name="20% - Énfasis2 4" xfId="303"/>
    <cellStyle name="20% - Énfasis3 2" xfId="32"/>
    <cellStyle name="20% - Énfasis3 2 2" xfId="304"/>
    <cellStyle name="20% - Énfasis3 3" xfId="305"/>
    <cellStyle name="20% - Énfasis3 3 2" xfId="306"/>
    <cellStyle name="20% - Énfasis3 4" xfId="307"/>
    <cellStyle name="20% - Énfasis4 2" xfId="33"/>
    <cellStyle name="20% - Énfasis4 2 2" xfId="308"/>
    <cellStyle name="20% - Énfasis4 3" xfId="309"/>
    <cellStyle name="20% - Énfasis4 3 2" xfId="310"/>
    <cellStyle name="20% - Énfasis4 4" xfId="311"/>
    <cellStyle name="20% - Énfasis5 2" xfId="34"/>
    <cellStyle name="20% - Énfasis5 2 2" xfId="312"/>
    <cellStyle name="20% - Énfasis5 3" xfId="313"/>
    <cellStyle name="20% - Énfasis5 3 2" xfId="314"/>
    <cellStyle name="20% - Énfasis5 4" xfId="315"/>
    <cellStyle name="20% - Énfasis6 2" xfId="35"/>
    <cellStyle name="20% - Énfasis6 2 2" xfId="316"/>
    <cellStyle name="20% - Énfasis6 3" xfId="317"/>
    <cellStyle name="20% - Énfasis6 3 2" xfId="318"/>
    <cellStyle name="20% - Énfasis6 4" xfId="319"/>
    <cellStyle name="40% - Accent1" xfId="36"/>
    <cellStyle name="40% - Accent1 2" xfId="37"/>
    <cellStyle name="40% - Accent1 3" xfId="320"/>
    <cellStyle name="40% - Accent1 4" xfId="321"/>
    <cellStyle name="40% - Accent1 5" xfId="322"/>
    <cellStyle name="40% - Accent2" xfId="38"/>
    <cellStyle name="40% - Accent2 2" xfId="323"/>
    <cellStyle name="40% - Accent3" xfId="39"/>
    <cellStyle name="40% - Accent3 2" xfId="40"/>
    <cellStyle name="40% - Accent3 3" xfId="324"/>
    <cellStyle name="40% - Accent3 4" xfId="325"/>
    <cellStyle name="40% - Accent3 5" xfId="326"/>
    <cellStyle name="40% - Accent4" xfId="41"/>
    <cellStyle name="40% - Accent4 2" xfId="42"/>
    <cellStyle name="40% - Accent4 3" xfId="327"/>
    <cellStyle name="40% - Accent4 4" xfId="328"/>
    <cellStyle name="40% - Accent4 5" xfId="329"/>
    <cellStyle name="40% - Accent5" xfId="43"/>
    <cellStyle name="40% - Accent5 2" xfId="44"/>
    <cellStyle name="40% - Accent5 3" xfId="330"/>
    <cellStyle name="40% - Accent5 4" xfId="331"/>
    <cellStyle name="40% - Accent5 5" xfId="332"/>
    <cellStyle name="40% - Accent6" xfId="45"/>
    <cellStyle name="40% - Accent6 2" xfId="46"/>
    <cellStyle name="40% - Accent6 3" xfId="333"/>
    <cellStyle name="40% - Accent6 4" xfId="334"/>
    <cellStyle name="40% - Accent6 5" xfId="335"/>
    <cellStyle name="40% - Énfasis1 2" xfId="47"/>
    <cellStyle name="40% - Énfasis1 2 2" xfId="336"/>
    <cellStyle name="40% - Énfasis1 3" xfId="337"/>
    <cellStyle name="40% - Énfasis1 3 2" xfId="338"/>
    <cellStyle name="40% - Énfasis1 4" xfId="339"/>
    <cellStyle name="40% - Énfasis2 2" xfId="48"/>
    <cellStyle name="40% - Énfasis2 2 2" xfId="340"/>
    <cellStyle name="40% - Énfasis2 3" xfId="341"/>
    <cellStyle name="40% - Énfasis2 3 2" xfId="342"/>
    <cellStyle name="40% - Énfasis2 4" xfId="343"/>
    <cellStyle name="40% - Énfasis3 2" xfId="49"/>
    <cellStyle name="40% - Énfasis3 2 2" xfId="344"/>
    <cellStyle name="40% - Énfasis3 3" xfId="345"/>
    <cellStyle name="40% - Énfasis3 3 2" xfId="346"/>
    <cellStyle name="40% - Énfasis3 4" xfId="347"/>
    <cellStyle name="40% - Énfasis4 2" xfId="50"/>
    <cellStyle name="40% - Énfasis4 2 2" xfId="348"/>
    <cellStyle name="40% - Énfasis4 3" xfId="349"/>
    <cellStyle name="40% - Énfasis4 3 2" xfId="350"/>
    <cellStyle name="40% - Énfasis4 4" xfId="351"/>
    <cellStyle name="40% - Énfasis5 2" xfId="51"/>
    <cellStyle name="40% - Énfasis5 2 2" xfId="352"/>
    <cellStyle name="40% - Énfasis5 3" xfId="353"/>
    <cellStyle name="40% - Énfasis5 3 2" xfId="354"/>
    <cellStyle name="40% - Énfasis5 4" xfId="355"/>
    <cellStyle name="40% - Énfasis6 2" xfId="52"/>
    <cellStyle name="40% - Énfasis6 2 2" xfId="356"/>
    <cellStyle name="40% - Énfasis6 3" xfId="357"/>
    <cellStyle name="40% - Énfasis6 3 2" xfId="358"/>
    <cellStyle name="40% - Énfasis6 4" xfId="359"/>
    <cellStyle name="60% - Accent1" xfId="53"/>
    <cellStyle name="60% - Accent1 2" xfId="54"/>
    <cellStyle name="60% - Accent1 3" xfId="360"/>
    <cellStyle name="60% - Accent1 4" xfId="361"/>
    <cellStyle name="60% - Accent1 5" xfId="362"/>
    <cellStyle name="60% - Accent2" xfId="55"/>
    <cellStyle name="60% - Accent2 2" xfId="56"/>
    <cellStyle name="60% - Accent2 3" xfId="363"/>
    <cellStyle name="60% - Accent2 4" xfId="364"/>
    <cellStyle name="60% - Accent2 5" xfId="365"/>
    <cellStyle name="60% - Accent3" xfId="57"/>
    <cellStyle name="60% - Accent3 2" xfId="58"/>
    <cellStyle name="60% - Accent3 3" xfId="366"/>
    <cellStyle name="60% - Accent3 4" xfId="367"/>
    <cellStyle name="60% - Accent3 5" xfId="368"/>
    <cellStyle name="60% - Accent4" xfId="59"/>
    <cellStyle name="60% - Accent4 2" xfId="60"/>
    <cellStyle name="60% - Accent4 3" xfId="369"/>
    <cellStyle name="60% - Accent4 4" xfId="370"/>
    <cellStyle name="60% - Accent4 5" xfId="371"/>
    <cellStyle name="60% - Accent5" xfId="61"/>
    <cellStyle name="60% - Accent5 2" xfId="62"/>
    <cellStyle name="60% - Accent5 3" xfId="372"/>
    <cellStyle name="60% - Accent5 4" xfId="373"/>
    <cellStyle name="60% - Accent5 5" xfId="374"/>
    <cellStyle name="60% - Accent6" xfId="63"/>
    <cellStyle name="60% - Accent6 2" xfId="64"/>
    <cellStyle name="60% - Accent6 3" xfId="375"/>
    <cellStyle name="60% - Accent6 4" xfId="376"/>
    <cellStyle name="60% - Accent6 5" xfId="377"/>
    <cellStyle name="60% - Énfasis1 2" xfId="65"/>
    <cellStyle name="60% - Énfasis1 2 2" xfId="378"/>
    <cellStyle name="60% - Énfasis1 3" xfId="379"/>
    <cellStyle name="60% - Énfasis1 3 2" xfId="380"/>
    <cellStyle name="60% - Énfasis1 4" xfId="381"/>
    <cellStyle name="60% - Énfasis2 2" xfId="66"/>
    <cellStyle name="60% - Énfasis2 2 2" xfId="382"/>
    <cellStyle name="60% - Énfasis2 3" xfId="383"/>
    <cellStyle name="60% - Énfasis2 3 2" xfId="384"/>
    <cellStyle name="60% - Énfasis2 4" xfId="385"/>
    <cellStyle name="60% - Énfasis3 2" xfId="67"/>
    <cellStyle name="60% - Énfasis3 2 2" xfId="386"/>
    <cellStyle name="60% - Énfasis3 3" xfId="387"/>
    <cellStyle name="60% - Énfasis3 3 2" xfId="388"/>
    <cellStyle name="60% - Énfasis3 4" xfId="389"/>
    <cellStyle name="60% - Énfasis4 2" xfId="68"/>
    <cellStyle name="60% - Énfasis4 2 2" xfId="390"/>
    <cellStyle name="60% - Énfasis4 3" xfId="391"/>
    <cellStyle name="60% - Énfasis4 3 2" xfId="392"/>
    <cellStyle name="60% - Énfasis4 4" xfId="393"/>
    <cellStyle name="60% - Énfasis5 2" xfId="69"/>
    <cellStyle name="60% - Énfasis5 2 2" xfId="394"/>
    <cellStyle name="60% - Énfasis5 3" xfId="395"/>
    <cellStyle name="60% - Énfasis5 3 2" xfId="396"/>
    <cellStyle name="60% - Énfasis5 4" xfId="397"/>
    <cellStyle name="60% - Énfasis6 2" xfId="70"/>
    <cellStyle name="60% - Énfasis6 2 2" xfId="398"/>
    <cellStyle name="60% - Énfasis6 3" xfId="399"/>
    <cellStyle name="60% - Énfasis6 3 2" xfId="400"/>
    <cellStyle name="60% - Énfasis6 4" xfId="401"/>
    <cellStyle name="Accent1" xfId="71"/>
    <cellStyle name="Accent1 - 20%" xfId="72"/>
    <cellStyle name="Accent1 - 20% 2" xfId="402"/>
    <cellStyle name="Accent1 - 20% 3" xfId="403"/>
    <cellStyle name="Accent1 - 40%" xfId="73"/>
    <cellStyle name="Accent1 - 40% 2" xfId="404"/>
    <cellStyle name="Accent1 - 40% 3" xfId="405"/>
    <cellStyle name="Accent1 - 60%" xfId="74"/>
    <cellStyle name="Accent1 - 60% 2" xfId="406"/>
    <cellStyle name="Accent1 - 60% 3" xfId="407"/>
    <cellStyle name="Accent1 2" xfId="75"/>
    <cellStyle name="Accent1 2 2" xfId="408"/>
    <cellStyle name="Accent1 3" xfId="76"/>
    <cellStyle name="Accent1 4" xfId="77"/>
    <cellStyle name="Accent1 5" xfId="78"/>
    <cellStyle name="Accent1 6" xfId="409"/>
    <cellStyle name="Accent1 7" xfId="410"/>
    <cellStyle name="Accent1 8" xfId="411"/>
    <cellStyle name="Accent1 9" xfId="412"/>
    <cellStyle name="Accent1_ANALISIS PARA PRESENTAR OPRET" xfId="413"/>
    <cellStyle name="Accent2" xfId="79"/>
    <cellStyle name="Accent2 - 20%" xfId="80"/>
    <cellStyle name="Accent2 - 20% 2" xfId="414"/>
    <cellStyle name="Accent2 - 20% 3" xfId="415"/>
    <cellStyle name="Accent2 - 40%" xfId="81"/>
    <cellStyle name="Accent2 - 40% 2" xfId="416"/>
    <cellStyle name="Accent2 - 60%" xfId="82"/>
    <cellStyle name="Accent2 - 60% 2" xfId="417"/>
    <cellStyle name="Accent2 2" xfId="83"/>
    <cellStyle name="Accent2 2 2" xfId="418"/>
    <cellStyle name="Accent2 3" xfId="84"/>
    <cellStyle name="Accent2 4" xfId="85"/>
    <cellStyle name="Accent2 5" xfId="86"/>
    <cellStyle name="Accent2 6" xfId="419"/>
    <cellStyle name="Accent2 7" xfId="420"/>
    <cellStyle name="Accent2 8" xfId="421"/>
    <cellStyle name="Accent2 9" xfId="422"/>
    <cellStyle name="Accent2_ANALISIS PARA PRESENTAR OPRET" xfId="423"/>
    <cellStyle name="Accent3" xfId="87"/>
    <cellStyle name="Accent3 - 20%" xfId="88"/>
    <cellStyle name="Accent3 - 20% 2" xfId="424"/>
    <cellStyle name="Accent3 - 20% 3" xfId="425"/>
    <cellStyle name="Accent3 - 40%" xfId="89"/>
    <cellStyle name="Accent3 - 40% 2" xfId="426"/>
    <cellStyle name="Accent3 - 40% 3" xfId="427"/>
    <cellStyle name="Accent3 - 60%" xfId="90"/>
    <cellStyle name="Accent3 - 60% 2" xfId="428"/>
    <cellStyle name="Accent3 2" xfId="91"/>
    <cellStyle name="Accent3 2 2" xfId="429"/>
    <cellStyle name="Accent3 3" xfId="92"/>
    <cellStyle name="Accent3 4" xfId="93"/>
    <cellStyle name="Accent3 5" xfId="94"/>
    <cellStyle name="Accent3 6" xfId="430"/>
    <cellStyle name="Accent3 7" xfId="431"/>
    <cellStyle name="Accent3 8" xfId="432"/>
    <cellStyle name="Accent3 9" xfId="433"/>
    <cellStyle name="Accent3_ANALISIS PARA PRESENTAR OPRET" xfId="434"/>
    <cellStyle name="Accent4" xfId="95"/>
    <cellStyle name="Accent4 - 20%" xfId="96"/>
    <cellStyle name="Accent4 - 20% 2" xfId="435"/>
    <cellStyle name="Accent4 - 20% 3" xfId="436"/>
    <cellStyle name="Accent4 - 40%" xfId="97"/>
    <cellStyle name="Accent4 - 40% 2" xfId="437"/>
    <cellStyle name="Accent4 - 60%" xfId="98"/>
    <cellStyle name="Accent4 - 60% 2" xfId="438"/>
    <cellStyle name="Accent4 - 60% 3" xfId="439"/>
    <cellStyle name="Accent4 2" xfId="99"/>
    <cellStyle name="Accent4 2 2" xfId="440"/>
    <cellStyle name="Accent4 3" xfId="100"/>
    <cellStyle name="Accent4 4" xfId="101"/>
    <cellStyle name="Accent4 5" xfId="102"/>
    <cellStyle name="Accent4 6" xfId="441"/>
    <cellStyle name="Accent4 7" xfId="442"/>
    <cellStyle name="Accent4 8" xfId="443"/>
    <cellStyle name="Accent4 9" xfId="444"/>
    <cellStyle name="Accent4_ANALISIS PARA PRESENTAR OPRET" xfId="445"/>
    <cellStyle name="Accent5" xfId="103"/>
    <cellStyle name="Accent5 - 20%" xfId="104"/>
    <cellStyle name="Accent5 - 20% 2" xfId="446"/>
    <cellStyle name="Accent5 - 20% 3" xfId="447"/>
    <cellStyle name="Accent5 - 40%" xfId="105"/>
    <cellStyle name="Accent5 - 40% 2" xfId="448"/>
    <cellStyle name="Accent5 - 40% 3" xfId="449"/>
    <cellStyle name="Accent5 - 60%" xfId="106"/>
    <cellStyle name="Accent5 - 60% 2" xfId="450"/>
    <cellStyle name="Accent5 - 60% 3" xfId="451"/>
    <cellStyle name="Accent5 2" xfId="107"/>
    <cellStyle name="Accent5_ANALISIS PARA PRESENTAR OPRET" xfId="452"/>
    <cellStyle name="Accent6" xfId="108"/>
    <cellStyle name="Accent6 - 20%" xfId="109"/>
    <cellStyle name="Accent6 - 20% 2" xfId="453"/>
    <cellStyle name="Accent6 - 20% 3" xfId="454"/>
    <cellStyle name="Accent6 - 40%" xfId="110"/>
    <cellStyle name="Accent6 - 40% 2" xfId="455"/>
    <cellStyle name="Accent6 - 40% 3" xfId="456"/>
    <cellStyle name="Accent6 - 60%" xfId="111"/>
    <cellStyle name="Accent6 - 60% 2" xfId="457"/>
    <cellStyle name="Accent6 - 60% 3" xfId="458"/>
    <cellStyle name="Accent6 2" xfId="112"/>
    <cellStyle name="Accent6 2 2" xfId="459"/>
    <cellStyle name="Accent6 3" xfId="113"/>
    <cellStyle name="Accent6 4" xfId="114"/>
    <cellStyle name="Accent6 5" xfId="115"/>
    <cellStyle name="Accent6 6" xfId="460"/>
    <cellStyle name="Accent6 7" xfId="461"/>
    <cellStyle name="Accent6 8" xfId="462"/>
    <cellStyle name="Accent6 9" xfId="463"/>
    <cellStyle name="Accent6_ANALISIS PARA PRESENTAR OPRET" xfId="464"/>
    <cellStyle name="Bad" xfId="116"/>
    <cellStyle name="Bad 2" xfId="117"/>
    <cellStyle name="Bad 2 2" xfId="465"/>
    <cellStyle name="Bad 3" xfId="118"/>
    <cellStyle name="Bad 4" xfId="466"/>
    <cellStyle name="Bad 5" xfId="467"/>
    <cellStyle name="Buena 2" xfId="119"/>
    <cellStyle name="Buena 2 2" xfId="468"/>
    <cellStyle name="Buena 3" xfId="469"/>
    <cellStyle name="Buena 3 2" xfId="470"/>
    <cellStyle name="Buena 4" xfId="471"/>
    <cellStyle name="Calculation" xfId="120"/>
    <cellStyle name="Calculation 2" xfId="121"/>
    <cellStyle name="Calculation 2 2" xfId="472"/>
    <cellStyle name="Calculation 3" xfId="122"/>
    <cellStyle name="Calculation 4" xfId="473"/>
    <cellStyle name="Calculation 5" xfId="474"/>
    <cellStyle name="Cálculo 2" xfId="123"/>
    <cellStyle name="Cálculo 2 2" xfId="475"/>
    <cellStyle name="Cálculo 3" xfId="476"/>
    <cellStyle name="Cálculo 3 2" xfId="477"/>
    <cellStyle name="Cálculo 4" xfId="478"/>
    <cellStyle name="Celda de comprobación 2" xfId="124"/>
    <cellStyle name="Celda de comprobación 2 2" xfId="479"/>
    <cellStyle name="Celda de comprobación 3" xfId="480"/>
    <cellStyle name="Celda de comprobación 3 2" xfId="481"/>
    <cellStyle name="Celda de comprobación 4" xfId="482"/>
    <cellStyle name="Celda vinculada 2" xfId="125"/>
    <cellStyle name="Celda vinculada 2 2" xfId="483"/>
    <cellStyle name="Celda vinculada 3" xfId="484"/>
    <cellStyle name="Celda vinculada 3 2" xfId="485"/>
    <cellStyle name="Celda vinculada 4" xfId="486"/>
    <cellStyle name="Check Cell" xfId="126"/>
    <cellStyle name="Check Cell 2" xfId="127"/>
    <cellStyle name="Comma 10" xfId="487"/>
    <cellStyle name="Comma 11" xfId="488"/>
    <cellStyle name="Comma 12" xfId="489"/>
    <cellStyle name="Comma 13" xfId="490"/>
    <cellStyle name="Comma 2" xfId="128"/>
    <cellStyle name="Comma 2 10" xfId="491"/>
    <cellStyle name="Comma 2 11" xfId="492"/>
    <cellStyle name="Comma 2 12" xfId="493"/>
    <cellStyle name="Comma 2 13" xfId="494"/>
    <cellStyle name="Comma 2 14" xfId="1095"/>
    <cellStyle name="Comma 2 2" xfId="129"/>
    <cellStyle name="Comma 2 2 2" xfId="130"/>
    <cellStyle name="Comma 2 2 3" xfId="495"/>
    <cellStyle name="Comma 2 2 3 2" xfId="496"/>
    <cellStyle name="Comma 2 2 4" xfId="497"/>
    <cellStyle name="Comma 2 2 5" xfId="498"/>
    <cellStyle name="Comma 2 3" xfId="131"/>
    <cellStyle name="Comma 2 3 2" xfId="499"/>
    <cellStyle name="Comma 2 3 3" xfId="500"/>
    <cellStyle name="Comma 2 3 3 2" xfId="501"/>
    <cellStyle name="Comma 2 3 4" xfId="502"/>
    <cellStyle name="Comma 2 3 5" xfId="503"/>
    <cellStyle name="Comma 2 4" xfId="504"/>
    <cellStyle name="Comma 2 4 2" xfId="505"/>
    <cellStyle name="Comma 2 4 3" xfId="506"/>
    <cellStyle name="Comma 2 4 4" xfId="507"/>
    <cellStyle name="Comma 2 4 5" xfId="508"/>
    <cellStyle name="Comma 2 4 6" xfId="509"/>
    <cellStyle name="Comma 2 5" xfId="510"/>
    <cellStyle name="Comma 2 5 2" xfId="511"/>
    <cellStyle name="Comma 2 5 3" xfId="512"/>
    <cellStyle name="Comma 2 5 4" xfId="513"/>
    <cellStyle name="Comma 2 5 5" xfId="514"/>
    <cellStyle name="Comma 2 5 6" xfId="515"/>
    <cellStyle name="Comma 2 6" xfId="516"/>
    <cellStyle name="Comma 2 7" xfId="517"/>
    <cellStyle name="Comma 2 8" xfId="518"/>
    <cellStyle name="Comma 2 9" xfId="519"/>
    <cellStyle name="Comma 3" xfId="132"/>
    <cellStyle name="Comma 3 2" xfId="133"/>
    <cellStyle name="Comma 3 2 2" xfId="134"/>
    <cellStyle name="Comma 3 2 3" xfId="520"/>
    <cellStyle name="Comma 3 3" xfId="135"/>
    <cellStyle name="Comma 3 3 2" xfId="521"/>
    <cellStyle name="Comma 3 4" xfId="522"/>
    <cellStyle name="Comma 3 5" xfId="523"/>
    <cellStyle name="Comma 3 6" xfId="524"/>
    <cellStyle name="Comma 3_Adicional No. 1  Edificio Biblioteca y Verja y parqueos  Universidad ITECO" xfId="525"/>
    <cellStyle name="Comma 4" xfId="526"/>
    <cellStyle name="Comma 4 2" xfId="527"/>
    <cellStyle name="Comma 4 3" xfId="528"/>
    <cellStyle name="Comma 4_Presupuesto_remodelacion vivienda en cancino pe" xfId="529"/>
    <cellStyle name="Comma 5" xfId="530"/>
    <cellStyle name="Comma 5 2" xfId="531"/>
    <cellStyle name="Comma 6" xfId="532"/>
    <cellStyle name="Comma 6 2" xfId="533"/>
    <cellStyle name="Comma 7" xfId="534"/>
    <cellStyle name="Comma 7 2" xfId="535"/>
    <cellStyle name="Comma 8" xfId="536"/>
    <cellStyle name="Comma 8 2" xfId="537"/>
    <cellStyle name="Comma 8 2 2" xfId="538"/>
    <cellStyle name="Comma 8 3" xfId="539"/>
    <cellStyle name="Comma 9" xfId="540"/>
    <cellStyle name="Comma_ACUEDUCTO DE  PADRE LAS CASAS" xfId="136"/>
    <cellStyle name="Currency 2" xfId="541"/>
    <cellStyle name="Currency 2 2" xfId="542"/>
    <cellStyle name="Currency 2 3" xfId="543"/>
    <cellStyle name="Currency 3" xfId="544"/>
    <cellStyle name="Currency 4" xfId="545"/>
    <cellStyle name="Currency_Construccion Edificio Aulas No.1 Centroa Regional UASD, Mao" xfId="546"/>
    <cellStyle name="Emphasis 1" xfId="137"/>
    <cellStyle name="Emphasis 1 2" xfId="547"/>
    <cellStyle name="Emphasis 2" xfId="138"/>
    <cellStyle name="Emphasis 2 2" xfId="548"/>
    <cellStyle name="Emphasis 2 3" xfId="549"/>
    <cellStyle name="Emphasis 3" xfId="139"/>
    <cellStyle name="Emphasis 3 2" xfId="550"/>
    <cellStyle name="Encabezado 4 2" xfId="140"/>
    <cellStyle name="Encabezado 4 2 2" xfId="551"/>
    <cellStyle name="Encabezado 4 3" xfId="552"/>
    <cellStyle name="Encabezado 4 3 2" xfId="553"/>
    <cellStyle name="Encabezado 4 4" xfId="554"/>
    <cellStyle name="Énfasis 1" xfId="555"/>
    <cellStyle name="Énfasis 2" xfId="556"/>
    <cellStyle name="Énfasis 3" xfId="557"/>
    <cellStyle name="Énfasis1 - 20%" xfId="558"/>
    <cellStyle name="Énfasis1 - 40%" xfId="559"/>
    <cellStyle name="Énfasis1 - 60%" xfId="560"/>
    <cellStyle name="Énfasis1 2" xfId="141"/>
    <cellStyle name="Énfasis1 2 2" xfId="561"/>
    <cellStyle name="Énfasis1 3" xfId="562"/>
    <cellStyle name="Énfasis1 3 2" xfId="563"/>
    <cellStyle name="Énfasis1 4" xfId="564"/>
    <cellStyle name="Énfasis2 - 20%" xfId="565"/>
    <cellStyle name="Énfasis2 - 40%" xfId="566"/>
    <cellStyle name="Énfasis2 - 60%" xfId="567"/>
    <cellStyle name="Énfasis2 2" xfId="142"/>
    <cellStyle name="Énfasis2 2 2" xfId="568"/>
    <cellStyle name="Énfasis2 3" xfId="569"/>
    <cellStyle name="Énfasis2 3 2" xfId="570"/>
    <cellStyle name="Énfasis2 4" xfId="571"/>
    <cellStyle name="Énfasis3 - 20%" xfId="572"/>
    <cellStyle name="Énfasis3 - 40%" xfId="573"/>
    <cellStyle name="Énfasis3 - 60%" xfId="574"/>
    <cellStyle name="Énfasis3 2" xfId="143"/>
    <cellStyle name="Énfasis3 2 2" xfId="575"/>
    <cellStyle name="Énfasis3 3" xfId="576"/>
    <cellStyle name="Énfasis3 3 2" xfId="577"/>
    <cellStyle name="Énfasis3 4" xfId="578"/>
    <cellStyle name="Énfasis4 - 20%" xfId="579"/>
    <cellStyle name="Énfasis4 - 40%" xfId="580"/>
    <cellStyle name="Énfasis4 - 60%" xfId="581"/>
    <cellStyle name="Énfasis4 2" xfId="144"/>
    <cellStyle name="Énfasis4 2 2" xfId="582"/>
    <cellStyle name="Énfasis4 3" xfId="583"/>
    <cellStyle name="Énfasis4 3 2" xfId="584"/>
    <cellStyle name="Énfasis4 4" xfId="585"/>
    <cellStyle name="Énfasis5 - 20%" xfId="586"/>
    <cellStyle name="Énfasis5 - 40%" xfId="587"/>
    <cellStyle name="Énfasis5 - 60%" xfId="588"/>
    <cellStyle name="Énfasis5 2" xfId="145"/>
    <cellStyle name="Énfasis5 2 2" xfId="589"/>
    <cellStyle name="Énfasis5 3" xfId="590"/>
    <cellStyle name="Énfasis5 3 2" xfId="591"/>
    <cellStyle name="Énfasis5 4" xfId="592"/>
    <cellStyle name="Énfasis6 - 20%" xfId="593"/>
    <cellStyle name="Énfasis6 - 40%" xfId="594"/>
    <cellStyle name="Énfasis6 - 60%" xfId="595"/>
    <cellStyle name="Énfasis6 2" xfId="146"/>
    <cellStyle name="Énfasis6 2 2" xfId="596"/>
    <cellStyle name="Énfasis6 3" xfId="597"/>
    <cellStyle name="Énfasis6 3 2" xfId="598"/>
    <cellStyle name="Énfasis6 4" xfId="599"/>
    <cellStyle name="Entrada 2" xfId="147"/>
    <cellStyle name="Entrada 2 2" xfId="600"/>
    <cellStyle name="Entrada 3" xfId="601"/>
    <cellStyle name="Entrada 3 2" xfId="602"/>
    <cellStyle name="Entrada 4" xfId="603"/>
    <cellStyle name="Euro" xfId="148"/>
    <cellStyle name="Euro 2" xfId="149"/>
    <cellStyle name="Euro 2 2" xfId="604"/>
    <cellStyle name="Euro 2 2 2" xfId="605"/>
    <cellStyle name="Euro 2 3" xfId="606"/>
    <cellStyle name="Euro 2 3 2" xfId="607"/>
    <cellStyle name="Euro 2 4" xfId="608"/>
    <cellStyle name="Euro 2 5" xfId="609"/>
    <cellStyle name="Euro 3" xfId="150"/>
    <cellStyle name="Euro 3 2" xfId="610"/>
    <cellStyle name="Euro 3 3" xfId="611"/>
    <cellStyle name="Euro 4" xfId="612"/>
    <cellStyle name="Euro 4 2" xfId="613"/>
    <cellStyle name="Euro 5" xfId="614"/>
    <cellStyle name="Euro 6" xfId="615"/>
    <cellStyle name="Euro_act 102-11 al 46-11 REH OT, EST BOM, PT Y DR AC CASTILLO LOS CAFES" xfId="616"/>
    <cellStyle name="Excel Built-in Comma" xfId="617"/>
    <cellStyle name="Excel Built-in Normal" xfId="618"/>
    <cellStyle name="Explanatory Text" xfId="151"/>
    <cellStyle name="Explanatory Text 2" xfId="619"/>
    <cellStyle name="F2" xfId="152"/>
    <cellStyle name="F2 2" xfId="620"/>
    <cellStyle name="F2_act 102-11 al 46-11 REH OT, EST BOM, PT Y DR AC CASTILLO LOS CAFES" xfId="621"/>
    <cellStyle name="F3" xfId="153"/>
    <cellStyle name="F3 2" xfId="622"/>
    <cellStyle name="F3_act 102-11 al 46-11 REH OT, EST BOM, PT Y DR AC CASTILLO LOS CAFES" xfId="623"/>
    <cellStyle name="F4" xfId="154"/>
    <cellStyle name="F4 2" xfId="624"/>
    <cellStyle name="F4_act 102-11 al 46-11 REH OT, EST BOM, PT Y DR AC CASTILLO LOS CAFES" xfId="625"/>
    <cellStyle name="F5" xfId="155"/>
    <cellStyle name="F5 2" xfId="626"/>
    <cellStyle name="F5_act 102-11 al 46-11 REH OT, EST BOM, PT Y DR AC CASTILLO LOS CAFES" xfId="627"/>
    <cellStyle name="F6" xfId="156"/>
    <cellStyle name="F6 2" xfId="628"/>
    <cellStyle name="F6_act 102-11 al 46-11 REH OT, EST BOM, PT Y DR AC CASTILLO LOS CAFES" xfId="629"/>
    <cellStyle name="F7" xfId="157"/>
    <cellStyle name="F7 2" xfId="630"/>
    <cellStyle name="F7_act 102-11 al 46-11 REH OT, EST BOM, PT Y DR AC CASTILLO LOS CAFES" xfId="631"/>
    <cellStyle name="F8" xfId="158"/>
    <cellStyle name="F8 2" xfId="632"/>
    <cellStyle name="F8_act 102-11 al 46-11 REH OT, EST BOM, PT Y DR AC CASTILLO LOS CAFES" xfId="633"/>
    <cellStyle name="Followed Hyperlink" xfId="634"/>
    <cellStyle name="Good" xfId="159"/>
    <cellStyle name="Good 2" xfId="160"/>
    <cellStyle name="Good 2 2" xfId="635"/>
    <cellStyle name="Good 3" xfId="161"/>
    <cellStyle name="Good 4" xfId="636"/>
    <cellStyle name="Heading 1" xfId="162"/>
    <cellStyle name="Heading 1 2" xfId="163"/>
    <cellStyle name="Heading 1 2 2" xfId="637"/>
    <cellStyle name="Heading 1 3" xfId="164"/>
    <cellStyle name="Heading 1 4" xfId="638"/>
    <cellStyle name="Heading 1 5" xfId="639"/>
    <cellStyle name="Heading 2" xfId="165"/>
    <cellStyle name="Heading 2 2" xfId="166"/>
    <cellStyle name="Heading 2 2 2" xfId="640"/>
    <cellStyle name="Heading 2 3" xfId="167"/>
    <cellStyle name="Heading 2 4" xfId="641"/>
    <cellStyle name="Heading 2 5" xfId="642"/>
    <cellStyle name="Heading 3" xfId="168"/>
    <cellStyle name="Heading 3 2" xfId="169"/>
    <cellStyle name="Heading 3 3" xfId="643"/>
    <cellStyle name="Heading 3 4" xfId="644"/>
    <cellStyle name="Heading 3 5" xfId="645"/>
    <cellStyle name="Heading 4" xfId="170"/>
    <cellStyle name="Heading 4 2" xfId="171"/>
    <cellStyle name="Heading 4 3" xfId="646"/>
    <cellStyle name="Heading 4 4" xfId="647"/>
    <cellStyle name="Hipervínculo visitado 2" xfId="648"/>
    <cellStyle name="Hyperlink" xfId="649"/>
    <cellStyle name="Incorrecto 2" xfId="172"/>
    <cellStyle name="Incorrecto 2 2" xfId="650"/>
    <cellStyle name="Incorrecto 3" xfId="651"/>
    <cellStyle name="Incorrecto 3 2" xfId="652"/>
    <cellStyle name="Incorrecto 4" xfId="653"/>
    <cellStyle name="Input" xfId="173"/>
    <cellStyle name="Input 2" xfId="174"/>
    <cellStyle name="Input 2 2" xfId="654"/>
    <cellStyle name="Input 3" xfId="175"/>
    <cellStyle name="Input 4" xfId="655"/>
    <cellStyle name="Linked Cell" xfId="176"/>
    <cellStyle name="Linked Cell 2" xfId="177"/>
    <cellStyle name="Linked Cell 2 2" xfId="656"/>
    <cellStyle name="Linked Cell 3" xfId="178"/>
    <cellStyle name="Linked Cell 4" xfId="657"/>
    <cellStyle name="Millares" xfId="1" builtinId="3"/>
    <cellStyle name="Millares [0] 3" xfId="658"/>
    <cellStyle name="Millares [0] 5" xfId="659"/>
    <cellStyle name="Millares 10" xfId="8"/>
    <cellStyle name="Millares 10 2" xfId="179"/>
    <cellStyle name="Millares 10 2 2" xfId="660"/>
    <cellStyle name="Millares 10 3" xfId="661"/>
    <cellStyle name="Millares 10 4" xfId="662"/>
    <cellStyle name="Millares 10 5" xfId="663"/>
    <cellStyle name="Millares 10 6" xfId="664"/>
    <cellStyle name="Millares 11" xfId="12"/>
    <cellStyle name="Millares 11 2" xfId="665"/>
    <cellStyle name="Millares 11 3" xfId="666"/>
    <cellStyle name="Millares 11 3 3" xfId="1098"/>
    <cellStyle name="Millares 11 4" xfId="667"/>
    <cellStyle name="Millares 12" xfId="668"/>
    <cellStyle name="Millares 12 2" xfId="669"/>
    <cellStyle name="Millares 12 2 2" xfId="670"/>
    <cellStyle name="Millares 12 3" xfId="671"/>
    <cellStyle name="Millares 13" xfId="672"/>
    <cellStyle name="Millares 13 2" xfId="673"/>
    <cellStyle name="Millares 13 3" xfId="674"/>
    <cellStyle name="Millares 14" xfId="675"/>
    <cellStyle name="Millares 15" xfId="676"/>
    <cellStyle name="Millares 15 2" xfId="677"/>
    <cellStyle name="Millares 16" xfId="678"/>
    <cellStyle name="Millares 16 2" xfId="679"/>
    <cellStyle name="Millares 17" xfId="680"/>
    <cellStyle name="Millares 17 2" xfId="681"/>
    <cellStyle name="Millares 18" xfId="682"/>
    <cellStyle name="Millares 18 2" xfId="683"/>
    <cellStyle name="Millares 19" xfId="684"/>
    <cellStyle name="Millares 19 2" xfId="685"/>
    <cellStyle name="Millares 2" xfId="6"/>
    <cellStyle name="Millares 2 10" xfId="686"/>
    <cellStyle name="Millares 2 11" xfId="687"/>
    <cellStyle name="Millares 2 2" xfId="18"/>
    <cellStyle name="Millares 2 2 2" xfId="180"/>
    <cellStyle name="Millares 2 2 2 2" xfId="181"/>
    <cellStyle name="Millares 2 2 2 4" xfId="688"/>
    <cellStyle name="Millares 2 2 3" xfId="182"/>
    <cellStyle name="Millares 2 2 3 2" xfId="689"/>
    <cellStyle name="Millares 2 2 3 3" xfId="690"/>
    <cellStyle name="Millares 2 2 4" xfId="691"/>
    <cellStyle name="Millares 2 3" xfId="183"/>
    <cellStyle name="Millares 2 3 2" xfId="692"/>
    <cellStyle name="Millares 2 3 2 2" xfId="693"/>
    <cellStyle name="Millares 2 3 3" xfId="694"/>
    <cellStyle name="Millares 2 3 4" xfId="695"/>
    <cellStyle name="Millares 2 3 5" xfId="696"/>
    <cellStyle name="Millares 2 4" xfId="184"/>
    <cellStyle name="Millares 2 4 2" xfId="697"/>
    <cellStyle name="Millares 2 4 2 2" xfId="698"/>
    <cellStyle name="Millares 2 4 3" xfId="699"/>
    <cellStyle name="Millares 2 5" xfId="700"/>
    <cellStyle name="Millares 2 5 2" xfId="701"/>
    <cellStyle name="Millares 2 5 3" xfId="702"/>
    <cellStyle name="Millares 2 6" xfId="703"/>
    <cellStyle name="Millares 2 6 2" xfId="704"/>
    <cellStyle name="Millares 2 7" xfId="705"/>
    <cellStyle name="Millares 2 8" xfId="706"/>
    <cellStyle name="Millares 2 9" xfId="707"/>
    <cellStyle name="Millares 2_111-12 ac neyba zona alta" xfId="185"/>
    <cellStyle name="Millares 20" xfId="708"/>
    <cellStyle name="Millares 21" xfId="709"/>
    <cellStyle name="Millares 22" xfId="710"/>
    <cellStyle name="Millares 23" xfId="711"/>
    <cellStyle name="Millares 23 2" xfId="712"/>
    <cellStyle name="Millares 24" xfId="713"/>
    <cellStyle name="Millares 24 2" xfId="714"/>
    <cellStyle name="Millares 25" xfId="715"/>
    <cellStyle name="Millares 25 2" xfId="716"/>
    <cellStyle name="Millares 26" xfId="717"/>
    <cellStyle name="Millares 26 2" xfId="718"/>
    <cellStyle name="Millares 27" xfId="719"/>
    <cellStyle name="Millares 28" xfId="720"/>
    <cellStyle name="Millares 29" xfId="721"/>
    <cellStyle name="Millares 3" xfId="186"/>
    <cellStyle name="Millares 3 2" xfId="11"/>
    <cellStyle name="Millares 3 2 2" xfId="187"/>
    <cellStyle name="Millares 3 2 2 2" xfId="722"/>
    <cellStyle name="Millares 3 2 2 3" xfId="723"/>
    <cellStyle name="Millares 3 2 3" xfId="724"/>
    <cellStyle name="Millares 3 2 4" xfId="725"/>
    <cellStyle name="Millares 3 2 5" xfId="726"/>
    <cellStyle name="Millares 3 3" xfId="7"/>
    <cellStyle name="Millares 3 3 2" xfId="188"/>
    <cellStyle name="Millares 3 3 2 2" xfId="727"/>
    <cellStyle name="Millares 3 3 3" xfId="189"/>
    <cellStyle name="Millares 3 3 4" xfId="728"/>
    <cellStyle name="Millares 3 3 5" xfId="729"/>
    <cellStyle name="Millares 3 4" xfId="190"/>
    <cellStyle name="Millares 3 4 2" xfId="730"/>
    <cellStyle name="Millares 3 4 3" xfId="731"/>
    <cellStyle name="Millares 3 5" xfId="191"/>
    <cellStyle name="Millares 3 5 2" xfId="732"/>
    <cellStyle name="Millares 3 5 3" xfId="733"/>
    <cellStyle name="Millares 3 6" xfId="734"/>
    <cellStyle name="Millares 3 7" xfId="735"/>
    <cellStyle name="Millares 3 7 2" xfId="736"/>
    <cellStyle name="Millares 3 8" xfId="737"/>
    <cellStyle name="Millares 3 9" xfId="738"/>
    <cellStyle name="Millares 3_111-12 ac neyba zona alta" xfId="192"/>
    <cellStyle name="Millares 30" xfId="739"/>
    <cellStyle name="Millares 31" xfId="740"/>
    <cellStyle name="Millares 32" xfId="741"/>
    <cellStyle name="Millares 33" xfId="742"/>
    <cellStyle name="Millares 34" xfId="1094"/>
    <cellStyle name="Millares 35" xfId="1100"/>
    <cellStyle name="Millares 36" xfId="1102"/>
    <cellStyle name="Millares 4" xfId="9"/>
    <cellStyle name="Millares 4 2" xfId="193"/>
    <cellStyle name="Millares 4 2 2" xfId="194"/>
    <cellStyle name="Millares 4 2 2 2" xfId="743"/>
    <cellStyle name="Millares 4 2 3" xfId="744"/>
    <cellStyle name="Millares 4 2 4" xfId="745"/>
    <cellStyle name="Millares 4 3" xfId="195"/>
    <cellStyle name="Millares 4 3 2" xfId="746"/>
    <cellStyle name="Millares 4 3 2 2" xfId="747"/>
    <cellStyle name="Millares 4 3 3" xfId="748"/>
    <cellStyle name="Millares 4 4" xfId="749"/>
    <cellStyle name="Millares 4 4 2" xfId="750"/>
    <cellStyle name="Millares 4 5" xfId="751"/>
    <cellStyle name="Millares 4 6" xfId="752"/>
    <cellStyle name="Millares 4_Presupuesto Construccion edificio oficina gubernamentales de san juan" xfId="753"/>
    <cellStyle name="Millares 5" xfId="196"/>
    <cellStyle name="Millares 5 2" xfId="197"/>
    <cellStyle name="Millares 5 2 2" xfId="754"/>
    <cellStyle name="Millares 5 3" xfId="4"/>
    <cellStyle name="Millares 5 3 2" xfId="198"/>
    <cellStyle name="Millares 5 3 3" xfId="755"/>
    <cellStyle name="Millares 5 4" xfId="199"/>
    <cellStyle name="Millares 5 5" xfId="756"/>
    <cellStyle name="Millares 6" xfId="200"/>
    <cellStyle name="Millares 6 2" xfId="17"/>
    <cellStyle name="Millares 6 2 2" xfId="201"/>
    <cellStyle name="Millares 6 3" xfId="202"/>
    <cellStyle name="Millares 6 4" xfId="277"/>
    <cellStyle name="Millares 7" xfId="203"/>
    <cellStyle name="Millares 7 2" xfId="204"/>
    <cellStyle name="Millares 7 2 2" xfId="757"/>
    <cellStyle name="Millares 7 2 2 2" xfId="758"/>
    <cellStyle name="Millares 7 2 3" xfId="759"/>
    <cellStyle name="Millares 7 2 4" xfId="760"/>
    <cellStyle name="Millares 7 2 5" xfId="761"/>
    <cellStyle name="Millares 7 2 6" xfId="762"/>
    <cellStyle name="Millares 7 2 7" xfId="763"/>
    <cellStyle name="Millares 7 2 8" xfId="764"/>
    <cellStyle name="Millares 7 2 9" xfId="765"/>
    <cellStyle name="Millares 7 3" xfId="205"/>
    <cellStyle name="Millares 7 3 2" xfId="766"/>
    <cellStyle name="Millares 7 3 3" xfId="767"/>
    <cellStyle name="Millares 7 6" xfId="768"/>
    <cellStyle name="Millares 8" xfId="206"/>
    <cellStyle name="Millares 8 2" xfId="207"/>
    <cellStyle name="Millares 8 2 2" xfId="769"/>
    <cellStyle name="Millares 8 2 3" xfId="770"/>
    <cellStyle name="Millares 8 3" xfId="208"/>
    <cellStyle name="Millares 8 5" xfId="771"/>
    <cellStyle name="Millares 9" xfId="209"/>
    <cellStyle name="Millares 9 2" xfId="210"/>
    <cellStyle name="Millares 9 2 2" xfId="772"/>
    <cellStyle name="Millares 9 3" xfId="211"/>
    <cellStyle name="Millares 9 4" xfId="278"/>
    <cellStyle name="Millares_55-09 Equipamiento Pozos Ac. Rural El Llano" xfId="1106"/>
    <cellStyle name="Millares_NUEVO FORMATO DE PRESUPUESTOS" xfId="1104"/>
    <cellStyle name="Millares_PRESUPUESTO" xfId="16"/>
    <cellStyle name="Moneda [0] 2" xfId="773"/>
    <cellStyle name="Moneda 18" xfId="774"/>
    <cellStyle name="Moneda 2" xfId="212"/>
    <cellStyle name="Moneda 2 2" xfId="775"/>
    <cellStyle name="Moneda 2 2 2" xfId="776"/>
    <cellStyle name="Moneda 2 2 2 2" xfId="777"/>
    <cellStyle name="Moneda 2 2 3" xfId="778"/>
    <cellStyle name="Moneda 2 2 4" xfId="779"/>
    <cellStyle name="Moneda 2 3" xfId="780"/>
    <cellStyle name="Moneda 2 3 2" xfId="781"/>
    <cellStyle name="Moneda 2 4" xfId="782"/>
    <cellStyle name="Moneda 2 4 2" xfId="783"/>
    <cellStyle name="Moneda 2 5" xfId="784"/>
    <cellStyle name="Moneda 2 6" xfId="785"/>
    <cellStyle name="Moneda 2 7" xfId="786"/>
    <cellStyle name="Moneda 2 8" xfId="787"/>
    <cellStyle name="Moneda 2_ANALISIS COSTOS PORTICOS GRAN TECHO" xfId="788"/>
    <cellStyle name="Moneda 3" xfId="213"/>
    <cellStyle name="Moneda 3 2" xfId="789"/>
    <cellStyle name="Moneda 3 3" xfId="790"/>
    <cellStyle name="Moneda 3 4" xfId="791"/>
    <cellStyle name="Moneda 4" xfId="792"/>
    <cellStyle name="Moneda 4 2" xfId="793"/>
    <cellStyle name="Moneda 4 3" xfId="794"/>
    <cellStyle name="Moneda 5" xfId="795"/>
    <cellStyle name="Moneda 5 2" xfId="796"/>
    <cellStyle name="Moneda 5 3" xfId="797"/>
    <cellStyle name="Moneda 6" xfId="798"/>
    <cellStyle name="Moneda 6 2" xfId="799"/>
    <cellStyle name="Moneda 6 3" xfId="800"/>
    <cellStyle name="Moneda 7" xfId="801"/>
    <cellStyle name="Moneda 7 2" xfId="802"/>
    <cellStyle name="Neutral 2" xfId="214"/>
    <cellStyle name="Neutral 2 2" xfId="803"/>
    <cellStyle name="Neutral 3" xfId="804"/>
    <cellStyle name="Neutral 3 2" xfId="805"/>
    <cellStyle name="Neutral 4" xfId="806"/>
    <cellStyle name="Neutral 4 2" xfId="807"/>
    <cellStyle name="No-definido" xfId="215"/>
    <cellStyle name="No-definido 2" xfId="808"/>
    <cellStyle name="Normal" xfId="0" builtinId="0"/>
    <cellStyle name="Normal - Style1" xfId="216"/>
    <cellStyle name="Normal 10" xfId="217"/>
    <cellStyle name="Normal 10 2" xfId="218"/>
    <cellStyle name="Normal 10 2 2" xfId="809"/>
    <cellStyle name="Normal 10 3" xfId="810"/>
    <cellStyle name="Normal 10 4" xfId="811"/>
    <cellStyle name="Normal 10 5" xfId="812"/>
    <cellStyle name="Normal 11" xfId="219"/>
    <cellStyle name="Normal 11 2" xfId="813"/>
    <cellStyle name="Normal 11 3" xfId="814"/>
    <cellStyle name="Normal 12" xfId="220"/>
    <cellStyle name="Normal 12 2" xfId="815"/>
    <cellStyle name="Normal 12 3" xfId="816"/>
    <cellStyle name="Normal 12 4" xfId="817"/>
    <cellStyle name="Normal 12 5" xfId="818"/>
    <cellStyle name="Normal 13" xfId="221"/>
    <cellStyle name="Normal 13 2" xfId="222"/>
    <cellStyle name="Normal 13 2 2" xfId="819"/>
    <cellStyle name="Normal 13 3" xfId="820"/>
    <cellStyle name="Normal 13 4" xfId="821"/>
    <cellStyle name="Normal 13 5" xfId="822"/>
    <cellStyle name="Normal 13 6" xfId="823"/>
    <cellStyle name="Normal 13 7" xfId="824"/>
    <cellStyle name="Normal 13 8" xfId="825"/>
    <cellStyle name="Normal 14" xfId="10"/>
    <cellStyle name="Normal 14 2" xfId="826"/>
    <cellStyle name="Normal 14 2 2" xfId="223"/>
    <cellStyle name="Normal 14 3" xfId="827"/>
    <cellStyle name="Normal 14 4" xfId="828"/>
    <cellStyle name="Normal 14 5" xfId="829"/>
    <cellStyle name="Normal 14 6" xfId="830"/>
    <cellStyle name="Normal 14 7" xfId="831"/>
    <cellStyle name="Normal 15" xfId="832"/>
    <cellStyle name="Normal 15 2" xfId="833"/>
    <cellStyle name="Normal 15 2 3" xfId="1097"/>
    <cellStyle name="Normal 16" xfId="834"/>
    <cellStyle name="Normal 16 2" xfId="835"/>
    <cellStyle name="Normal 16 3" xfId="836"/>
    <cellStyle name="Normal 17" xfId="837"/>
    <cellStyle name="Normal 17 2" xfId="838"/>
    <cellStyle name="Normal 17 3" xfId="839"/>
    <cellStyle name="Normal 18" xfId="840"/>
    <cellStyle name="Normal 18 2" xfId="841"/>
    <cellStyle name="Normal 18 3" xfId="1096"/>
    <cellStyle name="Normal 19" xfId="842"/>
    <cellStyle name="Normal 19 2" xfId="843"/>
    <cellStyle name="Normal 19 3" xfId="844"/>
    <cellStyle name="Normal 2" xfId="224"/>
    <cellStyle name="Normal 2 10" xfId="845"/>
    <cellStyle name="Normal 2 11" xfId="846"/>
    <cellStyle name="Normal 2 2" xfId="225"/>
    <cellStyle name="Normal 2 2 2" xfId="226"/>
    <cellStyle name="Normal 2 2 2 2" xfId="847"/>
    <cellStyle name="Normal 2 2 3" xfId="848"/>
    <cellStyle name="Normal 2 2 3 2" xfId="849"/>
    <cellStyle name="Normal 2 2 4" xfId="850"/>
    <cellStyle name="Normal 2 2 4 2" xfId="851"/>
    <cellStyle name="Normal 2 2 5" xfId="852"/>
    <cellStyle name="Normal 2 2 6" xfId="853"/>
    <cellStyle name="Normal 2 2_Copia de AC. LINEA NOROESTE trabajo de inocencio" xfId="227"/>
    <cellStyle name="Normal 2 3" xfId="14"/>
    <cellStyle name="Normal 2 3 2" xfId="228"/>
    <cellStyle name="Normal 2 3 3" xfId="854"/>
    <cellStyle name="Normal 2 3 4" xfId="855"/>
    <cellStyle name="Normal 2 4" xfId="229"/>
    <cellStyle name="Normal 2 4 2" xfId="856"/>
    <cellStyle name="Normal 2 4 2 2" xfId="857"/>
    <cellStyle name="Normal 2 4 3" xfId="858"/>
    <cellStyle name="Normal 2 4 3 2" xfId="859"/>
    <cellStyle name="Normal 2 4 4" xfId="860"/>
    <cellStyle name="Normal 2 4 5" xfId="861"/>
    <cellStyle name="Normal 2 5" xfId="230"/>
    <cellStyle name="Normal 2 5 2" xfId="862"/>
    <cellStyle name="Normal 2 6" xfId="863"/>
    <cellStyle name="Normal 2 7" xfId="864"/>
    <cellStyle name="Normal 2 8" xfId="865"/>
    <cellStyle name="Normal 2 9" xfId="866"/>
    <cellStyle name="Normal 2_07-09 presupu..." xfId="231"/>
    <cellStyle name="Normal 2_ANALISIS REC 3" xfId="13"/>
    <cellStyle name="Normal 20" xfId="867"/>
    <cellStyle name="Normal 20 2" xfId="868"/>
    <cellStyle name="Normal 20 3" xfId="869"/>
    <cellStyle name="Normal 20 4" xfId="870"/>
    <cellStyle name="Normal 21" xfId="871"/>
    <cellStyle name="Normal 21 2" xfId="872"/>
    <cellStyle name="Normal 21 3" xfId="873"/>
    <cellStyle name="Normal 22" xfId="874"/>
    <cellStyle name="Normal 22 2" xfId="875"/>
    <cellStyle name="Normal 22 3" xfId="876"/>
    <cellStyle name="Normal 23" xfId="877"/>
    <cellStyle name="Normal 24" xfId="878"/>
    <cellStyle name="Normal 24 2" xfId="879"/>
    <cellStyle name="Normal 24 3" xfId="880"/>
    <cellStyle name="Normal 25" xfId="881"/>
    <cellStyle name="Normal 26" xfId="882"/>
    <cellStyle name="Normal 26 2" xfId="883"/>
    <cellStyle name="Normal 26 3" xfId="884"/>
    <cellStyle name="Normal 27" xfId="885"/>
    <cellStyle name="Normal 27 2" xfId="886"/>
    <cellStyle name="Normal 27 3" xfId="887"/>
    <cellStyle name="Normal 28" xfId="888"/>
    <cellStyle name="Normal 28 2" xfId="889"/>
    <cellStyle name="Normal 29" xfId="890"/>
    <cellStyle name="Normal 29 2" xfId="891"/>
    <cellStyle name="Normal 3" xfId="232"/>
    <cellStyle name="Normal 3 10" xfId="892"/>
    <cellStyle name="Normal 3 2" xfId="233"/>
    <cellStyle name="Normal 3 2 2" xfId="234"/>
    <cellStyle name="Normal 3 2 2 2" xfId="893"/>
    <cellStyle name="Normal 3 2 2 3" xfId="894"/>
    <cellStyle name="Normal 3 2 2 4" xfId="895"/>
    <cellStyle name="Normal 3 2 2 5" xfId="896"/>
    <cellStyle name="Normal 3 2 3" xfId="235"/>
    <cellStyle name="Normal 3 2 4" xfId="897"/>
    <cellStyle name="Normal 3 2 4 2" xfId="898"/>
    <cellStyle name="Normal 3 2 5" xfId="899"/>
    <cellStyle name="Normal 3 2 6" xfId="900"/>
    <cellStyle name="Normal 3 3" xfId="236"/>
    <cellStyle name="Normal 3 3 2" xfId="901"/>
    <cellStyle name="Normal 3 3 3" xfId="902"/>
    <cellStyle name="Normal 3 4" xfId="903"/>
    <cellStyle name="Normal 3 4 2" xfId="904"/>
    <cellStyle name="Normal 3 5" xfId="905"/>
    <cellStyle name="Normal 3 6" xfId="906"/>
    <cellStyle name="Normal 3 7" xfId="907"/>
    <cellStyle name="Normal 3 8" xfId="908"/>
    <cellStyle name="Normal 3 9" xfId="909"/>
    <cellStyle name="Normal 3_PRESUPTO CALLES DEL MUNIC. DE GUERRA" xfId="910"/>
    <cellStyle name="Normal 30" xfId="911"/>
    <cellStyle name="Normal 31" xfId="237"/>
    <cellStyle name="Normal 32" xfId="912"/>
    <cellStyle name="Normal 33" xfId="913"/>
    <cellStyle name="Normal 34" xfId="914"/>
    <cellStyle name="Normal 35" xfId="915"/>
    <cellStyle name="Normal 36" xfId="916"/>
    <cellStyle name="Normal 37" xfId="917"/>
    <cellStyle name="Normal 38" xfId="1093"/>
    <cellStyle name="Normal 39" xfId="1099"/>
    <cellStyle name="Normal 4" xfId="238"/>
    <cellStyle name="Normal 4 10" xfId="918"/>
    <cellStyle name="Normal 4 10 2" xfId="919"/>
    <cellStyle name="Normal 4 11" xfId="920"/>
    <cellStyle name="Normal 4 12" xfId="921"/>
    <cellStyle name="Normal 4 13" xfId="922"/>
    <cellStyle name="Normal 4 14" xfId="923"/>
    <cellStyle name="Normal 4 2" xfId="239"/>
    <cellStyle name="Normal 4 2 2" xfId="240"/>
    <cellStyle name="Normal 4 2 2 2" xfId="924"/>
    <cellStyle name="Normal 4 2 2 2 2" xfId="925"/>
    <cellStyle name="Normal 4 2 2 2 3" xfId="926"/>
    <cellStyle name="Normal 4 2 2 2 4" xfId="927"/>
    <cellStyle name="Normal 4 2 2 2 5" xfId="928"/>
    <cellStyle name="Normal 4 2 2 2 6" xfId="929"/>
    <cellStyle name="Normal 4 2 2 3" xfId="930"/>
    <cellStyle name="Normal 4 2 2 4" xfId="931"/>
    <cellStyle name="Normal 4 2 2 5" xfId="932"/>
    <cellStyle name="Normal 4 2 2 6" xfId="933"/>
    <cellStyle name="Normal 4 2 2 7" xfId="934"/>
    <cellStyle name="Normal 4 2 2 8" xfId="935"/>
    <cellStyle name="Normal 4 2 3" xfId="936"/>
    <cellStyle name="Normal 4 3" xfId="937"/>
    <cellStyle name="Normal 4 3 2" xfId="938"/>
    <cellStyle name="Normal 4 3 2 2" xfId="939"/>
    <cellStyle name="Normal 4 3 2 3" xfId="940"/>
    <cellStyle name="Normal 4 3 3" xfId="941"/>
    <cellStyle name="Normal 4 3 4" xfId="942"/>
    <cellStyle name="Normal 4 4" xfId="943"/>
    <cellStyle name="Normal 4 4 2" xfId="944"/>
    <cellStyle name="Normal 4 5" xfId="945"/>
    <cellStyle name="Normal 4 5 2" xfId="946"/>
    <cellStyle name="Normal 4 6" xfId="947"/>
    <cellStyle name="Normal 4 6 2" xfId="948"/>
    <cellStyle name="Normal 4 7" xfId="949"/>
    <cellStyle name="Normal 4 7 2" xfId="950"/>
    <cellStyle name="Normal 4 8" xfId="951"/>
    <cellStyle name="Normal 4 8 2" xfId="952"/>
    <cellStyle name="Normal 4 9" xfId="953"/>
    <cellStyle name="Normal 4 9 2" xfId="954"/>
    <cellStyle name="Normal 4_Administration_Building_-_Lista_de_Partidas_y_Cantidades_-_(PVDC-004)_REVC mod" xfId="955"/>
    <cellStyle name="Normal 44" xfId="956"/>
    <cellStyle name="Normal 48" xfId="957"/>
    <cellStyle name="Normal 5" xfId="3"/>
    <cellStyle name="Normal 5 10" xfId="958"/>
    <cellStyle name="Normal 5 11" xfId="959"/>
    <cellStyle name="Normal 5 12" xfId="960"/>
    <cellStyle name="Normal 5 13" xfId="961"/>
    <cellStyle name="Normal 5 14" xfId="962"/>
    <cellStyle name="Normal 5 15" xfId="963"/>
    <cellStyle name="Normal 5 2" xfId="241"/>
    <cellStyle name="Normal 5 2 2" xfId="964"/>
    <cellStyle name="Normal 5 2 3" xfId="965"/>
    <cellStyle name="Normal 5 3" xfId="966"/>
    <cellStyle name="Normal 5 3 2" xfId="967"/>
    <cellStyle name="Normal 5 3 3" xfId="968"/>
    <cellStyle name="Normal 5 4" xfId="969"/>
    <cellStyle name="Normal 5 4 2" xfId="970"/>
    <cellStyle name="Normal 5 4 3" xfId="971"/>
    <cellStyle name="Normal 5 5" xfId="972"/>
    <cellStyle name="Normal 5 6" xfId="973"/>
    <cellStyle name="Normal 5 7" xfId="974"/>
    <cellStyle name="Normal 5 8" xfId="975"/>
    <cellStyle name="Normal 5 9" xfId="976"/>
    <cellStyle name="Normal 5_Act.1 103-2011, Rehabilitacion y acondicionamiento de 2 depositos Nigua y el AC.MULT. EL CARRIL LA PARED, san cristobal" xfId="977"/>
    <cellStyle name="Normal 6" xfId="242"/>
    <cellStyle name="Normal 6 2" xfId="978"/>
    <cellStyle name="Normal 6 2 2" xfId="979"/>
    <cellStyle name="Normal 6 3" xfId="980"/>
    <cellStyle name="Normal 6 3 2" xfId="981"/>
    <cellStyle name="Normal 7" xfId="243"/>
    <cellStyle name="Normal 7 2" xfId="982"/>
    <cellStyle name="Normal 7 2 2" xfId="983"/>
    <cellStyle name="Normal 7 2 3" xfId="984"/>
    <cellStyle name="Normal 7 3" xfId="985"/>
    <cellStyle name="Normal 8" xfId="244"/>
    <cellStyle name="Normal 8 2" xfId="245"/>
    <cellStyle name="Normal 8 3" xfId="986"/>
    <cellStyle name="Normal 8 4" xfId="987"/>
    <cellStyle name="Normal 9" xfId="246"/>
    <cellStyle name="Normal 9 2" xfId="247"/>
    <cellStyle name="Normal 9 3" xfId="248"/>
    <cellStyle name="Normal 9 4" xfId="988"/>
    <cellStyle name="Normal 9 5" xfId="989"/>
    <cellStyle name="Normal 9 6" xfId="1103"/>
    <cellStyle name="Normal_158-09 TERMINACION AC. LA GINA" xfId="5"/>
    <cellStyle name="Normal_PRES 059-09 REHABIL. PLANTA DE TRATAMIENTO DE 80 LPS RAPIDA, AC. HATO DEL YAQUE" xfId="1105"/>
    <cellStyle name="Normal_PRESUPUESTO" xfId="15"/>
    <cellStyle name="Notas 2" xfId="249"/>
    <cellStyle name="Notas 2 2" xfId="990"/>
    <cellStyle name="Notas 3" xfId="991"/>
    <cellStyle name="Notas 3 2" xfId="992"/>
    <cellStyle name="Notas 4" xfId="993"/>
    <cellStyle name="Notas 4 2" xfId="994"/>
    <cellStyle name="Note" xfId="250"/>
    <cellStyle name="Note 2" xfId="251"/>
    <cellStyle name="Note 2 2" xfId="995"/>
    <cellStyle name="Note 3" xfId="996"/>
    <cellStyle name="Note 3 2" xfId="997"/>
    <cellStyle name="Note 4" xfId="998"/>
    <cellStyle name="Output" xfId="252"/>
    <cellStyle name="Output 2" xfId="253"/>
    <cellStyle name="Output 2 2" xfId="999"/>
    <cellStyle name="Output 3" xfId="254"/>
    <cellStyle name="Output 4" xfId="1000"/>
    <cellStyle name="Output 5" xfId="1001"/>
    <cellStyle name="Percent 2" xfId="255"/>
    <cellStyle name="Percent 2 2" xfId="256"/>
    <cellStyle name="Percent 2 3" xfId="257"/>
    <cellStyle name="Percent 3" xfId="1002"/>
    <cellStyle name="Percent 3 2" xfId="1003"/>
    <cellStyle name="Percent 3 2 2" xfId="1004"/>
    <cellStyle name="Percent 3 3" xfId="1005"/>
    <cellStyle name="Percent 3 4" xfId="1006"/>
    <cellStyle name="Percent 4" xfId="1007"/>
    <cellStyle name="Porcentaje" xfId="2" builtinId="5"/>
    <cellStyle name="Porcentaje 2" xfId="258"/>
    <cellStyle name="Porcentaje 2 2" xfId="1008"/>
    <cellStyle name="Porcentaje 2 3" xfId="1009"/>
    <cellStyle name="Porcentaje 2 4" xfId="1010"/>
    <cellStyle name="Porcentaje 2 4 2" xfId="1011"/>
    <cellStyle name="Porcentaje 2 5" xfId="1012"/>
    <cellStyle name="Porcentaje 2 6" xfId="1013"/>
    <cellStyle name="Porcentaje 3" xfId="1014"/>
    <cellStyle name="Porcentaje 4" xfId="1015"/>
    <cellStyle name="Porcentaje 5" xfId="1016"/>
    <cellStyle name="Porcentaje 6" xfId="1017"/>
    <cellStyle name="Porcentaje 7" xfId="1101"/>
    <cellStyle name="Porcentual 10" xfId="1018"/>
    <cellStyle name="Porcentual 2" xfId="259"/>
    <cellStyle name="Porcentual 2 2" xfId="260"/>
    <cellStyle name="Porcentual 2 2 2" xfId="1019"/>
    <cellStyle name="Porcentual 2 3" xfId="261"/>
    <cellStyle name="Porcentual 2 3 2" xfId="1020"/>
    <cellStyle name="Porcentual 2 3 3" xfId="1021"/>
    <cellStyle name="Porcentual 2 4" xfId="1022"/>
    <cellStyle name="Porcentual 2 4 2" xfId="1023"/>
    <cellStyle name="Porcentual 2_ANALISIS COSTOS PORTICOS GRAN TECHO" xfId="1024"/>
    <cellStyle name="Porcentual 3" xfId="262"/>
    <cellStyle name="Porcentual 3 10" xfId="1025"/>
    <cellStyle name="Porcentual 3 11" xfId="1026"/>
    <cellStyle name="Porcentual 3 12" xfId="1027"/>
    <cellStyle name="Porcentual 3 13" xfId="1028"/>
    <cellStyle name="Porcentual 3 14" xfId="1029"/>
    <cellStyle name="Porcentual 3 15" xfId="1030"/>
    <cellStyle name="Porcentual 3 16" xfId="1031"/>
    <cellStyle name="Porcentual 3 2" xfId="1032"/>
    <cellStyle name="Porcentual 3 2 2" xfId="1033"/>
    <cellStyle name="Porcentual 3 3" xfId="1034"/>
    <cellStyle name="Porcentual 3 3 2" xfId="1035"/>
    <cellStyle name="Porcentual 3 4" xfId="1036"/>
    <cellStyle name="Porcentual 3 4 2" xfId="1037"/>
    <cellStyle name="Porcentual 3 5" xfId="1038"/>
    <cellStyle name="Porcentual 3 5 2" xfId="1039"/>
    <cellStyle name="Porcentual 3 6" xfId="1040"/>
    <cellStyle name="Porcentual 3 6 2" xfId="1041"/>
    <cellStyle name="Porcentual 3 7" xfId="1042"/>
    <cellStyle name="Porcentual 3 7 2" xfId="1043"/>
    <cellStyle name="Porcentual 3 8" xfId="1044"/>
    <cellStyle name="Porcentual 3 9" xfId="1045"/>
    <cellStyle name="Porcentual 4" xfId="263"/>
    <cellStyle name="Porcentual 4 2" xfId="1046"/>
    <cellStyle name="Porcentual 5" xfId="264"/>
    <cellStyle name="Porcentual 5 2" xfId="1047"/>
    <cellStyle name="Porcentual 5 2 2" xfId="1048"/>
    <cellStyle name="Porcentual 6" xfId="1049"/>
    <cellStyle name="Porcentual 7" xfId="1050"/>
    <cellStyle name="Porcentual 8" xfId="1051"/>
    <cellStyle name="Porcentual 9" xfId="1052"/>
    <cellStyle name="Salida 2" xfId="265"/>
    <cellStyle name="Salida 2 2" xfId="1053"/>
    <cellStyle name="Salida 3" xfId="1054"/>
    <cellStyle name="Salida 3 2" xfId="1055"/>
    <cellStyle name="Salida 4" xfId="1056"/>
    <cellStyle name="Sheet Title" xfId="266"/>
    <cellStyle name="Texto de advertencia 2" xfId="267"/>
    <cellStyle name="Texto de advertencia 2 2" xfId="1057"/>
    <cellStyle name="Texto de advertencia 3" xfId="1058"/>
    <cellStyle name="Texto de advertencia 3 2" xfId="1059"/>
    <cellStyle name="Texto de advertencia 4" xfId="1060"/>
    <cellStyle name="Texto explicativo 2" xfId="268"/>
    <cellStyle name="Texto explicativo 2 2" xfId="1061"/>
    <cellStyle name="Texto explicativo 3" xfId="1062"/>
    <cellStyle name="Texto explicativo 3 2" xfId="1063"/>
    <cellStyle name="Texto explicativo 4" xfId="1064"/>
    <cellStyle name="Title" xfId="269"/>
    <cellStyle name="Title 2" xfId="270"/>
    <cellStyle name="Title 3" xfId="1065"/>
    <cellStyle name="Title 4" xfId="1066"/>
    <cellStyle name="Title 5" xfId="1067"/>
    <cellStyle name="Título 1 2" xfId="271"/>
    <cellStyle name="Título 1 2 2" xfId="1068"/>
    <cellStyle name="Título 1 3" xfId="1069"/>
    <cellStyle name="Título 1 3 2" xfId="1070"/>
    <cellStyle name="Título 1 4" xfId="1071"/>
    <cellStyle name="Título 2 2" xfId="272"/>
    <cellStyle name="Título 2 2 2" xfId="1072"/>
    <cellStyle name="Título 2 3" xfId="1073"/>
    <cellStyle name="Título 2 3 2" xfId="1074"/>
    <cellStyle name="Título 2 4" xfId="1075"/>
    <cellStyle name="Título 3 2" xfId="273"/>
    <cellStyle name="Título 3 2 2" xfId="1076"/>
    <cellStyle name="Título 3 3" xfId="1077"/>
    <cellStyle name="Título 3 3 2" xfId="1078"/>
    <cellStyle name="Título 3 4" xfId="1079"/>
    <cellStyle name="Título 4" xfId="274"/>
    <cellStyle name="Título 4 2" xfId="1080"/>
    <cellStyle name="Título 5" xfId="1081"/>
    <cellStyle name="Título 5 2" xfId="1082"/>
    <cellStyle name="Título 6" xfId="1083"/>
    <cellStyle name="Título de hoja" xfId="1084"/>
    <cellStyle name="Total 2" xfId="275"/>
    <cellStyle name="Total 2 2" xfId="1085"/>
    <cellStyle name="Total 3" xfId="1086"/>
    <cellStyle name="Total 3 2" xfId="1087"/>
    <cellStyle name="Total 4" xfId="1088"/>
    <cellStyle name="Total 4 2" xfId="1089"/>
    <cellStyle name="Währung" xfId="1090"/>
    <cellStyle name="Warning Text" xfId="276"/>
    <cellStyle name="Warning Text 2" xfId="1091"/>
    <cellStyle name="常规 2" xfId="1092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102054</xdr:colOff>
      <xdr:row>547</xdr:row>
      <xdr:rowOff>153081</xdr:rowOff>
    </xdr:from>
    <xdr:to>
      <xdr:col>1</xdr:col>
      <xdr:colOff>1700893</xdr:colOff>
      <xdr:row>548</xdr:row>
      <xdr:rowOff>8505</xdr:rowOff>
    </xdr:to>
    <xdr:cxnSp macro="">
      <xdr:nvCxnSpPr>
        <xdr:cNvPr id="2" name="1 Conector recto"/>
        <xdr:cNvCxnSpPr/>
      </xdr:nvCxnSpPr>
      <xdr:spPr>
        <a:xfrm flipV="1">
          <a:off x="102054" y="100603731"/>
          <a:ext cx="2008414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739889</xdr:colOff>
      <xdr:row>547</xdr:row>
      <xdr:rowOff>136072</xdr:rowOff>
    </xdr:from>
    <xdr:to>
      <xdr:col>5</xdr:col>
      <xdr:colOff>297656</xdr:colOff>
      <xdr:row>547</xdr:row>
      <xdr:rowOff>153081</xdr:rowOff>
    </xdr:to>
    <xdr:cxnSp macro="">
      <xdr:nvCxnSpPr>
        <xdr:cNvPr id="3" name="2 Conector recto"/>
        <xdr:cNvCxnSpPr/>
      </xdr:nvCxnSpPr>
      <xdr:spPr>
        <a:xfrm flipV="1">
          <a:off x="4721339" y="100586722"/>
          <a:ext cx="2015217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697367</xdr:colOff>
      <xdr:row>558</xdr:row>
      <xdr:rowOff>153081</xdr:rowOff>
    </xdr:from>
    <xdr:to>
      <xdr:col>5</xdr:col>
      <xdr:colOff>255134</xdr:colOff>
      <xdr:row>559</xdr:row>
      <xdr:rowOff>8505</xdr:rowOff>
    </xdr:to>
    <xdr:cxnSp macro="">
      <xdr:nvCxnSpPr>
        <xdr:cNvPr id="4" name="3 Conector recto"/>
        <xdr:cNvCxnSpPr/>
      </xdr:nvCxnSpPr>
      <xdr:spPr>
        <a:xfrm flipV="1">
          <a:off x="4678817" y="102384906"/>
          <a:ext cx="2015217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314666</xdr:colOff>
      <xdr:row>558</xdr:row>
      <xdr:rowOff>144577</xdr:rowOff>
    </xdr:from>
    <xdr:to>
      <xdr:col>1</xdr:col>
      <xdr:colOff>1913505</xdr:colOff>
      <xdr:row>559</xdr:row>
      <xdr:rowOff>1</xdr:rowOff>
    </xdr:to>
    <xdr:cxnSp macro="">
      <xdr:nvCxnSpPr>
        <xdr:cNvPr id="5" name="4 Conector recto"/>
        <xdr:cNvCxnSpPr/>
      </xdr:nvCxnSpPr>
      <xdr:spPr>
        <a:xfrm flipV="1">
          <a:off x="314666" y="102376402"/>
          <a:ext cx="2008414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104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129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02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207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2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5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220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25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27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228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253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26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331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6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8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9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344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49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5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51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352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377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50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455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0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2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3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468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73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75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476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501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74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579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4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6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7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592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97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99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600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625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698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703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08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10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11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716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2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21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2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23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724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749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1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2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3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64" name="Text Box 15"/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5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6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7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8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69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70" name="Text Box 15"/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71" name="Text Box 15"/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972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" name="Text Box 15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" name="Text Box 15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0" name="Text Box 15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1" name="Text Box 15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" name="Text Box 15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2" name="Text Box 1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3" name="Text Box 15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4" name="Text Box 15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" name="Text Box 15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" name="Text Box 15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" name="Text Box 15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" name="Text Box 15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" name="Text Box 15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" name="Text Box 15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" name="Text Box 15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" name="Text Box 15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" name="Text Box 15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" name="Text Box 15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5" name="Text Box 15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6" name="Text Box 15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" name="Text Box 15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" name="Text Box 15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" name="Text Box 15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" name="Text Box 15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" name="Text Box 15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" name="Text Box 15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" name="Text Box 15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" name="Text Box 15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" name="Text Box 15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" name="Text Box 15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7" name="Text Box 15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8" name="Text Box 15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9" name="Text Box 15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" name="Text Box 15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" name="Text Box 15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" name="Text Box 15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" name="Text Box 15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" name="Text Box 15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" name="Text Box 15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" name="Text Box 15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" name="Text Box 15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" name="Text Box 15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9" name="Text Box 15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0" name="Text Box 15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1" name="Text Box 15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" name="Text Box 15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" name="Text Box 15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100" name="Text Box 15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1" name="Text Box 15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2" name="Text Box 15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3" name="Text Box 15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4" name="Text Box 15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5" name="Text Box 15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6" name="Text Box 15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7" name="Text Box 15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8" name="Text Box 15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09" name="Text Box 15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0" name="Text Box 15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1" name="Text Box 15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2" name="Text Box 15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3" name="Text Box 15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4" name="Text Box 15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5" name="Text Box 15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6" name="Text Box 15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7" name="Text Box 15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8" name="Text Box 15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19" name="Text Box 15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0" name="Text Box 15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1" name="Text Box 15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2" name="Text Box 15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3" name="Text Box 15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4" name="Text Box 15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125" name="Text Box 15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6" name="Text Box 15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7" name="Text Box 15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8" name="Text Box 15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29" name="Text Box 15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0" name="Text Box 15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1" name="Text Box 15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2" name="Text Box 15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3" name="Text Box 15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4" name="Text Box 15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5" name="Text Box 15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6" name="Text Box 15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7" name="Text Box 15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8" name="Text Box 15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39" name="Text Box 15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0" name="Text Box 15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1" name="Text Box 15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2" name="Text Box 15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3" name="Text Box 15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4" name="Text Box 15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5" name="Text Box 15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6" name="Text Box 15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7" name="Text Box 15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8" name="Text Box 15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49" name="Text Box 15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0" name="Text Box 15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1" name="Text Box 15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2" name="Text Box 15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3" name="Text Box 15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4" name="Text Box 15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5" name="Text Box 15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6" name="Text Box 15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7" name="Text Box 15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8" name="Text Box 15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59" name="Text Box 15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0" name="Text Box 15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1" name="Text Box 15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2" name="Text Box 15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3" name="Text Box 15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4" name="Text Box 15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5" name="Text Box 15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6" name="Text Box 15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7" name="Text Box 15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8" name="Text Box 15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69" name="Text Box 15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0" name="Text Box 15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1" name="Text Box 15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2" name="Text Box 15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3" name="Text Box 15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4" name="Text Box 15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5" name="Text Box 15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6" name="Text Box 15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7" name="Text Box 15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8" name="Text Box 15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79" name="Text Box 15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0" name="Text Box 15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1" name="Text Box 15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2" name="Text Box 15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3" name="Text Box 15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4" name="Text Box 15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5" name="Text Box 15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6" name="Text Box 15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7" name="Text Box 15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8" name="Text Box 15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89" name="Text Box 15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0" name="Text Box 15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1" name="Text Box 15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2" name="Text Box 15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3" name="Text Box 15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4" name="Text Box 15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5" name="Text Box 15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6" name="Text Box 15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197" name="Text Box 15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25" name="Text Box 15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26" name="Text Box 15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27" name="Text Box 15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28" name="Text Box 15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29" name="Text Box 15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0" name="Text Box 15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1" name="Text Box 15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2" name="Text Box 15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3" name="Text Box 15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4" name="Text Box 15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5" name="Text Box 15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6" name="Text Box 15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7" name="Text Box 15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8" name="Text Box 15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39" name="Text Box 15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0" name="Text Box 15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1" name="Text Box 15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2" name="Text Box 15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3" name="Text Box 15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4" name="Text Box 15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5" name="Text Box 15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6" name="Text Box 15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7" name="Text Box 15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48" name="Text Box 15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249" name="Text Box 15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0" name="Text Box 15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1" name="Text Box 15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2" name="Text Box 15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3" name="Text Box 15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4" name="Text Box 15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5" name="Text Box 15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6" name="Text Box 15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7" name="Text Box 15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8" name="Text Box 15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59" name="Text Box 15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0" name="Text Box 15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1" name="Text Box 15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2" name="Text Box 15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3" name="Text Box 15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4" name="Text Box 15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5" name="Text Box 15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6" name="Text Box 15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7" name="Text Box 15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8" name="Text Box 15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69" name="Text Box 15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0" name="Text Box 15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1" name="Text Box 15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2" name="Text Box 15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3" name="Text Box 15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4" name="Text Box 15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5" name="Text Box 15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6" name="Text Box 15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7" name="Text Box 15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8" name="Text Box 15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79" name="Text Box 15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0" name="Text Box 15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1" name="Text Box 15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2" name="Text Box 15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3" name="Text Box 15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4" name="Text Box 15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5" name="Text Box 15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6" name="Text Box 15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7" name="Text Box 15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8" name="Text Box 15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89" name="Text Box 15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0" name="Text Box 15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1" name="Text Box 15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2" name="Text Box 15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3" name="Text Box 15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4" name="Text Box 15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5" name="Text Box 15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6" name="Text Box 15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7" name="Text Box 15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8" name="Text Box 15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299" name="Text Box 15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0" name="Text Box 15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1" name="Text Box 15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2" name="Text Box 15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3" name="Text Box 15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4" name="Text Box 15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5" name="Text Box 15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6" name="Text Box 15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7" name="Text Box 15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8" name="Text Box 15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09" name="Text Box 15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0" name="Text Box 15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1" name="Text Box 15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2" name="Text Box 15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3" name="Text Box 15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4" name="Text Box 15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5" name="Text Box 15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6" name="Text Box 15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7" name="Text Box 15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8" name="Text Box 15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19" name="Text Box 15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20" name="Text Box 15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21" name="Text Box 15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322" name="Text Box 15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23" name="Text Box 15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24" name="Text Box 15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25" name="Text Box 15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28" name="Text Box 15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29" name="Text Box 15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348" name="Text Box 15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49" name="Text Box 15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0" name="Text Box 15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1" name="Text Box 15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2" name="Text Box 15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3" name="Text Box 15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4" name="Text Box 15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5" name="Text Box 15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6" name="Text Box 15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7" name="Text Box 15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8" name="Text Box 15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59" name="Text Box 15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0" name="Text Box 15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1" name="Text Box 15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2" name="Text Box 15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3" name="Text Box 15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4" name="Text Box 15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5" name="Text Box 15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6" name="Text Box 15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7" name="Text Box 15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8" name="Text Box 15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69" name="Text Box 15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0" name="Text Box 15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1" name="Text Box 15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2" name="Text Box 15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373" name="Text Box 15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4" name="Text Box 15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5" name="Text Box 15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6" name="Text Box 15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7" name="Text Box 15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8" name="Text Box 15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79" name="Text Box 15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0" name="Text Box 15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1" name="Text Box 15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2" name="Text Box 15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3" name="Text Box 15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4" name="Text Box 15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5" name="Text Box 15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6" name="Text Box 15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7" name="Text Box 15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8" name="Text Box 15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89" name="Text Box 15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0" name="Text Box 15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1" name="Text Box 15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2" name="Text Box 15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3" name="Text Box 15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4" name="Text Box 15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5" name="Text Box 15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6" name="Text Box 15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7" name="Text Box 15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8" name="Text Box 15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399" name="Text Box 15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0" name="Text Box 15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1" name="Text Box 15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2" name="Text Box 15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3" name="Text Box 15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4" name="Text Box 15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5" name="Text Box 15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6" name="Text Box 15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7" name="Text Box 15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8" name="Text Box 15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09" name="Text Box 15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0" name="Text Box 15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1" name="Text Box 15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2" name="Text Box 15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3" name="Text Box 15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4" name="Text Box 15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5" name="Text Box 15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6" name="Text Box 15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7" name="Text Box 15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8" name="Text Box 15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19" name="Text Box 15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0" name="Text Box 15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1" name="Text Box 15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2" name="Text Box 15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3" name="Text Box 15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4" name="Text Box 15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5" name="Text Box 15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6" name="Text Box 15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7" name="Text Box 15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8" name="Text Box 15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29" name="Text Box 15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0" name="Text Box 15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1" name="Text Box 15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2" name="Text Box 15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3" name="Text Box 15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4" name="Text Box 15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5" name="Text Box 15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6" name="Text Box 15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7" name="Text Box 15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8" name="Text Box 15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39" name="Text Box 15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0" name="Text Box 15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1" name="Text Box 15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2" name="Text Box 15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3" name="Text Box 15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4" name="Text Box 15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45" name="Text Box 15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446" name="Text Box 15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47" name="Text Box 15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48" name="Text Box 15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49" name="Text Box 15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469" name="Text Box 15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470" name="Text Box 15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472" name="Text Box 15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3" name="Text Box 15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4" name="Text Box 15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5" name="Text Box 15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6" name="Text Box 15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7" name="Text Box 15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8" name="Text Box 15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79" name="Text Box 15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0" name="Text Box 15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1" name="Text Box 15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2" name="Text Box 15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3" name="Text Box 15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4" name="Text Box 15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5" name="Text Box 15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6" name="Text Box 15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7" name="Text Box 15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8" name="Text Box 15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89" name="Text Box 15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0" name="Text Box 15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1" name="Text Box 15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2" name="Text Box 15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3" name="Text Box 15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4" name="Text Box 15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5" name="Text Box 15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6" name="Text Box 15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497" name="Text Box 15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8" name="Text Box 15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499" name="Text Box 15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0" name="Text Box 15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1" name="Text Box 15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2" name="Text Box 15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3" name="Text Box 15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4" name="Text Box 15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5" name="Text Box 15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6" name="Text Box 15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7" name="Text Box 15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8" name="Text Box 15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09" name="Text Box 15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0" name="Text Box 15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1" name="Text Box 15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2" name="Text Box 15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3" name="Text Box 15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4" name="Text Box 15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5" name="Text Box 15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6" name="Text Box 15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7" name="Text Box 15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8" name="Text Box 15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19" name="Text Box 15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0" name="Text Box 15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1" name="Text Box 15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2" name="Text Box 15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3" name="Text Box 15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4" name="Text Box 15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5" name="Text Box 15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6" name="Text Box 15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7" name="Text Box 15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8" name="Text Box 15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29" name="Text Box 15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0" name="Text Box 15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1" name="Text Box 15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2" name="Text Box 15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3" name="Text Box 15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4" name="Text Box 15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5" name="Text Box 15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4" name="Text Box 15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5" name="Text Box 15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6" name="Text Box 15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7" name="Text Box 15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8" name="Text Box 15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49" name="Text Box 15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0" name="Text Box 15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1" name="Text Box 15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2" name="Text Box 15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3" name="Text Box 15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4" name="Text Box 15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5" name="Text Box 15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6" name="Text Box 15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7" name="Text Box 15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8" name="Text Box 15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59" name="Text Box 15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0" name="Text Box 15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1" name="Text Box 15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2" name="Text Box 15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3" name="Text Box 15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4" name="Text Box 15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5" name="Text Box 15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6" name="Text Box 15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7" name="Text Box 15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8" name="Text Box 15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69" name="Text Box 15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570" name="Text Box 15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1" name="Text Box 15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2" name="Text Box 15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3" name="Text Box 15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580" name="Text Box 15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81" name="Text Box 15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596" name="Text Box 15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97" name="Text Box 15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98" name="Text Box 15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599" name="Text Box 15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0" name="Text Box 15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1" name="Text Box 15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2" name="Text Box 15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3" name="Text Box 15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4" name="Text Box 15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5" name="Text Box 15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6" name="Text Box 15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7" name="Text Box 15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8" name="Text Box 15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09" name="Text Box 15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0" name="Text Box 15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1" name="Text Box 15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2" name="Text Box 15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3" name="Text Box 15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4" name="Text Box 15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5" name="Text Box 15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621" name="Text Box 15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4" name="Text Box 15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5" name="Text Box 15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6" name="Text Box 15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7" name="Text Box 15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8" name="Text Box 15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29" name="Text Box 15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0" name="Text Box 15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1" name="Text Box 15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2" name="Text Box 15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3" name="Text Box 15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4" name="Text Box 15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5" name="Text Box 15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6" name="Text Box 15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7" name="Text Box 15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8" name="Text Box 15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39" name="Text Box 15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0" name="Text Box 15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1" name="Text Box 15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2" name="Text Box 15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3" name="Text Box 15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4" name="Text Box 15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5" name="Text Box 15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6" name="Text Box 15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7" name="Text Box 15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8" name="Text Box 15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49" name="Text Box 15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0" name="Text Box 15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1" name="Text Box 15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2" name="Text Box 15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3" name="Text Box 15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4" name="Text Box 15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5" name="Text Box 15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6" name="Text Box 15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7" name="Text Box 15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8" name="Text Box 15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59" name="Text Box 15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0" name="Text Box 15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1" name="Text Box 15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2" name="Text Box 15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3" name="Text Box 15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4" name="Text Box 15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5" name="Text Box 15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6" name="Text Box 15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7" name="Text Box 15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8" name="Text Box 15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69" name="Text Box 15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0" name="Text Box 15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1" name="Text Box 15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2" name="Text Box 15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3" name="Text Box 15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4" name="Text Box 15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5" name="Text Box 15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6" name="Text Box 15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7" name="Text Box 15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8" name="Text Box 15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79" name="Text Box 15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0" name="Text Box 15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1" name="Text Box 15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2" name="Text Box 15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3" name="Text Box 15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4" name="Text Box 15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5" name="Text Box 15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6" name="Text Box 15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7" name="Text Box 15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8" name="Text Box 15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89" name="Text Box 15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90" name="Text Box 15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91" name="Text Box 15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92" name="Text Box 15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693" name="Text Box 15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720" name="Text Box 15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1" name="Text Box 15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2" name="Text Box 15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3" name="Text Box 15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4" name="Text Box 15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5" name="Text Box 15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6" name="Text Box 15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7" name="Text Box 15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8" name="Text Box 15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29" name="Text Box 15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0" name="Text Box 15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1" name="Text Box 15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2" name="Text Box 15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3" name="Text Box 15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4" name="Text Box 15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5" name="Text Box 15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6" name="Text Box 15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7" name="Text Box 15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8" name="Text Box 15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39" name="Text Box 15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0" name="Text Box 15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1" name="Text Box 15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2" name="Text Box 15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3" name="Text Box 15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4" name="Text Box 15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745" name="Text Box 15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6" name="Text Box 15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7" name="Text Box 15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8" name="Text Box 15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49" name="Text Box 15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0" name="Text Box 15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1" name="Text Box 15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2" name="Text Box 15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3" name="Text Box 15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4" name="Text Box 15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5" name="Text Box 15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6" name="Text Box 15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7" name="Text Box 15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8" name="Text Box 15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59" name="Text Box 15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0" name="Text Box 15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1" name="Text Box 15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2" name="Text Box 15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3" name="Text Box 15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4" name="Text Box 15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5" name="Text Box 15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6" name="Text Box 15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7" name="Text Box 15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8" name="Text Box 15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69" name="Text Box 15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0" name="Text Box 15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1" name="Text Box 15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2" name="Text Box 15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3" name="Text Box 15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4" name="Text Box 15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5" name="Text Box 15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6" name="Text Box 15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7" name="Text Box 15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8" name="Text Box 15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79" name="Text Box 15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0" name="Text Box 15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1" name="Text Box 15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2" name="Text Box 15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3" name="Text Box 15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4" name="Text Box 15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5" name="Text Box 15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6" name="Text Box 15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7" name="Text Box 15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8" name="Text Box 15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89" name="Text Box 15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0" name="Text Box 15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1" name="Text Box 15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2" name="Text Box 15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3" name="Text Box 15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4" name="Text Box 15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5" name="Text Box 15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6" name="Text Box 15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7" name="Text Box 15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8" name="Text Box 15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799" name="Text Box 15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0" name="Text Box 15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1" name="Text Box 15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2" name="Text Box 15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3" name="Text Box 15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4" name="Text Box 15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5" name="Text Box 15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6" name="Text Box 15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7" name="Text Box 15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8" name="Text Box 15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09" name="Text Box 15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0" name="Text Box 15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1" name="Text Box 15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2" name="Text Box 15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3" name="Text Box 15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4" name="Text Box 15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5" name="Text Box 15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6" name="Text Box 15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17" name="Text Box 15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844" name="Text Box 15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45" name="Text Box 15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46" name="Text Box 15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47" name="Text Box 15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48" name="Text Box 15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49" name="Text Box 15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0" name="Text Box 15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1" name="Text Box 15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2" name="Text Box 15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3" name="Text Box 15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4" name="Text Box 15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5" name="Text Box 15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6" name="Text Box 15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7" name="Text Box 15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8" name="Text Box 15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59" name="Text Box 15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0" name="Text Box 15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1" name="Text Box 15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2" name="Text Box 15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3" name="Text Box 15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4" name="Text Box 15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5" name="Text Box 15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6" name="Text Box 15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7" name="Text Box 15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68" name="Text Box 15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869" name="Text Box 15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0" name="Text Box 15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1" name="Text Box 15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2" name="Text Box 15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3" name="Text Box 15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4" name="Text Box 15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5" name="Text Box 15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6" name="Text Box 15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7" name="Text Box 15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8" name="Text Box 15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79" name="Text Box 15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0" name="Text Box 15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1" name="Text Box 15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2" name="Text Box 15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3" name="Text Box 15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4" name="Text Box 15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5" name="Text Box 15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6" name="Text Box 15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7" name="Text Box 15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8" name="Text Box 15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89" name="Text Box 15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0" name="Text Box 15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1" name="Text Box 15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2" name="Text Box 15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3" name="Text Box 15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4" name="Text Box 15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5" name="Text Box 15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6" name="Text Box 15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7" name="Text Box 15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8" name="Text Box 15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899" name="Text Box 15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0" name="Text Box 15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1" name="Text Box 15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2" name="Text Box 15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3" name="Text Box 15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4" name="Text Box 15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5" name="Text Box 15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6" name="Text Box 15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7" name="Text Box 15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8" name="Text Box 15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09" name="Text Box 15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0" name="Text Box 15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1" name="Text Box 15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2" name="Text Box 15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3" name="Text Box 15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4" name="Text Box 15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5" name="Text Box 15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6" name="Text Box 15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7" name="Text Box 15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8" name="Text Box 15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19" name="Text Box 15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0" name="Text Box 15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1" name="Text Box 15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2" name="Text Box 15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3" name="Text Box 15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4" name="Text Box 15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5" name="Text Box 15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6" name="Text Box 15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7" name="Text Box 15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8" name="Text Box 15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29" name="Text Box 15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0" name="Text Box 15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1" name="Text Box 15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2" name="Text Box 15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3" name="Text Box 15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4" name="Text Box 15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5" name="Text Box 15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6" name="Text Box 15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7" name="Text Box 15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8" name="Text Box 15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39" name="Text Box 15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40" name="Text Box 15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41" name="Text Box 15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42" name="Text Box 15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248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1828800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248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1800225" y="473678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248</xdr:row>
      <xdr:rowOff>0</xdr:rowOff>
    </xdr:from>
    <xdr:ext cx="95250" cy="316923"/>
    <xdr:sp macro="" textlink="">
      <xdr:nvSpPr>
        <xdr:cNvPr id="968" name="Text Box 15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1790700" y="473678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69" name="Text Box 15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0" name="Text Box 15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1" name="Text Box 15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2" name="Text Box 15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3" name="Text Box 15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4" name="Text Box 15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3" name="Text Box 15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4" name="Text Box 15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5" name="Text Box 15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6" name="Text Box 15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7" name="Text Box 15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8" name="Text Box 15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89" name="Text Box 15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90" name="Text Box 15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91" name="Text Box 15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248</xdr:row>
      <xdr:rowOff>0</xdr:rowOff>
    </xdr:from>
    <xdr:ext cx="95250" cy="114300"/>
    <xdr:sp macro="" textlink="">
      <xdr:nvSpPr>
        <xdr:cNvPr id="992" name="Text Box 15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1781175" y="473678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1352550</xdr:colOff>
      <xdr:row>247</xdr:row>
      <xdr:rowOff>28575</xdr:rowOff>
    </xdr:from>
    <xdr:ext cx="95250" cy="316923"/>
    <xdr:sp macro="" textlink="">
      <xdr:nvSpPr>
        <xdr:cNvPr id="993" name="Text Box 15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1847850" y="448056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228600</xdr:colOff>
      <xdr:row>0</xdr:row>
      <xdr:rowOff>66675</xdr:rowOff>
    </xdr:from>
    <xdr:to>
      <xdr:col>1</xdr:col>
      <xdr:colOff>466725</xdr:colOff>
      <xdr:row>4</xdr:row>
      <xdr:rowOff>104775</xdr:rowOff>
    </xdr:to>
    <xdr:pic>
      <xdr:nvPicPr>
        <xdr:cNvPr id="994" name="Imagen 5" descr="Resultado de imagen para inapa logo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6"/>
        <a:stretch>
          <a:fillRect/>
        </a:stretch>
      </xdr:blipFill>
      <xdr:spPr bwMode="auto">
        <a:xfrm>
          <a:off x="228600" y="66675"/>
          <a:ext cx="733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995" name="Text Box 15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996" name="Text Box 15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997" name="Text Box 15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998" name="Text Box 15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999" name="Text Box 15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00" name="Text Box 15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01" name="Text Box 15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02" name="Text Box 15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03" name="Text Box 15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04" name="Text Box 15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05" name="Text Box 15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06" name="Text Box 15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07" name="Text Box 15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08" name="Text Box 15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09" name="Text Box 15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0" name="Text Box 15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1" name="Text Box 15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2" name="Text Box 15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13" name="Text Box 15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4" name="Text Box 15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5" name="Text Box 15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6" name="Text Box 15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7" name="Text Box 15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18" name="Text Box 15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19" name="Text Box 15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20" name="Text Box 15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021" name="Text Box 15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022" name="Text Box 15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23" name="Text Box 15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24" name="Text Box 15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25" name="Text Box 15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26" name="Text Box 15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27" name="Text Box 15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28" name="Text Box 15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29" name="Text Box 15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0" name="Text Box 15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1" name="Text Box 15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2" name="Text Box 15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33" name="Text Box 15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4" name="Text Box 15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35" name="Text Box 15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36" name="Text Box 15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7" name="Text Box 15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8" name="Text Box 15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39" name="Text Box 15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40" name="Text Box 15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41" name="Text Box 15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42" name="Text Box 15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43" name="Text Box 15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44" name="Text Box 15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45" name="Text Box 15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46" name="Text Box 15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47" name="Text Box 15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48" name="Text Box 15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049" name="Text Box 15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050" name="Text Box 15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51" name="Text Box 15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2" name="Text Box 15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3" name="Text Box 15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4" name="Text Box 15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5" name="Text Box 15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56" name="Text Box 15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7" name="Text Box 15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8" name="Text Box 15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59" name="Text Box 15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60" name="Text Box 15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61" name="Text Box 15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62" name="Text Box 15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63" name="Text Box 15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64" name="Text Box 15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65" name="Text Box 15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66" name="Text Box 15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67" name="Text Box 15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68" name="Text Box 15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69" name="Text Box 15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70" name="Text Box 15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71" name="Text Box 15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72" name="Text Box 15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73" name="Text Box 15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74" name="Text Box 15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75" name="Text Box 15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76" name="Text Box 15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077" name="Text Box 15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078" name="Text Box 15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79" name="Text Box 15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0" name="Text Box 15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1" name="Text Box 15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2" name="Text Box 15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3" name="Text Box 15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84" name="Text Box 15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5" name="Text Box 15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6" name="Text Box 15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7" name="Text Box 15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88" name="Text Box 15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89" name="Text Box 15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0" name="Text Box 15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91" name="Text Box 15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092" name="Text Box 15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3" name="Text Box 15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4" name="Text Box 15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5" name="Text Box 15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6" name="Text Box 15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097" name="Text Box 15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8" name="Text Box 15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099" name="Text Box 15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00" name="Text Box 15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01" name="Text Box 15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02" name="Text Box 15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03" name="Text Box 15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04" name="Text Box 15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05" name="Text Box 15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06" name="Text Box 15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07" name="Text Box 15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08" name="Text Box 15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09" name="Text Box 15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0" name="Text Box 15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1" name="Text Box 15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12" name="Text Box 15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3" name="Text Box 15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4" name="Text Box 15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5" name="Text Box 15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6" name="Text Box 15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17" name="Text Box 15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18" name="Text Box 15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19" name="Text Box 15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20" name="Text Box 15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1" name="Text Box 15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2" name="Text Box 15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3" name="Text Box 15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4" name="Text Box 15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25" name="Text Box 15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6" name="Text Box 15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7" name="Text Box 15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8" name="Text Box 15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29" name="Text Box 15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30" name="Text Box 15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31" name="Text Box 15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32" name="Text Box 15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33" name="Text Box 15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34" name="Text Box 15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35" name="Text Box 15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36" name="Text Box 15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37" name="Text Box 15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38" name="Text Box 15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39" name="Text Box 15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40" name="Text Box 15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41" name="Text Box 15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42" name="Text Box 15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43" name="Text Box 15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44" name="Text Box 15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45" name="Text Box 15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46" name="Text Box 15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47" name="Text Box 15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48" name="Text Box 15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49" name="Text Box 15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0" name="Text Box 15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1" name="Text Box 15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2" name="Text Box 15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53" name="Text Box 15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4" name="Text Box 15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5" name="Text Box 15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6" name="Text Box 15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7" name="Text Box 15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58" name="Text Box 15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59" name="Text Box 15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60" name="Text Box 15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61" name="Text Box 15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62" name="Text Box 15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63" name="Text Box 15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64" name="Text Box 15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65" name="Text Box 15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66" name="Text Box 15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67" name="Text Box 15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68" name="Text Box 15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69" name="Text Box 15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0" name="Text Box 15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1" name="Text Box 15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2" name="Text Box 15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73" name="Text Box 15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4" name="Text Box 15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75" name="Text Box 15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76" name="Text Box 15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7" name="Text Box 15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8" name="Text Box 15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79" name="Text Box 15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80" name="Text Box 15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81" name="Text Box 15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82" name="Text Box 15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83" name="Text Box 15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84" name="Text Box 15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85" name="Text Box 15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86" name="Text Box 15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87" name="Text Box 15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88" name="Text Box 15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89" name="Text Box 15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190" name="Text Box 15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191" name="Text Box 15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2" name="Text Box 15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3" name="Text Box 15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4" name="Text Box 15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5" name="Text Box 15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196" name="Text Box 15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7" name="Text Box 15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8" name="Text Box 15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199" name="Text Box 15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00" name="Text Box 15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201" name="Text Box 15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02" name="Text Box 15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203" name="Text Box 15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204" name="Text Box 15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05" name="Text Box 15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06" name="Text Box 15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07" name="Text Box 15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08" name="Text Box 15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634</xdr:row>
      <xdr:rowOff>0</xdr:rowOff>
    </xdr:from>
    <xdr:ext cx="95250" cy="164523"/>
    <xdr:sp macro="" textlink="">
      <xdr:nvSpPr>
        <xdr:cNvPr id="1209" name="Text Box 15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10" name="Text Box 15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11" name="Text Box 15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12" name="Text Box 15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13" name="Text Box 15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214" name="Text Box 15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634</xdr:row>
      <xdr:rowOff>0</xdr:rowOff>
    </xdr:from>
    <xdr:ext cx="95250" cy="164523"/>
    <xdr:sp macro="" textlink="">
      <xdr:nvSpPr>
        <xdr:cNvPr id="1215" name="Text Box 15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634</xdr:row>
      <xdr:rowOff>0</xdr:rowOff>
    </xdr:from>
    <xdr:ext cx="95250" cy="164523"/>
    <xdr:sp macro="" textlink="">
      <xdr:nvSpPr>
        <xdr:cNvPr id="1216" name="Text Box 15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217" name="Text Box 15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634</xdr:row>
      <xdr:rowOff>0</xdr:rowOff>
    </xdr:from>
    <xdr:ext cx="95250" cy="316923"/>
    <xdr:sp macro="" textlink="">
      <xdr:nvSpPr>
        <xdr:cNvPr id="1218" name="Text Box 15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19" name="Text Box 15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0" name="Text Box 15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1" name="Text Box 15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2" name="Text Box 15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3" name="Text Box 15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224" name="Text Box 15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5" name="Text Box 15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6" name="Text Box 15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7" name="Text Box 15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28" name="Text Box 15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29" name="Text Box 15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0" name="Text Box 15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31" name="Text Box 15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32" name="Text Box 15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3" name="Text Box 15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4" name="Text Box 15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5" name="Text Box 15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6" name="Text Box 15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237" name="Text Box 15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8" name="Text Box 15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39" name="Text Box 15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40" name="Text Box 15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41" name="Text Box 15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42" name="Text Box 15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43" name="Text Box 15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44" name="Text Box 15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245" name="Text Box 15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246" name="Text Box 15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47" name="Text Box 15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48" name="Text Box 15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49" name="Text Box 15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0" name="Text Box 15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1" name="Text Box 15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252" name="Text Box 15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3" name="Text Box 15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4" name="Text Box 15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5" name="Text Box 15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6" name="Text Box 15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57" name="Text Box 15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58" name="Text Box 15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59" name="Text Box 15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60" name="Text Box 15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1" name="Text Box 15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2" name="Text Box 15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3" name="Text Box 15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4" name="Text Box 15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265" name="Text Box 15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6" name="Text Box 15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7" name="Text Box 15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8" name="Text Box 15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69" name="Text Box 15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70" name="Text Box 15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71" name="Text Box 15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72" name="Text Box 15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273" name="Text Box 15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274" name="Text Box 15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75" name="Text Box 15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76" name="Text Box 15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77" name="Text Box 15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78" name="Text Box 15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79" name="Text Box 15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280" name="Text Box 15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81" name="Text Box 15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82" name="Text Box 15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83" name="Text Box 15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84" name="Text Box 15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85" name="Text Box 15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86" name="Text Box 15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87" name="Text Box 15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88" name="Text Box 15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89" name="Text Box 15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0" name="Text Box 15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1" name="Text Box 15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2" name="Text Box 15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293" name="Text Box 15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4" name="Text Box 15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5" name="Text Box 15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6" name="Text Box 15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7" name="Text Box 15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298" name="Text Box 15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299" name="Text Box 15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00" name="Text Box 15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01" name="Text Box 15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02" name="Text Box 15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03" name="Text Box 15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04" name="Text Box 15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05" name="Text Box 15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06" name="Text Box 15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07" name="Text Box 15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08" name="Text Box 15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09" name="Text Box 15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0" name="Text Box 15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1" name="Text Box 15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2" name="Text Box 15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13" name="Text Box 15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4" name="Text Box 15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15" name="Text Box 15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16" name="Text Box 15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7" name="Text Box 15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8" name="Text Box 15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19" name="Text Box 15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20" name="Text Box 15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21" name="Text Box 15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22" name="Text Box 15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23" name="Text Box 15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24" name="Text Box 15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25" name="Text Box 15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26" name="Text Box 15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27" name="Text Box 15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28" name="Text Box 15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29" name="Text Box 15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30" name="Text Box 15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31" name="Text Box 15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2" name="Text Box 15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3" name="Text Box 15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4" name="Text Box 15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5" name="Text Box 15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36" name="Text Box 15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7" name="Text Box 15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8" name="Text Box 15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39" name="Text Box 15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40" name="Text Box 15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41" name="Text Box 15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42" name="Text Box 15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43" name="Text Box 15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44" name="Text Box 15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45" name="Text Box 15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46" name="Text Box 15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47" name="Text Box 15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48" name="Text Box 15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49" name="Text Box 15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50" name="Text Box 15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51" name="Text Box 15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52" name="Text Box 15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53" name="Text Box 15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54" name="Text Box 15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55" name="Text Box 15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56" name="Text Box 15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57" name="Text Box 15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58" name="Text Box 15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59" name="Text Box 15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0" name="Text Box 15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1" name="Text Box 15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2" name="Text Box 15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3" name="Text Box 15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64" name="Text Box 15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5" name="Text Box 15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6" name="Text Box 15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7" name="Text Box 15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68" name="Text Box 15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69" name="Text Box 15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0" name="Text Box 15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71" name="Text Box 15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72" name="Text Box 15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3" name="Text Box 15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4" name="Text Box 15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5" name="Text Box 15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6" name="Text Box 15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77" name="Text Box 15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8" name="Text Box 15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79" name="Text Box 15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80" name="Text Box 15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81" name="Text Box 15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82" name="Text Box 15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83" name="Text Box 15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84" name="Text Box 15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85" name="Text Box 15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386" name="Text Box 15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87" name="Text Box 15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88" name="Text Box 15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89" name="Text Box 15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0" name="Text Box 15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1" name="Text Box 15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392" name="Text Box 15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3" name="Text Box 15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4" name="Text Box 15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5" name="Text Box 15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6" name="Text Box 15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97" name="Text Box 15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398" name="Text Box 15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399" name="Text Box 15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00" name="Text Box 15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1" name="Text Box 15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2" name="Text Box 15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3" name="Text Box 15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4" name="Text Box 15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405" name="Text Box 15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6" name="Text Box 15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7" name="Text Box 15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8" name="Text Box 15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09" name="Text Box 15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10" name="Text Box 15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11" name="Text Box 15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12" name="Text Box 15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413" name="Text Box 15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414" name="Text Box 15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15" name="Text Box 15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16" name="Text Box 15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17" name="Text Box 15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18" name="Text Box 15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19" name="Text Box 15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420" name="Text Box 15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21" name="Text Box 15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22" name="Text Box 15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23" name="Text Box 15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24" name="Text Box 15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25" name="Text Box 15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26" name="Text Box 15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27" name="Text Box 15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28" name="Text Box 15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29" name="Text Box 15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0" name="Text Box 15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1" name="Text Box 15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2" name="Text Box 15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635</xdr:row>
      <xdr:rowOff>0</xdr:rowOff>
    </xdr:from>
    <xdr:ext cx="95250" cy="164523"/>
    <xdr:sp macro="" textlink="">
      <xdr:nvSpPr>
        <xdr:cNvPr id="1433" name="Text Box 15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1828800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4" name="Text Box 15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5" name="Text Box 15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6" name="Text Box 15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7" name="Text Box 15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38" name="Text Box 15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635</xdr:row>
      <xdr:rowOff>0</xdr:rowOff>
    </xdr:from>
    <xdr:ext cx="95250" cy="164523"/>
    <xdr:sp macro="" textlink="">
      <xdr:nvSpPr>
        <xdr:cNvPr id="1439" name="Text Box 15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178117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635</xdr:row>
      <xdr:rowOff>0</xdr:rowOff>
    </xdr:from>
    <xdr:ext cx="95250" cy="164523"/>
    <xdr:sp macro="" textlink="">
      <xdr:nvSpPr>
        <xdr:cNvPr id="1440" name="Text Box 15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1800225" y="125434725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441" name="Text Box 15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635</xdr:row>
      <xdr:rowOff>0</xdr:rowOff>
    </xdr:from>
    <xdr:ext cx="95250" cy="316923"/>
    <xdr:sp macro="" textlink="">
      <xdr:nvSpPr>
        <xdr:cNvPr id="1442" name="Text Box 15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1790700" y="125434725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651</xdr:row>
      <xdr:rowOff>161925</xdr:rowOff>
    </xdr:from>
    <xdr:to>
      <xdr:col>5</xdr:col>
      <xdr:colOff>685800</xdr:colOff>
      <xdr:row>652</xdr:row>
      <xdr:rowOff>9525</xdr:rowOff>
    </xdr:to>
    <xdr:sp macro="" textlink="">
      <xdr:nvSpPr>
        <xdr:cNvPr id="1443" name="Line 65"/>
        <xdr:cNvSpPr>
          <a:spLocks noChangeShapeType="1"/>
        </xdr:cNvSpPr>
      </xdr:nvSpPr>
      <xdr:spPr bwMode="auto">
        <a:xfrm flipV="1">
          <a:off x="4000500" y="225075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652</xdr:row>
      <xdr:rowOff>9525</xdr:rowOff>
    </xdr:from>
    <xdr:to>
      <xdr:col>1</xdr:col>
      <xdr:colOff>2133600</xdr:colOff>
      <xdr:row>652</xdr:row>
      <xdr:rowOff>9525</xdr:rowOff>
    </xdr:to>
    <xdr:sp macro="" textlink="">
      <xdr:nvSpPr>
        <xdr:cNvPr id="1444" name="Line 68"/>
        <xdr:cNvSpPr>
          <a:spLocks noChangeShapeType="1"/>
        </xdr:cNvSpPr>
      </xdr:nvSpPr>
      <xdr:spPr bwMode="auto">
        <a:xfrm>
          <a:off x="161925" y="225171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1714500</xdr:colOff>
      <xdr:row>658</xdr:row>
      <xdr:rowOff>104775</xdr:rowOff>
    </xdr:from>
    <xdr:to>
      <xdr:col>3</xdr:col>
      <xdr:colOff>266700</xdr:colOff>
      <xdr:row>658</xdr:row>
      <xdr:rowOff>104775</xdr:rowOff>
    </xdr:to>
    <xdr:sp macro="" textlink="">
      <xdr:nvSpPr>
        <xdr:cNvPr id="1445" name="Line 4"/>
        <xdr:cNvSpPr>
          <a:spLocks noChangeShapeType="1"/>
        </xdr:cNvSpPr>
      </xdr:nvSpPr>
      <xdr:spPr bwMode="auto">
        <a:xfrm>
          <a:off x="2228850" y="2409825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0C0845F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ARIA%20MORALES\2019\ESTIMADOS\PRESUPUESTO%20ALCANTARILLADO%20SANITARIO%20SAN%20JUAN%20DE%20LA%20MAGUAN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AC. LOS LIMONES ACERO "/>
      <sheetName val="AC. LOS LIMONES HIERRO DUCTIL"/>
      <sheetName val="AC. LOS LIMONES G.R.P (2)"/>
      <sheetName val="MOV. TIERR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CANT. OPCION 1"/>
      <sheetName val="ALCANT. OPCION 2"/>
      <sheetName val="Hoja1"/>
      <sheetName val="Hoja1 (2)"/>
    </sheetNames>
    <sheetDataSet>
      <sheetData sheetId="0"/>
      <sheetData sheetId="1"/>
      <sheetData sheetId="2">
        <row r="13">
          <cell r="F13">
            <v>11345.7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V564"/>
  <sheetViews>
    <sheetView showGridLines="0" showZeros="0" view="pageBreakPreview" zoomScale="95" zoomScaleNormal="100" zoomScaleSheetLayoutView="95" workbookViewId="0">
      <selection activeCell="E17" sqref="E17"/>
    </sheetView>
  </sheetViews>
  <sheetFormatPr baseColWidth="10" defaultColWidth="11.42578125" defaultRowHeight="12.75"/>
  <cols>
    <col min="1" max="1" width="6.140625" style="189" customWidth="1"/>
    <col min="2" max="2" width="53.5703125" style="189" customWidth="1"/>
    <col min="3" max="3" width="13.28515625" style="433" customWidth="1"/>
    <col min="4" max="4" width="8.7109375" style="189" customWidth="1"/>
    <col min="5" max="5" width="14.85546875" style="189" customWidth="1"/>
    <col min="6" max="6" width="15.85546875" style="189" customWidth="1"/>
    <col min="7" max="7" width="14" style="188" customWidth="1"/>
    <col min="8" max="16384" width="11.42578125" style="189"/>
  </cols>
  <sheetData>
    <row r="1" spans="1:256" s="2" customFormat="1" ht="12.75" customHeight="1">
      <c r="A1" s="1016" t="s">
        <v>0</v>
      </c>
      <c r="B1" s="1016"/>
      <c r="C1" s="1016"/>
      <c r="D1" s="1016"/>
      <c r="E1" s="1016"/>
      <c r="F1" s="1016"/>
      <c r="G1" s="1"/>
    </row>
    <row r="2" spans="1:256" s="2" customFormat="1" ht="12.75" customHeight="1">
      <c r="A2" s="1016" t="s">
        <v>1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6"/>
      <c r="L2" s="1016"/>
      <c r="M2" s="1016"/>
      <c r="N2" s="1016"/>
      <c r="O2" s="1016"/>
      <c r="P2" s="1016"/>
      <c r="Q2" s="1016"/>
      <c r="R2" s="1016"/>
      <c r="S2" s="1016"/>
      <c r="T2" s="1016"/>
      <c r="U2" s="1016"/>
      <c r="V2" s="1016"/>
      <c r="W2" s="1016"/>
      <c r="X2" s="1016"/>
      <c r="Y2" s="1016"/>
      <c r="Z2" s="1016"/>
      <c r="AA2" s="1016"/>
      <c r="AB2" s="1016"/>
      <c r="AC2" s="1016"/>
      <c r="AD2" s="1016"/>
      <c r="AE2" s="1016"/>
      <c r="AF2" s="1016"/>
      <c r="AG2" s="1016"/>
      <c r="AH2" s="1016"/>
      <c r="AI2" s="1016"/>
      <c r="AJ2" s="1016"/>
      <c r="AK2" s="1016"/>
      <c r="AL2" s="1016"/>
      <c r="AM2" s="1016"/>
      <c r="AN2" s="1016"/>
      <c r="AO2" s="1016"/>
      <c r="AP2" s="1016"/>
      <c r="AQ2" s="1016"/>
      <c r="AR2" s="1016"/>
      <c r="AS2" s="1016"/>
      <c r="AT2" s="1016"/>
      <c r="AU2" s="1016"/>
      <c r="AV2" s="1016"/>
      <c r="AW2" s="1016"/>
      <c r="AX2" s="1016"/>
      <c r="AY2" s="1016"/>
      <c r="AZ2" s="1016"/>
      <c r="BA2" s="1016"/>
      <c r="BB2" s="1016"/>
      <c r="BC2" s="1016"/>
      <c r="BD2" s="1016"/>
      <c r="BE2" s="1016"/>
      <c r="BF2" s="1016"/>
      <c r="BG2" s="1016"/>
      <c r="BH2" s="1016"/>
      <c r="BI2" s="1016"/>
      <c r="BJ2" s="1016"/>
      <c r="BK2" s="1016"/>
      <c r="BL2" s="1016"/>
      <c r="BM2" s="1016"/>
      <c r="BN2" s="1016"/>
      <c r="BO2" s="1016"/>
      <c r="BP2" s="1016"/>
      <c r="BQ2" s="1016"/>
      <c r="BR2" s="1016"/>
      <c r="BS2" s="1016"/>
      <c r="BT2" s="1016"/>
      <c r="BU2" s="1016"/>
      <c r="BV2" s="1016"/>
      <c r="BW2" s="1016"/>
      <c r="BX2" s="1016"/>
      <c r="BY2" s="1016"/>
      <c r="BZ2" s="1016"/>
      <c r="CA2" s="1016"/>
      <c r="CB2" s="1016"/>
      <c r="CC2" s="1016"/>
      <c r="CD2" s="1016"/>
      <c r="CE2" s="1016"/>
      <c r="CF2" s="1016"/>
      <c r="CG2" s="1016"/>
      <c r="CH2" s="1016"/>
      <c r="CI2" s="1016"/>
      <c r="CJ2" s="1016"/>
      <c r="CK2" s="1016"/>
      <c r="CL2" s="1016"/>
      <c r="CM2" s="1016"/>
      <c r="CN2" s="1016"/>
      <c r="CO2" s="1016"/>
      <c r="CP2" s="1016"/>
      <c r="CQ2" s="1016"/>
      <c r="CR2" s="1016"/>
      <c r="CS2" s="1016"/>
      <c r="CT2" s="1016"/>
      <c r="CU2" s="1016"/>
      <c r="CV2" s="1016"/>
      <c r="CW2" s="1016"/>
      <c r="CX2" s="1016"/>
      <c r="CY2" s="1016"/>
      <c r="CZ2" s="1016"/>
      <c r="DA2" s="1016"/>
      <c r="DB2" s="1016"/>
      <c r="DC2" s="1016"/>
      <c r="DD2" s="1016"/>
      <c r="DE2" s="1016"/>
      <c r="DF2" s="1016"/>
      <c r="DG2" s="1016"/>
      <c r="DH2" s="1016"/>
      <c r="DI2" s="1016"/>
      <c r="DJ2" s="1016"/>
      <c r="DK2" s="1016"/>
      <c r="DL2" s="1016"/>
      <c r="DM2" s="1016"/>
      <c r="DN2" s="1016"/>
      <c r="DO2" s="1016"/>
      <c r="DP2" s="1016"/>
      <c r="DQ2" s="1016"/>
      <c r="DR2" s="1016"/>
      <c r="DS2" s="1016"/>
      <c r="DT2" s="1016"/>
      <c r="DU2" s="1016"/>
      <c r="DV2" s="1016"/>
      <c r="DW2" s="1016"/>
      <c r="DX2" s="1016"/>
      <c r="DY2" s="1016"/>
      <c r="DZ2" s="1016"/>
      <c r="EA2" s="1016"/>
      <c r="EB2" s="1016"/>
      <c r="EC2" s="1016"/>
      <c r="ED2" s="1016"/>
      <c r="EE2" s="1016"/>
      <c r="EF2" s="1016"/>
      <c r="EG2" s="1016"/>
      <c r="EH2" s="1016"/>
      <c r="EI2" s="1016"/>
      <c r="EJ2" s="1016"/>
      <c r="EK2" s="1016"/>
      <c r="EL2" s="1016"/>
      <c r="EM2" s="1016"/>
      <c r="EN2" s="1016"/>
      <c r="EO2" s="1016"/>
      <c r="EP2" s="1016"/>
      <c r="EQ2" s="1016"/>
      <c r="ER2" s="1016"/>
      <c r="ES2" s="1016"/>
      <c r="ET2" s="1016"/>
      <c r="EU2" s="1016"/>
      <c r="EV2" s="1016"/>
      <c r="EW2" s="1016"/>
      <c r="EX2" s="1016"/>
      <c r="EY2" s="1016"/>
      <c r="EZ2" s="1016"/>
      <c r="FA2" s="1016"/>
      <c r="FB2" s="1016"/>
      <c r="FC2" s="1016"/>
      <c r="FD2" s="1016"/>
      <c r="FE2" s="1016"/>
      <c r="FF2" s="1016"/>
      <c r="FG2" s="1016"/>
      <c r="FH2" s="1016"/>
      <c r="FI2" s="1016"/>
      <c r="FJ2" s="1016"/>
      <c r="FK2" s="1016"/>
      <c r="FL2" s="1016"/>
      <c r="FM2" s="1016"/>
      <c r="FN2" s="1016"/>
      <c r="FO2" s="1016"/>
      <c r="FP2" s="1016"/>
      <c r="FQ2" s="1016"/>
      <c r="FR2" s="1016"/>
      <c r="FS2" s="1016"/>
      <c r="FT2" s="1016"/>
      <c r="FU2" s="1016"/>
      <c r="FV2" s="1016"/>
      <c r="FW2" s="1016"/>
      <c r="FX2" s="1016"/>
      <c r="FY2" s="1016"/>
      <c r="FZ2" s="1016"/>
      <c r="GA2" s="1016"/>
      <c r="GB2" s="1016"/>
      <c r="GC2" s="1016"/>
      <c r="GD2" s="1016"/>
      <c r="GE2" s="1016"/>
      <c r="GF2" s="1016"/>
      <c r="GG2" s="1016"/>
      <c r="GH2" s="1016"/>
      <c r="GI2" s="1016"/>
      <c r="GJ2" s="1016"/>
      <c r="GK2" s="1016"/>
      <c r="GL2" s="1016"/>
      <c r="GM2" s="1016"/>
      <c r="GN2" s="1016"/>
      <c r="GO2" s="1016"/>
      <c r="GP2" s="1016"/>
      <c r="GQ2" s="1016"/>
      <c r="GR2" s="1016"/>
      <c r="GS2" s="1016"/>
      <c r="GT2" s="1016"/>
      <c r="GU2" s="1016"/>
      <c r="GV2" s="1016"/>
      <c r="GW2" s="1016"/>
      <c r="GX2" s="1016"/>
      <c r="GY2" s="1016"/>
      <c r="GZ2" s="1016"/>
      <c r="HA2" s="1016"/>
      <c r="HB2" s="1016"/>
      <c r="HC2" s="1016"/>
      <c r="HD2" s="1016"/>
      <c r="HE2" s="1016"/>
      <c r="HF2" s="1016"/>
      <c r="HG2" s="1016"/>
      <c r="HH2" s="1016"/>
      <c r="HI2" s="1016"/>
      <c r="HJ2" s="1016"/>
      <c r="HK2" s="1016"/>
      <c r="HL2" s="1016"/>
      <c r="HM2" s="1016"/>
      <c r="HN2" s="1016"/>
      <c r="HO2" s="1016"/>
      <c r="HP2" s="1016"/>
      <c r="HQ2" s="1016"/>
      <c r="HR2" s="1016"/>
      <c r="HS2" s="1016"/>
      <c r="HT2" s="1016"/>
      <c r="HU2" s="1016"/>
      <c r="HV2" s="1016"/>
      <c r="HW2" s="1016"/>
      <c r="HX2" s="1016"/>
      <c r="HY2" s="1016"/>
      <c r="HZ2" s="1016"/>
      <c r="IA2" s="1016"/>
      <c r="IB2" s="1016"/>
      <c r="IC2" s="1016"/>
      <c r="ID2" s="1016"/>
      <c r="IE2" s="1016"/>
      <c r="IF2" s="1016"/>
      <c r="IG2" s="1016"/>
      <c r="IH2" s="1016"/>
      <c r="II2" s="1016"/>
      <c r="IJ2" s="1016"/>
      <c r="IK2" s="1016"/>
      <c r="IL2" s="1016"/>
      <c r="IM2" s="1016"/>
      <c r="IN2" s="1016"/>
      <c r="IO2" s="1016"/>
      <c r="IP2" s="1016"/>
      <c r="IQ2" s="1016"/>
      <c r="IR2" s="1016"/>
      <c r="IS2" s="1016"/>
      <c r="IT2" s="1016"/>
      <c r="IU2" s="1016"/>
      <c r="IV2" s="1016"/>
    </row>
    <row r="3" spans="1:256" s="2" customFormat="1" ht="12.75" customHeight="1">
      <c r="A3" s="1016" t="s">
        <v>2</v>
      </c>
      <c r="B3" s="1016"/>
      <c r="C3" s="1016"/>
      <c r="D3" s="1016"/>
      <c r="E3" s="1016"/>
      <c r="F3" s="1016"/>
      <c r="G3" s="1016"/>
      <c r="H3" s="1016"/>
      <c r="I3" s="1016"/>
      <c r="J3" s="1016"/>
      <c r="K3" s="1016"/>
      <c r="L3" s="1016"/>
      <c r="M3" s="1016"/>
      <c r="N3" s="1016"/>
      <c r="O3" s="1016"/>
      <c r="P3" s="1016"/>
      <c r="Q3" s="1016"/>
      <c r="R3" s="1016"/>
      <c r="S3" s="1016"/>
      <c r="T3" s="1016"/>
      <c r="U3" s="1016"/>
      <c r="V3" s="1016"/>
      <c r="W3" s="1016"/>
      <c r="X3" s="1016"/>
      <c r="Y3" s="1016"/>
      <c r="Z3" s="1016"/>
      <c r="AA3" s="1016"/>
      <c r="AB3" s="1016"/>
      <c r="AC3" s="1016"/>
      <c r="AD3" s="1016"/>
      <c r="AE3" s="1016"/>
      <c r="AF3" s="1016"/>
      <c r="AG3" s="1016"/>
      <c r="AH3" s="1016"/>
      <c r="AI3" s="1016"/>
      <c r="AJ3" s="1016"/>
      <c r="AK3" s="1016"/>
      <c r="AL3" s="1016"/>
      <c r="AM3" s="1016"/>
      <c r="AN3" s="1016"/>
      <c r="AO3" s="1016"/>
      <c r="AP3" s="1016"/>
      <c r="AQ3" s="1016"/>
      <c r="AR3" s="1016"/>
      <c r="AS3" s="1016"/>
      <c r="AT3" s="1016"/>
      <c r="AU3" s="1016"/>
      <c r="AV3" s="1016"/>
      <c r="AW3" s="1016"/>
      <c r="AX3" s="1016"/>
      <c r="AY3" s="1016"/>
      <c r="AZ3" s="1016"/>
      <c r="BA3" s="1016"/>
      <c r="BB3" s="1016"/>
      <c r="BC3" s="1016"/>
      <c r="BD3" s="1016"/>
      <c r="BE3" s="1016"/>
      <c r="BF3" s="1016"/>
      <c r="BG3" s="1016"/>
      <c r="BH3" s="1016"/>
      <c r="BI3" s="1016"/>
      <c r="BJ3" s="1016"/>
      <c r="BK3" s="1016"/>
      <c r="BL3" s="1016"/>
      <c r="BM3" s="1016"/>
      <c r="BN3" s="1016"/>
      <c r="BO3" s="1016"/>
      <c r="BP3" s="1016"/>
      <c r="BQ3" s="1016"/>
      <c r="BR3" s="1016"/>
      <c r="BS3" s="1016"/>
      <c r="BT3" s="1016"/>
      <c r="BU3" s="1016"/>
      <c r="BV3" s="1016"/>
      <c r="BW3" s="1016"/>
      <c r="BX3" s="1016"/>
      <c r="BY3" s="1016"/>
      <c r="BZ3" s="1016"/>
      <c r="CA3" s="1016"/>
      <c r="CB3" s="1016"/>
      <c r="CC3" s="1016"/>
      <c r="CD3" s="1016"/>
      <c r="CE3" s="1016"/>
      <c r="CF3" s="1016"/>
      <c r="CG3" s="1016"/>
      <c r="CH3" s="1016"/>
      <c r="CI3" s="1016"/>
      <c r="CJ3" s="1016"/>
      <c r="CK3" s="1016"/>
      <c r="CL3" s="1016"/>
      <c r="CM3" s="1016"/>
      <c r="CN3" s="1016"/>
      <c r="CO3" s="1016"/>
      <c r="CP3" s="1016"/>
      <c r="CQ3" s="1016"/>
      <c r="CR3" s="1016"/>
      <c r="CS3" s="1016"/>
      <c r="CT3" s="1016"/>
      <c r="CU3" s="1016"/>
      <c r="CV3" s="1016"/>
      <c r="CW3" s="1016"/>
      <c r="CX3" s="1016"/>
      <c r="CY3" s="1016"/>
      <c r="CZ3" s="1016"/>
      <c r="DA3" s="1016"/>
      <c r="DB3" s="1016"/>
      <c r="DC3" s="1016"/>
      <c r="DD3" s="1016"/>
      <c r="DE3" s="1016"/>
      <c r="DF3" s="1016"/>
      <c r="DG3" s="1016"/>
      <c r="DH3" s="1016"/>
      <c r="DI3" s="1016"/>
      <c r="DJ3" s="1016"/>
      <c r="DK3" s="1016"/>
      <c r="DL3" s="1016"/>
      <c r="DM3" s="1016"/>
      <c r="DN3" s="1016"/>
      <c r="DO3" s="1016"/>
      <c r="DP3" s="1016"/>
      <c r="DQ3" s="1016"/>
      <c r="DR3" s="1016"/>
      <c r="DS3" s="1016"/>
      <c r="DT3" s="1016"/>
      <c r="DU3" s="1016"/>
      <c r="DV3" s="1016"/>
      <c r="DW3" s="1016"/>
      <c r="DX3" s="1016"/>
      <c r="DY3" s="1016"/>
      <c r="DZ3" s="1016"/>
      <c r="EA3" s="1016"/>
      <c r="EB3" s="1016"/>
      <c r="EC3" s="1016"/>
      <c r="ED3" s="1016"/>
      <c r="EE3" s="1016"/>
      <c r="EF3" s="1016"/>
      <c r="EG3" s="1016"/>
      <c r="EH3" s="1016"/>
      <c r="EI3" s="1016"/>
      <c r="EJ3" s="1016"/>
      <c r="EK3" s="1016"/>
      <c r="EL3" s="1016"/>
      <c r="EM3" s="1016"/>
      <c r="EN3" s="1016"/>
      <c r="EO3" s="1016"/>
      <c r="EP3" s="1016"/>
      <c r="EQ3" s="1016"/>
      <c r="ER3" s="1016"/>
      <c r="ES3" s="1016"/>
      <c r="ET3" s="1016"/>
      <c r="EU3" s="1016"/>
      <c r="EV3" s="1016"/>
      <c r="EW3" s="1016"/>
      <c r="EX3" s="1016"/>
      <c r="EY3" s="1016"/>
      <c r="EZ3" s="1016"/>
      <c r="FA3" s="1016"/>
      <c r="FB3" s="1016"/>
      <c r="FC3" s="1016"/>
      <c r="FD3" s="1016"/>
      <c r="FE3" s="1016"/>
      <c r="FF3" s="1016"/>
      <c r="FG3" s="1016"/>
      <c r="FH3" s="1016"/>
      <c r="FI3" s="1016"/>
      <c r="FJ3" s="1016"/>
      <c r="FK3" s="1016"/>
      <c r="FL3" s="1016"/>
      <c r="FM3" s="1016"/>
      <c r="FN3" s="1016"/>
      <c r="FO3" s="1016"/>
      <c r="FP3" s="1016"/>
      <c r="FQ3" s="1016"/>
      <c r="FR3" s="1016"/>
      <c r="FS3" s="1016"/>
      <c r="FT3" s="1016"/>
      <c r="FU3" s="1016"/>
      <c r="FV3" s="1016"/>
      <c r="FW3" s="1016"/>
      <c r="FX3" s="1016"/>
      <c r="FY3" s="1016"/>
      <c r="FZ3" s="1016"/>
      <c r="GA3" s="1016"/>
      <c r="GB3" s="1016"/>
      <c r="GC3" s="1016"/>
      <c r="GD3" s="1016"/>
      <c r="GE3" s="1016"/>
      <c r="GF3" s="1016"/>
      <c r="GG3" s="1016"/>
      <c r="GH3" s="1016"/>
      <c r="GI3" s="1016"/>
      <c r="GJ3" s="1016"/>
      <c r="GK3" s="1016"/>
      <c r="GL3" s="1016"/>
      <c r="GM3" s="1016"/>
      <c r="GN3" s="1016"/>
      <c r="GO3" s="1016"/>
      <c r="GP3" s="1016"/>
      <c r="GQ3" s="1016"/>
      <c r="GR3" s="1016"/>
      <c r="GS3" s="1016"/>
      <c r="GT3" s="1016"/>
      <c r="GU3" s="1016"/>
      <c r="GV3" s="1016"/>
      <c r="GW3" s="1016"/>
      <c r="GX3" s="1016"/>
      <c r="GY3" s="1016"/>
      <c r="GZ3" s="1016"/>
      <c r="HA3" s="1016"/>
      <c r="HB3" s="1016"/>
      <c r="HC3" s="1016"/>
      <c r="HD3" s="1016"/>
      <c r="HE3" s="1016"/>
      <c r="HF3" s="1016"/>
      <c r="HG3" s="1016"/>
      <c r="HH3" s="1016"/>
      <c r="HI3" s="1016"/>
      <c r="HJ3" s="1016"/>
      <c r="HK3" s="1016"/>
      <c r="HL3" s="1016"/>
      <c r="HM3" s="1016"/>
      <c r="HN3" s="1016"/>
      <c r="HO3" s="1016"/>
      <c r="HP3" s="1016"/>
      <c r="HQ3" s="1016"/>
      <c r="HR3" s="1016"/>
      <c r="HS3" s="1016"/>
      <c r="HT3" s="1016"/>
      <c r="HU3" s="1016"/>
      <c r="HV3" s="1016"/>
      <c r="HW3" s="1016"/>
      <c r="HX3" s="1016"/>
      <c r="HY3" s="1016"/>
      <c r="HZ3" s="1016"/>
      <c r="IA3" s="1016"/>
      <c r="IB3" s="1016"/>
      <c r="IC3" s="1016"/>
      <c r="ID3" s="1016"/>
      <c r="IE3" s="1016"/>
      <c r="IF3" s="1016"/>
      <c r="IG3" s="1016"/>
      <c r="IH3" s="1016"/>
      <c r="II3" s="1016"/>
      <c r="IJ3" s="1016"/>
      <c r="IK3" s="1016"/>
      <c r="IL3" s="1016"/>
      <c r="IM3" s="1016"/>
      <c r="IN3" s="1016"/>
      <c r="IO3" s="1016"/>
      <c r="IP3" s="1016"/>
      <c r="IQ3" s="1016"/>
      <c r="IR3" s="1016"/>
      <c r="IS3" s="1016"/>
      <c r="IT3" s="1016"/>
      <c r="IU3" s="1016"/>
      <c r="IV3" s="1016"/>
    </row>
    <row r="4" spans="1:256" s="2" customFormat="1" ht="12.75" customHeight="1">
      <c r="A4" s="1016" t="s">
        <v>3</v>
      </c>
      <c r="B4" s="1016"/>
      <c r="C4" s="1016"/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6"/>
      <c r="AB4" s="1016"/>
      <c r="AC4" s="1016"/>
      <c r="AD4" s="1016"/>
      <c r="AE4" s="1016"/>
      <c r="AF4" s="1016"/>
      <c r="AG4" s="1016"/>
      <c r="AH4" s="1016"/>
      <c r="AI4" s="1016"/>
      <c r="AJ4" s="1016"/>
      <c r="AK4" s="1016"/>
      <c r="AL4" s="1016"/>
      <c r="AM4" s="1016"/>
      <c r="AN4" s="1016"/>
      <c r="AO4" s="1016"/>
      <c r="AP4" s="1016"/>
      <c r="AQ4" s="1016"/>
      <c r="AR4" s="1016"/>
      <c r="AS4" s="1016"/>
      <c r="AT4" s="1016"/>
      <c r="AU4" s="1016"/>
      <c r="AV4" s="1016"/>
      <c r="AW4" s="1016"/>
      <c r="AX4" s="1016"/>
      <c r="AY4" s="1016"/>
      <c r="AZ4" s="1016"/>
      <c r="BA4" s="1016"/>
      <c r="BB4" s="1016"/>
      <c r="BC4" s="1016"/>
      <c r="BD4" s="1016"/>
      <c r="BE4" s="1016"/>
      <c r="BF4" s="1016"/>
      <c r="BG4" s="1016"/>
      <c r="BH4" s="1016"/>
      <c r="BI4" s="1016"/>
      <c r="BJ4" s="1016"/>
      <c r="BK4" s="1016"/>
      <c r="BL4" s="1016"/>
      <c r="BM4" s="1016"/>
      <c r="BN4" s="1016"/>
      <c r="BO4" s="1016"/>
      <c r="BP4" s="1016"/>
      <c r="BQ4" s="1016"/>
      <c r="BR4" s="1016"/>
      <c r="BS4" s="1016"/>
      <c r="BT4" s="1016"/>
      <c r="BU4" s="1016"/>
      <c r="BV4" s="1016"/>
      <c r="BW4" s="1016"/>
      <c r="BX4" s="1016"/>
      <c r="BY4" s="1016"/>
      <c r="BZ4" s="1016"/>
      <c r="CA4" s="1016"/>
      <c r="CB4" s="1016"/>
      <c r="CC4" s="1016"/>
      <c r="CD4" s="1016"/>
      <c r="CE4" s="1016"/>
      <c r="CF4" s="1016"/>
      <c r="CG4" s="1016"/>
      <c r="CH4" s="1016"/>
      <c r="CI4" s="1016"/>
      <c r="CJ4" s="1016"/>
      <c r="CK4" s="1016"/>
      <c r="CL4" s="1016"/>
      <c r="CM4" s="1016"/>
      <c r="CN4" s="1016"/>
      <c r="CO4" s="1016"/>
      <c r="CP4" s="1016"/>
      <c r="CQ4" s="1016"/>
      <c r="CR4" s="1016"/>
      <c r="CS4" s="1016"/>
      <c r="CT4" s="1016"/>
      <c r="CU4" s="1016"/>
      <c r="CV4" s="1016"/>
      <c r="CW4" s="1016"/>
      <c r="CX4" s="1016"/>
      <c r="CY4" s="1016"/>
      <c r="CZ4" s="1016"/>
      <c r="DA4" s="1016"/>
      <c r="DB4" s="1016"/>
      <c r="DC4" s="1016"/>
      <c r="DD4" s="1016"/>
      <c r="DE4" s="1016"/>
      <c r="DF4" s="1016"/>
      <c r="DG4" s="1016"/>
      <c r="DH4" s="1016"/>
      <c r="DI4" s="1016"/>
      <c r="DJ4" s="1016"/>
      <c r="DK4" s="1016"/>
      <c r="DL4" s="1016"/>
      <c r="DM4" s="1016"/>
      <c r="DN4" s="1016"/>
      <c r="DO4" s="1016"/>
      <c r="DP4" s="1016"/>
      <c r="DQ4" s="1016"/>
      <c r="DR4" s="1016"/>
      <c r="DS4" s="1016"/>
      <c r="DT4" s="1016"/>
      <c r="DU4" s="1016"/>
      <c r="DV4" s="1016"/>
      <c r="DW4" s="1016"/>
      <c r="DX4" s="1016"/>
      <c r="DY4" s="1016"/>
      <c r="DZ4" s="1016"/>
      <c r="EA4" s="1016"/>
      <c r="EB4" s="1016"/>
      <c r="EC4" s="1016"/>
      <c r="ED4" s="1016"/>
      <c r="EE4" s="1016"/>
      <c r="EF4" s="1016"/>
      <c r="EG4" s="1016"/>
      <c r="EH4" s="1016"/>
      <c r="EI4" s="1016"/>
      <c r="EJ4" s="1016"/>
      <c r="EK4" s="1016"/>
      <c r="EL4" s="1016"/>
      <c r="EM4" s="1016"/>
      <c r="EN4" s="1016"/>
      <c r="EO4" s="1016"/>
      <c r="EP4" s="1016"/>
      <c r="EQ4" s="1016"/>
      <c r="ER4" s="1016"/>
      <c r="ES4" s="1016"/>
      <c r="ET4" s="1016"/>
      <c r="EU4" s="1016"/>
      <c r="EV4" s="1016"/>
      <c r="EW4" s="1016"/>
      <c r="EX4" s="1016"/>
      <c r="EY4" s="1016"/>
      <c r="EZ4" s="1016"/>
      <c r="FA4" s="1016"/>
      <c r="FB4" s="1016"/>
      <c r="FC4" s="1016"/>
      <c r="FD4" s="1016"/>
      <c r="FE4" s="1016"/>
      <c r="FF4" s="1016"/>
      <c r="FG4" s="1016"/>
      <c r="FH4" s="1016"/>
      <c r="FI4" s="1016"/>
      <c r="FJ4" s="1016"/>
      <c r="FK4" s="1016"/>
      <c r="FL4" s="1016"/>
      <c r="FM4" s="1016"/>
      <c r="FN4" s="1016"/>
      <c r="FO4" s="1016"/>
      <c r="FP4" s="1016"/>
      <c r="FQ4" s="1016"/>
      <c r="FR4" s="1016"/>
      <c r="FS4" s="1016"/>
      <c r="FT4" s="1016"/>
      <c r="FU4" s="1016"/>
      <c r="FV4" s="1016"/>
      <c r="FW4" s="1016"/>
      <c r="FX4" s="1016"/>
      <c r="FY4" s="1016"/>
      <c r="FZ4" s="1016"/>
      <c r="GA4" s="1016"/>
      <c r="GB4" s="1016"/>
      <c r="GC4" s="1016"/>
      <c r="GD4" s="1016"/>
      <c r="GE4" s="1016"/>
      <c r="GF4" s="1016"/>
      <c r="GG4" s="1016"/>
      <c r="GH4" s="1016"/>
      <c r="GI4" s="1016"/>
      <c r="GJ4" s="1016"/>
      <c r="GK4" s="1016"/>
      <c r="GL4" s="1016"/>
      <c r="GM4" s="1016"/>
      <c r="GN4" s="1016"/>
      <c r="GO4" s="1016"/>
      <c r="GP4" s="1016"/>
      <c r="GQ4" s="1016"/>
      <c r="GR4" s="1016"/>
      <c r="GS4" s="1016"/>
      <c r="GT4" s="1016"/>
      <c r="GU4" s="1016"/>
      <c r="GV4" s="1016"/>
      <c r="GW4" s="1016"/>
      <c r="GX4" s="1016"/>
      <c r="GY4" s="1016"/>
      <c r="GZ4" s="1016"/>
      <c r="HA4" s="1016"/>
      <c r="HB4" s="1016"/>
      <c r="HC4" s="1016"/>
      <c r="HD4" s="1016"/>
      <c r="HE4" s="1016"/>
      <c r="HF4" s="1016"/>
      <c r="HG4" s="1016"/>
      <c r="HH4" s="1016"/>
      <c r="HI4" s="1016"/>
      <c r="HJ4" s="1016"/>
      <c r="HK4" s="1016"/>
      <c r="HL4" s="1016"/>
      <c r="HM4" s="1016"/>
      <c r="HN4" s="1016"/>
      <c r="HO4" s="1016"/>
      <c r="HP4" s="1016"/>
      <c r="HQ4" s="1016"/>
      <c r="HR4" s="1016"/>
      <c r="HS4" s="1016"/>
      <c r="HT4" s="1016"/>
      <c r="HU4" s="1016"/>
      <c r="HV4" s="1016"/>
      <c r="HW4" s="1016"/>
      <c r="HX4" s="1016"/>
      <c r="HY4" s="1016"/>
      <c r="HZ4" s="1016"/>
      <c r="IA4" s="1016"/>
      <c r="IB4" s="1016"/>
      <c r="IC4" s="1016"/>
      <c r="ID4" s="1016"/>
      <c r="IE4" s="1016"/>
      <c r="IF4" s="1016"/>
      <c r="IG4" s="1016"/>
      <c r="IH4" s="1016"/>
      <c r="II4" s="1016"/>
      <c r="IJ4" s="1016"/>
      <c r="IK4" s="1016"/>
      <c r="IL4" s="1016"/>
      <c r="IM4" s="1016"/>
      <c r="IN4" s="1016"/>
      <c r="IO4" s="1016"/>
      <c r="IP4" s="1016"/>
      <c r="IQ4" s="1016"/>
      <c r="IR4" s="1016"/>
      <c r="IS4" s="1016"/>
      <c r="IT4" s="1016"/>
      <c r="IU4" s="1016"/>
      <c r="IV4" s="1016"/>
    </row>
    <row r="5" spans="1:256" s="2" customFormat="1">
      <c r="A5" s="3"/>
      <c r="B5" s="3"/>
      <c r="C5" s="4"/>
      <c r="D5" s="3"/>
      <c r="G5" s="1"/>
    </row>
    <row r="6" spans="1:256" s="8" customFormat="1" ht="18.75" customHeight="1">
      <c r="A6" s="5" t="s">
        <v>4</v>
      </c>
      <c r="B6" s="5" t="s">
        <v>256</v>
      </c>
      <c r="C6" s="5"/>
      <c r="D6" s="5"/>
      <c r="E6" s="6"/>
      <c r="F6" s="6"/>
      <c r="G6" s="7"/>
    </row>
    <row r="7" spans="1:256" s="8" customFormat="1" ht="15" customHeight="1">
      <c r="A7" s="5" t="s">
        <v>5</v>
      </c>
      <c r="B7" s="9"/>
      <c r="C7" s="10" t="s">
        <v>6</v>
      </c>
      <c r="D7" s="5"/>
      <c r="G7" s="7"/>
    </row>
    <row r="8" spans="1:256" s="8" customFormat="1" ht="8.25" customHeight="1">
      <c r="A8" s="5"/>
      <c r="B8" s="9"/>
      <c r="C8" s="4"/>
      <c r="D8" s="5"/>
      <c r="G8" s="7"/>
    </row>
    <row r="9" spans="1:256" s="13" customFormat="1" ht="21.75" customHeight="1">
      <c r="A9" s="11" t="s">
        <v>7</v>
      </c>
      <c r="B9" s="11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2"/>
    </row>
    <row r="10" spans="1:256" s="8" customFormat="1" ht="12.75" customHeight="1">
      <c r="A10" s="14"/>
      <c r="B10" s="15"/>
      <c r="C10" s="16"/>
      <c r="D10" s="17"/>
      <c r="E10" s="18"/>
      <c r="F10" s="18"/>
      <c r="G10" s="7"/>
    </row>
    <row r="11" spans="1:256" s="8" customFormat="1" ht="12.75" customHeight="1">
      <c r="A11" s="19" t="s">
        <v>13</v>
      </c>
      <c r="B11" s="20" t="s">
        <v>257</v>
      </c>
      <c r="C11" s="21"/>
      <c r="D11" s="22"/>
      <c r="E11" s="23"/>
      <c r="F11" s="23"/>
      <c r="G11" s="7"/>
    </row>
    <row r="12" spans="1:256" s="8" customFormat="1" ht="12.75" customHeight="1">
      <c r="A12" s="24"/>
      <c r="B12" s="20"/>
      <c r="C12" s="21"/>
      <c r="D12" s="22"/>
      <c r="E12" s="23"/>
      <c r="F12" s="23"/>
      <c r="G12" s="7"/>
    </row>
    <row r="13" spans="1:256" s="8" customFormat="1" ht="12.75" customHeight="1">
      <c r="A13" s="25">
        <v>1</v>
      </c>
      <c r="B13" s="26" t="s">
        <v>14</v>
      </c>
      <c r="C13" s="21">
        <v>470</v>
      </c>
      <c r="D13" s="22" t="s">
        <v>15</v>
      </c>
      <c r="E13" s="21">
        <v>44.18</v>
      </c>
      <c r="F13" s="27">
        <f>+ROUND(C13*E13,2)</f>
        <v>20764.599999999999</v>
      </c>
      <c r="G13" s="7"/>
    </row>
    <row r="14" spans="1:256" s="8" customFormat="1" ht="12.75" customHeight="1">
      <c r="A14" s="25"/>
      <c r="B14" s="26"/>
      <c r="C14" s="21"/>
      <c r="D14" s="22"/>
      <c r="E14" s="28"/>
      <c r="F14" s="27"/>
      <c r="G14" s="7"/>
    </row>
    <row r="15" spans="1:256" s="8" customFormat="1" ht="12.75" customHeight="1">
      <c r="A15" s="29">
        <v>2</v>
      </c>
      <c r="B15" s="20" t="s">
        <v>16</v>
      </c>
      <c r="C15" s="21"/>
      <c r="D15" s="22"/>
      <c r="E15" s="28"/>
      <c r="F15" s="27"/>
      <c r="G15" s="7"/>
    </row>
    <row r="16" spans="1:256" s="8" customFormat="1">
      <c r="A16" s="435">
        <v>2.1</v>
      </c>
      <c r="B16" s="436" t="s">
        <v>17</v>
      </c>
      <c r="C16" s="434">
        <v>915.42</v>
      </c>
      <c r="D16" s="437" t="s">
        <v>18</v>
      </c>
      <c r="E16" s="34">
        <v>74.849999999999994</v>
      </c>
      <c r="F16" s="27">
        <f>+ROUND(C16*E16,2)</f>
        <v>68519.19</v>
      </c>
      <c r="G16" s="7"/>
    </row>
    <row r="17" spans="1:7" s="8" customFormat="1" ht="12.75" customHeight="1">
      <c r="A17" s="35">
        <v>2.2000000000000002</v>
      </c>
      <c r="B17" s="36" t="s">
        <v>19</v>
      </c>
      <c r="C17" s="32">
        <f>+C13*1</f>
        <v>470</v>
      </c>
      <c r="D17" s="33" t="s">
        <v>20</v>
      </c>
      <c r="E17" s="34">
        <v>40.65</v>
      </c>
      <c r="F17" s="27">
        <f>+ROUND(C17*E17,2)</f>
        <v>19105.5</v>
      </c>
      <c r="G17" s="7"/>
    </row>
    <row r="18" spans="1:7" s="8" customFormat="1" ht="12.75" customHeight="1">
      <c r="A18" s="30">
        <v>2.2999999999999998</v>
      </c>
      <c r="B18" s="31" t="s">
        <v>21</v>
      </c>
      <c r="C18" s="32">
        <v>32.9</v>
      </c>
      <c r="D18" s="33" t="s">
        <v>22</v>
      </c>
      <c r="E18" s="34">
        <v>165</v>
      </c>
      <c r="F18" s="27">
        <f>+ROUND(C18*E18,2)</f>
        <v>5428.5</v>
      </c>
      <c r="G18" s="7"/>
    </row>
    <row r="19" spans="1:7" s="8" customFormat="1" ht="12.75" customHeight="1">
      <c r="A19" s="37"/>
      <c r="B19" s="26"/>
      <c r="C19" s="21"/>
      <c r="D19" s="22"/>
      <c r="E19" s="28"/>
      <c r="F19" s="27">
        <f t="shared" ref="F19:F39" si="0">+ROUND(C19*E19,2)</f>
        <v>0</v>
      </c>
      <c r="G19" s="7"/>
    </row>
    <row r="20" spans="1:7" s="41" customFormat="1" ht="12.75" customHeight="1">
      <c r="A20" s="38">
        <v>3</v>
      </c>
      <c r="B20" s="39" t="s">
        <v>23</v>
      </c>
      <c r="C20" s="32"/>
      <c r="D20" s="33"/>
      <c r="E20" s="34"/>
      <c r="F20" s="27">
        <f t="shared" si="0"/>
        <v>0</v>
      </c>
      <c r="G20" s="40"/>
    </row>
    <row r="21" spans="1:7" s="8" customFormat="1" ht="25.5" customHeight="1">
      <c r="A21" s="30">
        <v>3.1</v>
      </c>
      <c r="B21" s="31" t="s">
        <v>24</v>
      </c>
      <c r="C21" s="32">
        <v>825</v>
      </c>
      <c r="D21" s="33" t="s">
        <v>22</v>
      </c>
      <c r="E21" s="42">
        <v>185.42</v>
      </c>
      <c r="F21" s="43">
        <f t="shared" si="0"/>
        <v>152971.5</v>
      </c>
      <c r="G21" s="7">
        <f>+G29*1*2.5+G30*1*1.5</f>
        <v>2484.8006908140396</v>
      </c>
    </row>
    <row r="22" spans="1:7" s="51" customFormat="1">
      <c r="A22" s="44">
        <v>3.2</v>
      </c>
      <c r="B22" s="45" t="s">
        <v>25</v>
      </c>
      <c r="C22" s="46">
        <f>+C17</f>
        <v>470</v>
      </c>
      <c r="D22" s="47" t="s">
        <v>20</v>
      </c>
      <c r="E22" s="48">
        <v>21.67</v>
      </c>
      <c r="F22" s="49">
        <f>ROUND(E22*C22,2)</f>
        <v>10184.9</v>
      </c>
      <c r="G22" s="50">
        <f>+E22*C22</f>
        <v>10184.900000000001</v>
      </c>
    </row>
    <row r="23" spans="1:7" s="8" customFormat="1" ht="12.75" customHeight="1">
      <c r="A23" s="35">
        <v>3.3</v>
      </c>
      <c r="B23" s="36" t="s">
        <v>26</v>
      </c>
      <c r="C23" s="32">
        <v>47</v>
      </c>
      <c r="D23" s="33" t="s">
        <v>22</v>
      </c>
      <c r="E23" s="42">
        <v>1068.3599999999999</v>
      </c>
      <c r="F23" s="43">
        <f t="shared" si="0"/>
        <v>50212.92</v>
      </c>
      <c r="G23" s="7">
        <f>+(G29+G30)*0.1*1</f>
        <v>106.97261015683344</v>
      </c>
    </row>
    <row r="24" spans="1:7" s="8" customFormat="1" ht="12.75" customHeight="1">
      <c r="A24" s="30">
        <v>3.4</v>
      </c>
      <c r="B24" s="31" t="s">
        <v>27</v>
      </c>
      <c r="C24" s="32">
        <v>900.01</v>
      </c>
      <c r="D24" s="33" t="s">
        <v>22</v>
      </c>
      <c r="E24" s="42">
        <v>651.17999999999995</v>
      </c>
      <c r="F24" s="43">
        <f t="shared" si="0"/>
        <v>586068.51</v>
      </c>
      <c r="G24" s="7">
        <f>+G25*1.25</f>
        <v>2740.0749999999998</v>
      </c>
    </row>
    <row r="25" spans="1:7" s="8" customFormat="1" ht="25.5" customHeight="1">
      <c r="A25" s="30">
        <v>3.5</v>
      </c>
      <c r="B25" s="52" t="s">
        <v>28</v>
      </c>
      <c r="C25" s="32">
        <v>720.01</v>
      </c>
      <c r="D25" s="33" t="s">
        <v>22</v>
      </c>
      <c r="E25" s="42">
        <v>183.68</v>
      </c>
      <c r="F25" s="43">
        <f t="shared" si="0"/>
        <v>132251.44</v>
      </c>
      <c r="G25" s="7">
        <f>ROUND((G21-G23-0.073*G29-0.0324*G30)*0.95,2)</f>
        <v>2192.06</v>
      </c>
    </row>
    <row r="26" spans="1:7" s="8" customFormat="1" ht="12.75" customHeight="1">
      <c r="A26" s="30">
        <v>3.6</v>
      </c>
      <c r="B26" s="36" t="s">
        <v>29</v>
      </c>
      <c r="C26" s="32">
        <v>990</v>
      </c>
      <c r="D26" s="33" t="s">
        <v>22</v>
      </c>
      <c r="E26" s="42">
        <v>165</v>
      </c>
      <c r="F26" s="43">
        <f t="shared" si="0"/>
        <v>163350</v>
      </c>
      <c r="G26" s="7">
        <f>+G21*1.2</f>
        <v>2981.7608289768473</v>
      </c>
    </row>
    <row r="27" spans="1:7" s="8" customFormat="1" ht="12.75" customHeight="1">
      <c r="A27" s="30"/>
      <c r="B27" s="36"/>
      <c r="C27" s="32"/>
      <c r="D27" s="33"/>
      <c r="E27" s="42"/>
      <c r="F27" s="27">
        <f t="shared" si="0"/>
        <v>0</v>
      </c>
      <c r="G27" s="7"/>
    </row>
    <row r="28" spans="1:7" s="8" customFormat="1" ht="12.75" customHeight="1">
      <c r="A28" s="53">
        <v>4</v>
      </c>
      <c r="B28" s="39" t="s">
        <v>30</v>
      </c>
      <c r="C28" s="32"/>
      <c r="D28" s="33"/>
      <c r="E28" s="42"/>
      <c r="F28" s="27">
        <f t="shared" si="0"/>
        <v>0</v>
      </c>
      <c r="G28" s="7"/>
    </row>
    <row r="29" spans="1:7" s="8" customFormat="1" ht="25.5" customHeight="1">
      <c r="A29" s="438">
        <v>4.0999999999999996</v>
      </c>
      <c r="B29" s="439" t="s">
        <v>258</v>
      </c>
      <c r="C29" s="440">
        <v>915.42</v>
      </c>
      <c r="D29" s="441" t="s">
        <v>15</v>
      </c>
      <c r="E29" s="55">
        <v>2755.86</v>
      </c>
      <c r="F29" s="27">
        <f t="shared" si="0"/>
        <v>2522769.36</v>
      </c>
      <c r="G29" s="7">
        <f>+C29/1.04</f>
        <v>880.21153846153834</v>
      </c>
    </row>
    <row r="30" spans="1:7" s="8" customFormat="1" ht="25.5" customHeight="1">
      <c r="A30" s="438">
        <v>4.2</v>
      </c>
      <c r="B30" s="439" t="s">
        <v>32</v>
      </c>
      <c r="C30" s="440">
        <v>195.2</v>
      </c>
      <c r="D30" s="441" t="s">
        <v>15</v>
      </c>
      <c r="E30" s="55">
        <v>1219.23</v>
      </c>
      <c r="F30" s="27">
        <f t="shared" si="0"/>
        <v>237993.7</v>
      </c>
      <c r="G30" s="7">
        <f>+C30/1.03</f>
        <v>189.51456310679609</v>
      </c>
    </row>
    <row r="31" spans="1:7" s="8" customFormat="1" ht="12.75" customHeight="1">
      <c r="A31" s="37"/>
      <c r="B31" s="20"/>
      <c r="C31" s="21"/>
      <c r="D31" s="22"/>
      <c r="E31" s="21"/>
      <c r="F31" s="27">
        <f t="shared" si="0"/>
        <v>0</v>
      </c>
      <c r="G31" s="7"/>
    </row>
    <row r="32" spans="1:7" s="8" customFormat="1" ht="12.75" customHeight="1">
      <c r="A32" s="29">
        <v>5</v>
      </c>
      <c r="B32" s="20" t="s">
        <v>33</v>
      </c>
      <c r="C32" s="21"/>
      <c r="D32" s="22"/>
      <c r="E32" s="21"/>
      <c r="F32" s="27">
        <f t="shared" si="0"/>
        <v>0</v>
      </c>
      <c r="G32" s="7"/>
    </row>
    <row r="33" spans="1:10" s="8" customFormat="1" ht="25.5" customHeight="1">
      <c r="A33" s="438">
        <v>5.0999999999999996</v>
      </c>
      <c r="B33" s="439" t="s">
        <v>34</v>
      </c>
      <c r="C33" s="442">
        <v>915.42</v>
      </c>
      <c r="D33" s="443" t="s">
        <v>15</v>
      </c>
      <c r="E33" s="59">
        <v>88.72</v>
      </c>
      <c r="F33" s="43">
        <f t="shared" si="0"/>
        <v>81216.06</v>
      </c>
      <c r="G33" s="7"/>
    </row>
    <row r="34" spans="1:10" s="8" customFormat="1" ht="25.5" customHeight="1">
      <c r="A34" s="438">
        <v>5.2</v>
      </c>
      <c r="B34" s="439" t="s">
        <v>35</v>
      </c>
      <c r="C34" s="442">
        <v>195.2</v>
      </c>
      <c r="D34" s="443" t="s">
        <v>15</v>
      </c>
      <c r="E34" s="59">
        <v>79.28</v>
      </c>
      <c r="F34" s="43">
        <f t="shared" si="0"/>
        <v>15475.46</v>
      </c>
      <c r="G34" s="7"/>
    </row>
    <row r="35" spans="1:10" s="8" customFormat="1" ht="12.75" customHeight="1">
      <c r="A35" s="37"/>
      <c r="B35" s="60"/>
      <c r="C35" s="21"/>
      <c r="D35" s="22"/>
      <c r="E35" s="21"/>
      <c r="F35" s="27">
        <f t="shared" si="0"/>
        <v>0</v>
      </c>
      <c r="G35" s="7"/>
    </row>
    <row r="36" spans="1:10" s="8" customFormat="1" ht="12.75" customHeight="1">
      <c r="A36" s="29">
        <v>6</v>
      </c>
      <c r="B36" s="20" t="s">
        <v>36</v>
      </c>
      <c r="C36" s="21"/>
      <c r="D36" s="22"/>
      <c r="E36" s="21"/>
      <c r="F36" s="27">
        <f t="shared" si="0"/>
        <v>0</v>
      </c>
      <c r="G36" s="7"/>
    </row>
    <row r="37" spans="1:10" s="8" customFormat="1" ht="12.75" customHeight="1">
      <c r="A37" s="37">
        <v>6.1</v>
      </c>
      <c r="B37" s="61" t="s">
        <v>37</v>
      </c>
      <c r="C37" s="21">
        <v>6</v>
      </c>
      <c r="D37" s="22" t="s">
        <v>38</v>
      </c>
      <c r="E37" s="21">
        <v>3500</v>
      </c>
      <c r="F37" s="27">
        <f t="shared" si="0"/>
        <v>21000</v>
      </c>
      <c r="G37" s="7"/>
    </row>
    <row r="38" spans="1:10" s="8" customFormat="1" ht="12.75" customHeight="1">
      <c r="A38" s="37">
        <v>6.2</v>
      </c>
      <c r="B38" s="31" t="s">
        <v>39</v>
      </c>
      <c r="C38" s="21">
        <v>6</v>
      </c>
      <c r="D38" s="22" t="s">
        <v>38</v>
      </c>
      <c r="E38" s="62">
        <v>38384.660000000003</v>
      </c>
      <c r="F38" s="27">
        <f t="shared" si="0"/>
        <v>230307.96</v>
      </c>
      <c r="G38" s="7"/>
    </row>
    <row r="39" spans="1:10" s="8" customFormat="1" ht="12.75" customHeight="1">
      <c r="A39" s="63"/>
      <c r="B39" s="61" t="s">
        <v>40</v>
      </c>
      <c r="C39" s="32"/>
      <c r="D39" s="64"/>
      <c r="E39" s="42"/>
      <c r="F39" s="27">
        <f t="shared" si="0"/>
        <v>0</v>
      </c>
      <c r="G39" s="7"/>
    </row>
    <row r="40" spans="1:10" s="72" customFormat="1" ht="25.5" customHeight="1">
      <c r="A40" s="65">
        <v>7</v>
      </c>
      <c r="B40" s="66" t="s">
        <v>41</v>
      </c>
      <c r="C40" s="67">
        <v>470</v>
      </c>
      <c r="D40" s="68" t="s">
        <v>15</v>
      </c>
      <c r="E40" s="69">
        <v>50.15</v>
      </c>
      <c r="F40" s="70">
        <f>ROUND(C40*E40,2)</f>
        <v>23570.5</v>
      </c>
      <c r="G40" s="71"/>
      <c r="I40" s="73"/>
      <c r="J40" s="74"/>
    </row>
    <row r="41" spans="1:10" s="72" customFormat="1">
      <c r="A41" s="65"/>
      <c r="B41" s="66"/>
      <c r="C41" s="67"/>
      <c r="D41" s="68"/>
      <c r="E41" s="69"/>
      <c r="F41" s="70"/>
      <c r="G41" s="75"/>
      <c r="I41" s="73"/>
      <c r="J41" s="74"/>
    </row>
    <row r="42" spans="1:10" s="72" customFormat="1">
      <c r="A42" s="65">
        <v>8</v>
      </c>
      <c r="B42" s="66" t="s">
        <v>42</v>
      </c>
      <c r="C42" s="67">
        <v>1</v>
      </c>
      <c r="D42" s="68" t="s">
        <v>43</v>
      </c>
      <c r="E42" s="69">
        <v>5000</v>
      </c>
      <c r="F42" s="70">
        <f>ROUND(C42*E42,2)</f>
        <v>5000</v>
      </c>
      <c r="G42" s="75"/>
      <c r="I42" s="73"/>
      <c r="J42" s="74"/>
    </row>
    <row r="43" spans="1:10" s="83" customFormat="1" ht="12.75" customHeight="1">
      <c r="A43" s="76"/>
      <c r="B43" s="77" t="s">
        <v>44</v>
      </c>
      <c r="C43" s="78"/>
      <c r="D43" s="79"/>
      <c r="E43" s="80"/>
      <c r="F43" s="81">
        <f>SUM(F13:F42)</f>
        <v>4346190.1000000006</v>
      </c>
      <c r="G43" s="82"/>
    </row>
    <row r="44" spans="1:10" s="8" customFormat="1" ht="12.75" customHeight="1">
      <c r="A44" s="84"/>
      <c r="B44" s="61"/>
      <c r="C44" s="32"/>
      <c r="D44" s="33"/>
      <c r="E44" s="42"/>
      <c r="F44" s="27"/>
      <c r="G44" s="7"/>
    </row>
    <row r="45" spans="1:10" s="8" customFormat="1" ht="12.75" customHeight="1">
      <c r="A45" s="19" t="s">
        <v>45</v>
      </c>
      <c r="B45" s="20" t="s">
        <v>46</v>
      </c>
      <c r="C45" s="21"/>
      <c r="D45" s="22"/>
      <c r="E45" s="21"/>
      <c r="F45" s="27"/>
      <c r="G45" s="7"/>
    </row>
    <row r="46" spans="1:10" s="8" customFormat="1" ht="12.75" customHeight="1">
      <c r="A46" s="19"/>
      <c r="B46" s="20"/>
      <c r="C46" s="21"/>
      <c r="D46" s="22"/>
      <c r="E46" s="21"/>
      <c r="F46" s="27"/>
      <c r="G46" s="7"/>
    </row>
    <row r="47" spans="1:10" s="8" customFormat="1" ht="12.75" customHeight="1">
      <c r="A47" s="25">
        <v>1</v>
      </c>
      <c r="B47" s="26" t="s">
        <v>14</v>
      </c>
      <c r="C47" s="21">
        <f>175+200</f>
        <v>375</v>
      </c>
      <c r="D47" s="22" t="s">
        <v>15</v>
      </c>
      <c r="E47" s="21">
        <v>44.18</v>
      </c>
      <c r="F47" s="27">
        <f t="shared" ref="F47:F71" si="1">+ROUND(C47*E47,2)</f>
        <v>16567.5</v>
      </c>
      <c r="G47" s="7"/>
    </row>
    <row r="48" spans="1:10" s="8" customFormat="1" ht="12.75" customHeight="1">
      <c r="A48" s="29"/>
      <c r="B48" s="26"/>
      <c r="C48" s="21"/>
      <c r="D48" s="22"/>
      <c r="E48" s="21"/>
      <c r="F48" s="27">
        <f t="shared" si="1"/>
        <v>0</v>
      </c>
      <c r="G48" s="7"/>
    </row>
    <row r="49" spans="1:7" s="8" customFormat="1" ht="12.75" customHeight="1">
      <c r="A49" s="29">
        <v>2</v>
      </c>
      <c r="B49" s="20" t="s">
        <v>16</v>
      </c>
      <c r="C49" s="21"/>
      <c r="D49" s="22"/>
      <c r="E49" s="28"/>
      <c r="F49" s="27"/>
      <c r="G49" s="7"/>
    </row>
    <row r="50" spans="1:7" s="8" customFormat="1">
      <c r="A50" s="30">
        <v>2.1</v>
      </c>
      <c r="B50" s="31" t="s">
        <v>17</v>
      </c>
      <c r="C50" s="32">
        <v>750</v>
      </c>
      <c r="D50" s="33" t="s">
        <v>18</v>
      </c>
      <c r="E50" s="34">
        <v>74.849999999999994</v>
      </c>
      <c r="F50" s="27">
        <f>+ROUND(C50*E50,2)</f>
        <v>56137.5</v>
      </c>
      <c r="G50" s="7"/>
    </row>
    <row r="51" spans="1:7" s="8" customFormat="1" ht="12.75" customHeight="1">
      <c r="A51" s="35">
        <v>2.2000000000000002</v>
      </c>
      <c r="B51" s="36" t="s">
        <v>19</v>
      </c>
      <c r="C51" s="32">
        <v>375</v>
      </c>
      <c r="D51" s="33" t="s">
        <v>20</v>
      </c>
      <c r="E51" s="34">
        <v>40.65</v>
      </c>
      <c r="F51" s="27">
        <f>+ROUND(C51*E51,2)</f>
        <v>15243.75</v>
      </c>
      <c r="G51" s="7"/>
    </row>
    <row r="52" spans="1:7" s="8" customFormat="1" ht="12.75" customHeight="1">
      <c r="A52" s="30">
        <v>2.2999999999999998</v>
      </c>
      <c r="B52" s="31" t="s">
        <v>21</v>
      </c>
      <c r="C52" s="32">
        <v>26.25</v>
      </c>
      <c r="D52" s="33" t="s">
        <v>22</v>
      </c>
      <c r="E52" s="34">
        <v>165</v>
      </c>
      <c r="F52" s="27">
        <f>+ROUND(C52*E52,2)</f>
        <v>4331.25</v>
      </c>
      <c r="G52" s="7"/>
    </row>
    <row r="53" spans="1:7" s="8" customFormat="1" ht="12.75" customHeight="1">
      <c r="A53" s="30"/>
      <c r="B53" s="31"/>
      <c r="C53" s="32"/>
      <c r="D53" s="33"/>
      <c r="E53" s="85"/>
      <c r="F53" s="27"/>
      <c r="G53" s="7"/>
    </row>
    <row r="54" spans="1:7" s="8" customFormat="1" ht="12.75" customHeight="1">
      <c r="A54" s="38">
        <v>3</v>
      </c>
      <c r="B54" s="39" t="s">
        <v>23</v>
      </c>
      <c r="C54" s="32"/>
      <c r="D54" s="33"/>
      <c r="E54" s="42"/>
      <c r="F54" s="27">
        <f t="shared" si="1"/>
        <v>0</v>
      </c>
      <c r="G54" s="7"/>
    </row>
    <row r="55" spans="1:7" s="93" customFormat="1" ht="24" customHeight="1">
      <c r="A55" s="86">
        <v>3.1</v>
      </c>
      <c r="B55" s="87" t="s">
        <v>47</v>
      </c>
      <c r="C55" s="88">
        <v>562.5</v>
      </c>
      <c r="D55" s="89" t="s">
        <v>22</v>
      </c>
      <c r="E55" s="90">
        <v>185.42</v>
      </c>
      <c r="F55" s="91">
        <f t="shared" si="1"/>
        <v>104298.75</v>
      </c>
      <c r="G55" s="92">
        <f>375*1.5*1</f>
        <v>562.5</v>
      </c>
    </row>
    <row r="56" spans="1:7" s="51" customFormat="1">
      <c r="A56" s="44">
        <v>3.2</v>
      </c>
      <c r="B56" s="45" t="s">
        <v>25</v>
      </c>
      <c r="C56" s="46">
        <f>+C51</f>
        <v>375</v>
      </c>
      <c r="D56" s="47" t="s">
        <v>20</v>
      </c>
      <c r="E56" s="48">
        <v>21.67</v>
      </c>
      <c r="F56" s="49">
        <f>ROUND(E56*C56,2)</f>
        <v>8126.25</v>
      </c>
      <c r="G56" s="50">
        <f>+E56*C56</f>
        <v>8126.2500000000009</v>
      </c>
    </row>
    <row r="57" spans="1:7" s="8" customFormat="1" ht="12.75" customHeight="1">
      <c r="A57" s="30">
        <v>3.3</v>
      </c>
      <c r="B57" s="36" t="s">
        <v>26</v>
      </c>
      <c r="C57" s="32">
        <v>37.5</v>
      </c>
      <c r="D57" s="33" t="s">
        <v>22</v>
      </c>
      <c r="E57" s="42">
        <v>1068.3599999999999</v>
      </c>
      <c r="F57" s="43">
        <f t="shared" si="1"/>
        <v>40063.5</v>
      </c>
      <c r="G57" s="7">
        <f>1*0.1*375</f>
        <v>37.5</v>
      </c>
    </row>
    <row r="58" spans="1:7" s="8" customFormat="1" ht="12.75" customHeight="1">
      <c r="A58" s="44">
        <v>3.4</v>
      </c>
      <c r="B58" s="52" t="s">
        <v>27</v>
      </c>
      <c r="C58" s="32">
        <v>609.01</v>
      </c>
      <c r="D58" s="33" t="s">
        <v>22</v>
      </c>
      <c r="E58" s="42">
        <v>651.17999999999995</v>
      </c>
      <c r="F58" s="43">
        <f t="shared" si="1"/>
        <v>396575.13</v>
      </c>
      <c r="G58" s="7">
        <f>+G59*1.25</f>
        <v>609.00937499999998</v>
      </c>
    </row>
    <row r="59" spans="1:7" s="8" customFormat="1" ht="25.5">
      <c r="A59" s="30">
        <v>3.5</v>
      </c>
      <c r="B59" s="52" t="s">
        <v>28</v>
      </c>
      <c r="C59" s="32">
        <v>487.21</v>
      </c>
      <c r="D59" s="33" t="s">
        <v>22</v>
      </c>
      <c r="E59" s="42">
        <v>183.68</v>
      </c>
      <c r="F59" s="43">
        <f t="shared" si="1"/>
        <v>89490.73</v>
      </c>
      <c r="G59" s="7">
        <f>+(G55-G57-0.0324*375)*0.95</f>
        <v>487.20749999999998</v>
      </c>
    </row>
    <row r="60" spans="1:7" s="8" customFormat="1">
      <c r="A60" s="44">
        <v>3.6</v>
      </c>
      <c r="B60" s="36" t="s">
        <v>29</v>
      </c>
      <c r="C60" s="32">
        <v>338.63</v>
      </c>
      <c r="D60" s="33" t="s">
        <v>22</v>
      </c>
      <c r="E60" s="42">
        <v>165</v>
      </c>
      <c r="F60" s="43">
        <f t="shared" si="1"/>
        <v>55873.95</v>
      </c>
      <c r="G60" s="7">
        <f>+(G55-G59)*1.2</f>
        <v>90.351000000000013</v>
      </c>
    </row>
    <row r="61" spans="1:7" s="8" customFormat="1" ht="12.75" customHeight="1">
      <c r="A61" s="30"/>
      <c r="B61" s="36"/>
      <c r="C61" s="32"/>
      <c r="D61" s="33"/>
      <c r="E61" s="42"/>
      <c r="F61" s="27">
        <f t="shared" si="1"/>
        <v>0</v>
      </c>
      <c r="G61" s="7"/>
    </row>
    <row r="62" spans="1:7" s="8" customFormat="1" ht="12.75" customHeight="1">
      <c r="A62" s="53">
        <v>4</v>
      </c>
      <c r="B62" s="39" t="s">
        <v>30</v>
      </c>
      <c r="C62" s="32"/>
      <c r="D62" s="33"/>
      <c r="E62" s="42"/>
      <c r="F62" s="27">
        <f t="shared" si="1"/>
        <v>0</v>
      </c>
      <c r="G62" s="7"/>
    </row>
    <row r="63" spans="1:7" s="8" customFormat="1" ht="25.5" customHeight="1">
      <c r="A63" s="54">
        <v>4.0999999999999996</v>
      </c>
      <c r="B63" s="26" t="s">
        <v>35</v>
      </c>
      <c r="C63" s="55">
        <v>386.25</v>
      </c>
      <c r="D63" s="56" t="s">
        <v>15</v>
      </c>
      <c r="E63" s="55">
        <v>1219.23</v>
      </c>
      <c r="F63" s="27">
        <f t="shared" si="1"/>
        <v>470927.59</v>
      </c>
      <c r="G63" s="7"/>
    </row>
    <row r="64" spans="1:7" s="8" customFormat="1" ht="12.75" customHeight="1">
      <c r="A64" s="94"/>
      <c r="B64" s="20"/>
      <c r="C64" s="21"/>
      <c r="D64" s="22"/>
      <c r="E64" s="21"/>
      <c r="F64" s="27">
        <f t="shared" si="1"/>
        <v>0</v>
      </c>
      <c r="G64" s="7"/>
    </row>
    <row r="65" spans="1:10" s="8" customFormat="1" ht="12.75" customHeight="1">
      <c r="A65" s="29">
        <v>5</v>
      </c>
      <c r="B65" s="20" t="s">
        <v>33</v>
      </c>
      <c r="C65" s="21"/>
      <c r="D65" s="22"/>
      <c r="E65" s="21"/>
      <c r="F65" s="27">
        <f t="shared" si="1"/>
        <v>0</v>
      </c>
      <c r="G65" s="7"/>
    </row>
    <row r="66" spans="1:10" s="8" customFormat="1" ht="25.5" customHeight="1">
      <c r="A66" s="54">
        <v>5.0999999999999996</v>
      </c>
      <c r="B66" s="26" t="s">
        <v>48</v>
      </c>
      <c r="C66" s="55">
        <v>386.25</v>
      </c>
      <c r="D66" s="56" t="s">
        <v>15</v>
      </c>
      <c r="E66" s="55">
        <v>79.28</v>
      </c>
      <c r="F66" s="27">
        <f t="shared" si="1"/>
        <v>30621.9</v>
      </c>
      <c r="G66" s="7"/>
    </row>
    <row r="67" spans="1:10" s="8" customFormat="1" ht="12.75" customHeight="1">
      <c r="A67" s="54"/>
      <c r="B67" s="26"/>
      <c r="C67" s="55"/>
      <c r="D67" s="56"/>
      <c r="E67" s="95"/>
      <c r="F67" s="27">
        <f t="shared" si="1"/>
        <v>0</v>
      </c>
      <c r="G67" s="7"/>
    </row>
    <row r="68" spans="1:10" s="8" customFormat="1" ht="12.75" customHeight="1">
      <c r="A68" s="29">
        <v>6</v>
      </c>
      <c r="B68" s="20" t="s">
        <v>49</v>
      </c>
      <c r="C68" s="21"/>
      <c r="D68" s="22"/>
      <c r="E68" s="21"/>
      <c r="F68" s="27">
        <f t="shared" si="1"/>
        <v>0</v>
      </c>
      <c r="G68" s="7"/>
    </row>
    <row r="69" spans="1:10" s="8" customFormat="1" ht="12.75" customHeight="1">
      <c r="A69" s="30">
        <v>6.1</v>
      </c>
      <c r="B69" s="61" t="s">
        <v>50</v>
      </c>
      <c r="C69" s="32">
        <v>4</v>
      </c>
      <c r="D69" s="33" t="s">
        <v>38</v>
      </c>
      <c r="E69" s="42">
        <v>3500</v>
      </c>
      <c r="F69" s="27">
        <f t="shared" si="1"/>
        <v>14000</v>
      </c>
      <c r="G69" s="7"/>
    </row>
    <row r="70" spans="1:10" s="8" customFormat="1" ht="12.75" customHeight="1">
      <c r="A70" s="54">
        <v>6.2</v>
      </c>
      <c r="B70" s="31" t="s">
        <v>51</v>
      </c>
      <c r="C70" s="96">
        <v>4</v>
      </c>
      <c r="D70" s="97" t="s">
        <v>38</v>
      </c>
      <c r="E70" s="62">
        <v>43909.93</v>
      </c>
      <c r="F70" s="27">
        <f t="shared" si="1"/>
        <v>175639.72</v>
      </c>
      <c r="G70" s="7"/>
    </row>
    <row r="71" spans="1:10" s="8" customFormat="1" ht="12.75" customHeight="1">
      <c r="A71" s="63"/>
      <c r="B71" s="61" t="s">
        <v>40</v>
      </c>
      <c r="C71" s="32"/>
      <c r="D71" s="64"/>
      <c r="E71" s="42"/>
      <c r="F71" s="27">
        <f t="shared" si="1"/>
        <v>0</v>
      </c>
      <c r="G71" s="7"/>
    </row>
    <row r="72" spans="1:10" s="72" customFormat="1" ht="25.5" customHeight="1">
      <c r="A72" s="65">
        <v>7</v>
      </c>
      <c r="B72" s="66" t="s">
        <v>41</v>
      </c>
      <c r="C72" s="67">
        <v>375</v>
      </c>
      <c r="D72" s="68" t="s">
        <v>15</v>
      </c>
      <c r="E72" s="69">
        <v>50.15</v>
      </c>
      <c r="F72" s="70">
        <f>ROUND(C72*E72,2)</f>
        <v>18806.25</v>
      </c>
      <c r="G72" s="71"/>
      <c r="I72" s="73"/>
      <c r="J72" s="74"/>
    </row>
    <row r="73" spans="1:10" s="72" customFormat="1">
      <c r="A73" s="65"/>
      <c r="B73" s="66"/>
      <c r="C73" s="67"/>
      <c r="D73" s="68"/>
      <c r="E73" s="69"/>
      <c r="F73" s="70"/>
      <c r="G73" s="75"/>
      <c r="I73" s="73"/>
      <c r="J73" s="74"/>
    </row>
    <row r="74" spans="1:10" s="72" customFormat="1">
      <c r="A74" s="65">
        <v>8</v>
      </c>
      <c r="B74" s="66" t="s">
        <v>42</v>
      </c>
      <c r="C74" s="67">
        <v>1</v>
      </c>
      <c r="D74" s="68" t="s">
        <v>43</v>
      </c>
      <c r="E74" s="69">
        <v>5000</v>
      </c>
      <c r="F74" s="70">
        <f>ROUND(C74*E74,2)</f>
        <v>5000</v>
      </c>
      <c r="G74" s="75"/>
      <c r="I74" s="73"/>
      <c r="J74" s="74"/>
    </row>
    <row r="75" spans="1:10" s="83" customFormat="1" ht="12.75" customHeight="1">
      <c r="A75" s="76"/>
      <c r="B75" s="77" t="s">
        <v>52</v>
      </c>
      <c r="C75" s="78"/>
      <c r="D75" s="79"/>
      <c r="E75" s="80"/>
      <c r="F75" s="81">
        <f>SUM(F47:F74)</f>
        <v>1501703.7699999998</v>
      </c>
      <c r="G75" s="82"/>
    </row>
    <row r="76" spans="1:10" s="8" customFormat="1" ht="12.75" customHeight="1">
      <c r="A76" s="98"/>
      <c r="B76" s="99"/>
      <c r="C76" s="32"/>
      <c r="D76" s="33"/>
      <c r="E76" s="42"/>
      <c r="F76" s="27"/>
      <c r="G76" s="7"/>
    </row>
    <row r="77" spans="1:10" s="8" customFormat="1" ht="12.75" customHeight="1">
      <c r="A77" s="100" t="s">
        <v>53</v>
      </c>
      <c r="B77" s="1017" t="s">
        <v>54</v>
      </c>
      <c r="C77" s="32"/>
      <c r="D77" s="33"/>
      <c r="E77" s="42"/>
      <c r="F77" s="27"/>
      <c r="G77" s="7"/>
    </row>
    <row r="78" spans="1:10" s="8" customFormat="1" ht="12.75" customHeight="1">
      <c r="A78" s="35"/>
      <c r="B78" s="1017"/>
      <c r="C78" s="32"/>
      <c r="D78" s="33"/>
      <c r="E78" s="42"/>
      <c r="F78" s="27"/>
      <c r="G78" s="7"/>
    </row>
    <row r="79" spans="1:10" s="8" customFormat="1" ht="12" customHeight="1">
      <c r="A79" s="101"/>
      <c r="B79" s="36"/>
      <c r="C79" s="32"/>
      <c r="D79" s="33"/>
      <c r="E79" s="42"/>
      <c r="F79" s="27"/>
      <c r="G79" s="7"/>
    </row>
    <row r="80" spans="1:10" s="8" customFormat="1" ht="12.75" customHeight="1">
      <c r="A80" s="25">
        <v>1</v>
      </c>
      <c r="B80" s="26" t="s">
        <v>14</v>
      </c>
      <c r="C80" s="21">
        <v>50</v>
      </c>
      <c r="D80" s="22" t="s">
        <v>15</v>
      </c>
      <c r="E80" s="21">
        <v>44.18</v>
      </c>
      <c r="F80" s="27">
        <f t="shared" ref="F80:F104" si="2">+ROUND(C80*E80,2)</f>
        <v>2209</v>
      </c>
      <c r="G80" s="7"/>
    </row>
    <row r="81" spans="1:7" s="8" customFormat="1" ht="8.25" customHeight="1">
      <c r="A81" s="29"/>
      <c r="B81" s="26"/>
      <c r="C81" s="21"/>
      <c r="D81" s="22"/>
      <c r="E81" s="21"/>
      <c r="F81" s="27"/>
      <c r="G81" s="7"/>
    </row>
    <row r="82" spans="1:7" s="8" customFormat="1" ht="12.75" customHeight="1">
      <c r="A82" s="29">
        <v>2</v>
      </c>
      <c r="B82" s="20" t="s">
        <v>16</v>
      </c>
      <c r="C82" s="21"/>
      <c r="D82" s="22"/>
      <c r="E82" s="21"/>
      <c r="F82" s="27"/>
      <c r="G82" s="7"/>
    </row>
    <row r="83" spans="1:7" s="8" customFormat="1">
      <c r="A83" s="30">
        <v>2.1</v>
      </c>
      <c r="B83" s="31" t="s">
        <v>17</v>
      </c>
      <c r="C83" s="32">
        <v>100</v>
      </c>
      <c r="D83" s="33" t="s">
        <v>18</v>
      </c>
      <c r="E83" s="34">
        <v>74.849999999999994</v>
      </c>
      <c r="F83" s="27">
        <f>+ROUND(C83*E83,2)</f>
        <v>7485</v>
      </c>
      <c r="G83" s="7"/>
    </row>
    <row r="84" spans="1:7" s="8" customFormat="1" ht="12.75" customHeight="1">
      <c r="A84" s="35">
        <v>2.2000000000000002</v>
      </c>
      <c r="B84" s="36" t="s">
        <v>19</v>
      </c>
      <c r="C84" s="32">
        <v>50</v>
      </c>
      <c r="D84" s="33" t="s">
        <v>20</v>
      </c>
      <c r="E84" s="34">
        <v>40.65</v>
      </c>
      <c r="F84" s="27">
        <f>+ROUND(C84*E84,2)</f>
        <v>2032.5</v>
      </c>
      <c r="G84" s="7"/>
    </row>
    <row r="85" spans="1:7" s="8" customFormat="1" ht="12.75" customHeight="1">
      <c r="A85" s="30">
        <v>2.2999999999999998</v>
      </c>
      <c r="B85" s="31" t="s">
        <v>21</v>
      </c>
      <c r="C85" s="32">
        <v>3.5</v>
      </c>
      <c r="D85" s="33" t="s">
        <v>22</v>
      </c>
      <c r="E85" s="34">
        <v>165</v>
      </c>
      <c r="F85" s="27">
        <f>+ROUND(C85*E85,2)</f>
        <v>577.5</v>
      </c>
      <c r="G85" s="7"/>
    </row>
    <row r="86" spans="1:7" s="8" customFormat="1" ht="12.75" customHeight="1">
      <c r="A86" s="30"/>
      <c r="B86" s="31"/>
      <c r="C86" s="32"/>
      <c r="D86" s="33"/>
      <c r="E86" s="33"/>
      <c r="F86" s="27"/>
      <c r="G86" s="7"/>
    </row>
    <row r="87" spans="1:7" s="8" customFormat="1" ht="12.75" customHeight="1">
      <c r="A87" s="38">
        <v>3</v>
      </c>
      <c r="B87" s="39" t="s">
        <v>23</v>
      </c>
      <c r="C87" s="32"/>
      <c r="D87" s="33"/>
      <c r="E87" s="42"/>
      <c r="F87" s="27">
        <f t="shared" si="2"/>
        <v>0</v>
      </c>
      <c r="G87" s="7"/>
    </row>
    <row r="88" spans="1:7" s="8" customFormat="1" ht="25.5" customHeight="1">
      <c r="A88" s="30">
        <v>3.1</v>
      </c>
      <c r="B88" s="31" t="s">
        <v>47</v>
      </c>
      <c r="C88" s="96">
        <v>75</v>
      </c>
      <c r="D88" s="102" t="s">
        <v>22</v>
      </c>
      <c r="E88" s="103">
        <v>185.42</v>
      </c>
      <c r="F88" s="27">
        <f t="shared" si="2"/>
        <v>13906.5</v>
      </c>
      <c r="G88" s="7">
        <f>50*1*1.5</f>
        <v>75</v>
      </c>
    </row>
    <row r="89" spans="1:7" s="51" customFormat="1">
      <c r="A89" s="44">
        <v>3.2</v>
      </c>
      <c r="B89" s="45" t="s">
        <v>25</v>
      </c>
      <c r="C89" s="46">
        <f>+C84</f>
        <v>50</v>
      </c>
      <c r="D89" s="47" t="s">
        <v>20</v>
      </c>
      <c r="E89" s="48">
        <v>21.67</v>
      </c>
      <c r="F89" s="49">
        <f>ROUND(E89*C89,2)</f>
        <v>1083.5</v>
      </c>
      <c r="G89" s="50">
        <f>+E89*C89</f>
        <v>1083.5</v>
      </c>
    </row>
    <row r="90" spans="1:7" s="8" customFormat="1" ht="12.75" customHeight="1">
      <c r="A90" s="30">
        <v>3.3</v>
      </c>
      <c r="B90" s="36" t="s">
        <v>26</v>
      </c>
      <c r="C90" s="32">
        <f>50*1*0.1</f>
        <v>5</v>
      </c>
      <c r="D90" s="33" t="s">
        <v>22</v>
      </c>
      <c r="E90" s="42">
        <v>1068.3599999999999</v>
      </c>
      <c r="F90" s="27">
        <f t="shared" si="2"/>
        <v>5341.8</v>
      </c>
      <c r="G90" s="7"/>
    </row>
    <row r="91" spans="1:7" s="8" customFormat="1" ht="12.75" customHeight="1">
      <c r="A91" s="44">
        <v>3.4</v>
      </c>
      <c r="B91" s="31" t="s">
        <v>55</v>
      </c>
      <c r="C91" s="32">
        <v>81.2</v>
      </c>
      <c r="D91" s="33" t="s">
        <v>22</v>
      </c>
      <c r="E91" s="42">
        <v>651.17999999999995</v>
      </c>
      <c r="F91" s="27">
        <f t="shared" si="2"/>
        <v>52875.82</v>
      </c>
      <c r="G91" s="7">
        <f>+G92*1.25</f>
        <v>81.201250000000002</v>
      </c>
    </row>
    <row r="92" spans="1:7" s="8" customFormat="1" ht="12.75" customHeight="1">
      <c r="A92" s="30">
        <v>3.5</v>
      </c>
      <c r="B92" s="52" t="s">
        <v>28</v>
      </c>
      <c r="C92" s="32">
        <v>64.959999999999994</v>
      </c>
      <c r="D92" s="33" t="s">
        <v>22</v>
      </c>
      <c r="E92" s="42">
        <v>183.68</v>
      </c>
      <c r="F92" s="27">
        <f t="shared" si="2"/>
        <v>11931.85</v>
      </c>
      <c r="G92" s="7">
        <f>+(G88-C90-50*0.0324)*0.95</f>
        <v>64.960999999999999</v>
      </c>
    </row>
    <row r="93" spans="1:7" s="8" customFormat="1" ht="12.75" customHeight="1">
      <c r="A93" s="44">
        <v>3.6</v>
      </c>
      <c r="B93" s="36" t="s">
        <v>29</v>
      </c>
      <c r="C93" s="32">
        <v>90</v>
      </c>
      <c r="D93" s="33" t="s">
        <v>22</v>
      </c>
      <c r="E93" s="42">
        <v>165</v>
      </c>
      <c r="F93" s="27">
        <f t="shared" si="2"/>
        <v>14850</v>
      </c>
      <c r="G93" s="7">
        <f>+(G88*1.2)</f>
        <v>90</v>
      </c>
    </row>
    <row r="94" spans="1:7" s="8" customFormat="1" ht="12.75" customHeight="1">
      <c r="A94" s="30"/>
      <c r="B94" s="20"/>
      <c r="C94" s="21"/>
      <c r="D94" s="22"/>
      <c r="E94" s="21"/>
      <c r="F94" s="27">
        <f t="shared" si="2"/>
        <v>0</v>
      </c>
      <c r="G94" s="7"/>
    </row>
    <row r="95" spans="1:7" s="8" customFormat="1" ht="12.75" customHeight="1">
      <c r="A95" s="53">
        <v>3</v>
      </c>
      <c r="B95" s="39" t="s">
        <v>30</v>
      </c>
      <c r="C95" s="32"/>
      <c r="D95" s="33"/>
      <c r="E95" s="42"/>
      <c r="F95" s="27">
        <f t="shared" si="2"/>
        <v>0</v>
      </c>
      <c r="G95" s="7"/>
    </row>
    <row r="96" spans="1:7" s="93" customFormat="1" ht="12.75" customHeight="1">
      <c r="A96" s="54">
        <v>3.1</v>
      </c>
      <c r="B96" s="26" t="s">
        <v>48</v>
      </c>
      <c r="C96" s="55">
        <v>51.5</v>
      </c>
      <c r="D96" s="56" t="s">
        <v>15</v>
      </c>
      <c r="E96" s="55">
        <v>1219.23</v>
      </c>
      <c r="F96" s="27">
        <f t="shared" si="2"/>
        <v>62790.35</v>
      </c>
      <c r="G96" s="92"/>
    </row>
    <row r="97" spans="1:10" s="8" customFormat="1" ht="12.75" customHeight="1">
      <c r="A97" s="94"/>
      <c r="B97" s="20"/>
      <c r="C97" s="21"/>
      <c r="D97" s="22"/>
      <c r="E97" s="21"/>
      <c r="F97" s="27">
        <f t="shared" si="2"/>
        <v>0</v>
      </c>
      <c r="G97" s="7"/>
    </row>
    <row r="98" spans="1:10" s="8" customFormat="1" ht="12.75" customHeight="1">
      <c r="A98" s="29">
        <v>4</v>
      </c>
      <c r="B98" s="20" t="s">
        <v>33</v>
      </c>
      <c r="C98" s="21"/>
      <c r="D98" s="22"/>
      <c r="E98" s="21"/>
      <c r="F98" s="27">
        <f t="shared" si="2"/>
        <v>0</v>
      </c>
      <c r="G98" s="7"/>
    </row>
    <row r="99" spans="1:10" s="8" customFormat="1" ht="12.75" customHeight="1">
      <c r="A99" s="54">
        <v>4.0999999999999996</v>
      </c>
      <c r="B99" s="26" t="s">
        <v>48</v>
      </c>
      <c r="C99" s="55">
        <v>51.5</v>
      </c>
      <c r="D99" s="56" t="s">
        <v>15</v>
      </c>
      <c r="E99" s="95">
        <v>79.28</v>
      </c>
      <c r="F99" s="27">
        <f t="shared" si="2"/>
        <v>4082.92</v>
      </c>
      <c r="G99" s="7"/>
    </row>
    <row r="100" spans="1:10" s="8" customFormat="1" ht="12.75" customHeight="1">
      <c r="A100" s="101"/>
      <c r="B100" s="60"/>
      <c r="C100" s="21"/>
      <c r="D100" s="22"/>
      <c r="E100" s="21"/>
      <c r="F100" s="27">
        <f t="shared" si="2"/>
        <v>0</v>
      </c>
      <c r="G100" s="7"/>
    </row>
    <row r="101" spans="1:10" s="8" customFormat="1" ht="12.75" customHeight="1">
      <c r="A101" s="38">
        <v>5</v>
      </c>
      <c r="B101" s="20" t="s">
        <v>56</v>
      </c>
      <c r="C101" s="21"/>
      <c r="D101" s="22"/>
      <c r="E101" s="21"/>
      <c r="F101" s="27">
        <f t="shared" si="2"/>
        <v>0</v>
      </c>
      <c r="G101" s="7"/>
    </row>
    <row r="102" spans="1:10" s="8" customFormat="1" ht="12.75" customHeight="1">
      <c r="A102" s="104">
        <v>5.0999999999999996</v>
      </c>
      <c r="B102" s="61" t="s">
        <v>50</v>
      </c>
      <c r="C102" s="32">
        <v>2</v>
      </c>
      <c r="D102" s="33" t="s">
        <v>38</v>
      </c>
      <c r="E102" s="105">
        <v>3500</v>
      </c>
      <c r="F102" s="27">
        <f t="shared" si="2"/>
        <v>7000</v>
      </c>
      <c r="G102" s="7"/>
    </row>
    <row r="103" spans="1:10" s="93" customFormat="1" ht="12.75" customHeight="1">
      <c r="A103" s="106">
        <v>5.2</v>
      </c>
      <c r="B103" s="87" t="s">
        <v>57</v>
      </c>
      <c r="C103" s="107">
        <v>1</v>
      </c>
      <c r="D103" s="108" t="s">
        <v>38</v>
      </c>
      <c r="E103" s="109">
        <v>38384.660000000003</v>
      </c>
      <c r="F103" s="110">
        <f t="shared" si="2"/>
        <v>38384.660000000003</v>
      </c>
      <c r="G103" s="92"/>
    </row>
    <row r="104" spans="1:10" s="8" customFormat="1" ht="12.75" customHeight="1">
      <c r="A104" s="63"/>
      <c r="B104" s="61" t="s">
        <v>40</v>
      </c>
      <c r="C104" s="32"/>
      <c r="D104" s="64"/>
      <c r="E104" s="42"/>
      <c r="F104" s="27">
        <f t="shared" si="2"/>
        <v>0</v>
      </c>
      <c r="G104" s="7"/>
    </row>
    <row r="105" spans="1:10" s="72" customFormat="1" ht="25.5" customHeight="1">
      <c r="A105" s="65">
        <v>6</v>
      </c>
      <c r="B105" s="66" t="s">
        <v>41</v>
      </c>
      <c r="C105" s="67">
        <v>50</v>
      </c>
      <c r="D105" s="68" t="s">
        <v>15</v>
      </c>
      <c r="E105" s="69">
        <v>50.15</v>
      </c>
      <c r="F105" s="70">
        <f>ROUND(C105*E105,2)</f>
        <v>2507.5</v>
      </c>
      <c r="G105" s="71"/>
      <c r="I105" s="73"/>
      <c r="J105" s="74"/>
    </row>
    <row r="106" spans="1:10" s="72" customFormat="1">
      <c r="A106" s="65"/>
      <c r="B106" s="66"/>
      <c r="C106" s="67"/>
      <c r="D106" s="68"/>
      <c r="E106" s="69"/>
      <c r="F106" s="70"/>
      <c r="G106" s="75"/>
      <c r="I106" s="73"/>
      <c r="J106" s="74"/>
    </row>
    <row r="107" spans="1:10" s="72" customFormat="1">
      <c r="A107" s="65">
        <v>7</v>
      </c>
      <c r="B107" s="66" t="s">
        <v>42</v>
      </c>
      <c r="C107" s="67">
        <v>1</v>
      </c>
      <c r="D107" s="68" t="s">
        <v>43</v>
      </c>
      <c r="E107" s="69">
        <v>2000</v>
      </c>
      <c r="F107" s="70">
        <f>ROUND(C107*E107,2)</f>
        <v>2000</v>
      </c>
      <c r="G107" s="75"/>
      <c r="I107" s="73"/>
      <c r="J107" s="74"/>
    </row>
    <row r="108" spans="1:10" s="83" customFormat="1" ht="12.75" customHeight="1">
      <c r="A108" s="111"/>
      <c r="B108" s="112" t="s">
        <v>58</v>
      </c>
      <c r="C108" s="78"/>
      <c r="D108" s="79"/>
      <c r="E108" s="80"/>
      <c r="F108" s="81">
        <f>SUM(F80:F107)</f>
        <v>229058.90000000002</v>
      </c>
      <c r="G108" s="82"/>
    </row>
    <row r="109" spans="1:10" s="8" customFormat="1" ht="12.75" customHeight="1">
      <c r="A109" s="113"/>
      <c r="B109" s="114"/>
      <c r="C109" s="21"/>
      <c r="D109" s="22"/>
      <c r="E109" s="105"/>
      <c r="F109" s="27"/>
      <c r="G109" s="7"/>
    </row>
    <row r="110" spans="1:10" s="120" customFormat="1" ht="14.25" customHeight="1">
      <c r="A110" s="115" t="s">
        <v>59</v>
      </c>
      <c r="B110" s="116" t="s">
        <v>60</v>
      </c>
      <c r="C110" s="117"/>
      <c r="D110" s="118"/>
      <c r="E110" s="105"/>
      <c r="F110" s="27"/>
      <c r="G110" s="119"/>
    </row>
    <row r="111" spans="1:10" s="120" customFormat="1">
      <c r="A111" s="121"/>
      <c r="B111" s="122"/>
      <c r="C111" s="123"/>
      <c r="D111" s="124"/>
      <c r="E111" s="125"/>
      <c r="F111" s="27"/>
      <c r="G111" s="119"/>
    </row>
    <row r="112" spans="1:10" s="8" customFormat="1" ht="12.75" customHeight="1">
      <c r="A112" s="25">
        <v>1</v>
      </c>
      <c r="B112" s="26" t="s">
        <v>14</v>
      </c>
      <c r="C112" s="125">
        <v>597</v>
      </c>
      <c r="D112" s="58" t="s">
        <v>15</v>
      </c>
      <c r="E112" s="57">
        <v>44.18</v>
      </c>
      <c r="F112" s="43">
        <f>+ROUND(C112*E112,2)</f>
        <v>26375.46</v>
      </c>
      <c r="G112" s="7"/>
    </row>
    <row r="113" spans="1:7" s="8" customFormat="1" ht="12.75" customHeight="1">
      <c r="A113" s="29"/>
      <c r="B113" s="26"/>
      <c r="C113" s="57"/>
      <c r="D113" s="58"/>
      <c r="E113" s="126"/>
      <c r="F113" s="43"/>
      <c r="G113" s="7"/>
    </row>
    <row r="114" spans="1:7" s="8" customFormat="1" ht="12.75" customHeight="1">
      <c r="A114" s="29">
        <v>2</v>
      </c>
      <c r="B114" s="20" t="s">
        <v>16</v>
      </c>
      <c r="C114" s="57"/>
      <c r="D114" s="58"/>
      <c r="E114" s="126"/>
      <c r="F114" s="43"/>
      <c r="G114" s="7"/>
    </row>
    <row r="115" spans="1:7" s="8" customFormat="1">
      <c r="A115" s="30">
        <v>2.1</v>
      </c>
      <c r="B115" s="31" t="s">
        <v>17</v>
      </c>
      <c r="C115" s="32">
        <f>+C112*2</f>
        <v>1194</v>
      </c>
      <c r="D115" s="33" t="s">
        <v>18</v>
      </c>
      <c r="E115" s="34">
        <v>74.849999999999994</v>
      </c>
      <c r="F115" s="43">
        <f>+ROUND(C115*E115,2)</f>
        <v>89370.9</v>
      </c>
      <c r="G115" s="7"/>
    </row>
    <row r="116" spans="1:7" s="8" customFormat="1" ht="12.75" customHeight="1">
      <c r="A116" s="35">
        <v>2.2000000000000002</v>
      </c>
      <c r="B116" s="36" t="s">
        <v>19</v>
      </c>
      <c r="C116" s="32">
        <v>597</v>
      </c>
      <c r="D116" s="33" t="s">
        <v>20</v>
      </c>
      <c r="E116" s="34">
        <v>40.65</v>
      </c>
      <c r="F116" s="43">
        <f>+ROUND(C116*E116,2)</f>
        <v>24268.05</v>
      </c>
      <c r="G116" s="7"/>
    </row>
    <row r="117" spans="1:7" s="8" customFormat="1" ht="12.75" customHeight="1">
      <c r="A117" s="30">
        <v>2.2999999999999998</v>
      </c>
      <c r="B117" s="31" t="s">
        <v>21</v>
      </c>
      <c r="C117" s="32">
        <v>41.79</v>
      </c>
      <c r="D117" s="33" t="s">
        <v>22</v>
      </c>
      <c r="E117" s="34">
        <v>165</v>
      </c>
      <c r="F117" s="43">
        <f>+ROUND(C117*E117,2)</f>
        <v>6895.35</v>
      </c>
      <c r="G117" s="7"/>
    </row>
    <row r="118" spans="1:7" s="8" customFormat="1" ht="12.75" customHeight="1">
      <c r="A118" s="30"/>
      <c r="B118" s="31"/>
      <c r="C118" s="32"/>
      <c r="D118" s="33"/>
      <c r="E118" s="85"/>
      <c r="F118" s="43"/>
      <c r="G118" s="7"/>
    </row>
    <row r="119" spans="1:7" s="120" customFormat="1">
      <c r="A119" s="127">
        <v>3</v>
      </c>
      <c r="B119" s="128" t="s">
        <v>23</v>
      </c>
      <c r="C119" s="125"/>
      <c r="D119" s="33"/>
      <c r="E119" s="129"/>
      <c r="F119" s="43">
        <f t="shared" ref="F119:F138" si="3">+ROUND(C119*E119,2)</f>
        <v>0</v>
      </c>
      <c r="G119" s="119"/>
    </row>
    <row r="120" spans="1:7" s="120" customFormat="1" ht="23.25" customHeight="1">
      <c r="A120" s="130">
        <v>3.1</v>
      </c>
      <c r="B120" s="131" t="s">
        <v>61</v>
      </c>
      <c r="C120" s="125">
        <v>1440.26</v>
      </c>
      <c r="D120" s="33" t="s">
        <v>22</v>
      </c>
      <c r="E120" s="125">
        <v>185.42</v>
      </c>
      <c r="F120" s="43">
        <f t="shared" si="3"/>
        <v>267053.01</v>
      </c>
      <c r="G120" s="119"/>
    </row>
    <row r="121" spans="1:7" s="51" customFormat="1">
      <c r="A121" s="44">
        <v>3.2</v>
      </c>
      <c r="B121" s="45" t="s">
        <v>25</v>
      </c>
      <c r="C121" s="46">
        <f>+C116</f>
        <v>597</v>
      </c>
      <c r="D121" s="47" t="s">
        <v>20</v>
      </c>
      <c r="E121" s="48">
        <v>21.67</v>
      </c>
      <c r="F121" s="49">
        <f>ROUND(E121*C121,2)</f>
        <v>12936.99</v>
      </c>
      <c r="G121" s="50">
        <f>+E121*C121</f>
        <v>12936.990000000002</v>
      </c>
    </row>
    <row r="122" spans="1:7" s="120" customFormat="1">
      <c r="A122" s="130">
        <v>3.3</v>
      </c>
      <c r="B122" s="122" t="s">
        <v>26</v>
      </c>
      <c r="C122" s="125">
        <v>44.77</v>
      </c>
      <c r="D122" s="33" t="s">
        <v>22</v>
      </c>
      <c r="E122" s="125">
        <v>1068.3599999999999</v>
      </c>
      <c r="F122" s="43">
        <f t="shared" si="3"/>
        <v>47830.48</v>
      </c>
      <c r="G122" s="119"/>
    </row>
    <row r="123" spans="1:7" s="120" customFormat="1">
      <c r="A123" s="44">
        <v>3.4</v>
      </c>
      <c r="B123" s="31" t="s">
        <v>55</v>
      </c>
      <c r="C123" s="125">
        <v>1651.66</v>
      </c>
      <c r="D123" s="33" t="s">
        <v>22</v>
      </c>
      <c r="E123" s="42">
        <v>651.17999999999995</v>
      </c>
      <c r="F123" s="43">
        <f t="shared" si="3"/>
        <v>1075527.96</v>
      </c>
      <c r="G123" s="119"/>
    </row>
    <row r="124" spans="1:7" s="120" customFormat="1" ht="25.5">
      <c r="A124" s="130">
        <v>3.5</v>
      </c>
      <c r="B124" s="52" t="s">
        <v>28</v>
      </c>
      <c r="C124" s="125">
        <v>1307.56</v>
      </c>
      <c r="D124" s="33" t="s">
        <v>22</v>
      </c>
      <c r="E124" s="125">
        <v>183.68</v>
      </c>
      <c r="F124" s="43">
        <f t="shared" si="3"/>
        <v>240172.62</v>
      </c>
      <c r="G124" s="119"/>
    </row>
    <row r="125" spans="1:7" s="120" customFormat="1">
      <c r="A125" s="44">
        <v>3.6</v>
      </c>
      <c r="B125" s="36" t="s">
        <v>29</v>
      </c>
      <c r="C125" s="125">
        <v>1728.32</v>
      </c>
      <c r="D125" s="33" t="s">
        <v>22</v>
      </c>
      <c r="E125" s="125">
        <v>165</v>
      </c>
      <c r="F125" s="43">
        <f t="shared" si="3"/>
        <v>285172.8</v>
      </c>
      <c r="G125" s="119"/>
    </row>
    <row r="126" spans="1:7" s="120" customFormat="1">
      <c r="A126" s="132"/>
      <c r="B126" s="122"/>
      <c r="C126" s="125"/>
      <c r="D126" s="33"/>
      <c r="E126" s="125"/>
      <c r="F126" s="43">
        <f t="shared" si="3"/>
        <v>0</v>
      </c>
      <c r="G126" s="119"/>
    </row>
    <row r="127" spans="1:7" s="120" customFormat="1">
      <c r="A127" s="127">
        <v>4</v>
      </c>
      <c r="B127" s="128" t="s">
        <v>62</v>
      </c>
      <c r="C127" s="125"/>
      <c r="D127" s="33"/>
      <c r="E127" s="125"/>
      <c r="F127" s="43">
        <f t="shared" si="3"/>
        <v>0</v>
      </c>
      <c r="G127" s="119"/>
    </row>
    <row r="128" spans="1:7" s="120" customFormat="1" ht="28.5" customHeight="1">
      <c r="A128" s="130">
        <v>4.0999999999999996</v>
      </c>
      <c r="B128" s="133" t="s">
        <v>63</v>
      </c>
      <c r="C128" s="125">
        <v>614.91</v>
      </c>
      <c r="D128" s="33" t="s">
        <v>15</v>
      </c>
      <c r="E128" s="125">
        <v>1219.23</v>
      </c>
      <c r="F128" s="43">
        <f t="shared" si="3"/>
        <v>749716.72</v>
      </c>
      <c r="G128" s="119"/>
    </row>
    <row r="129" spans="1:10" s="120" customFormat="1">
      <c r="A129" s="130"/>
      <c r="B129" s="133"/>
      <c r="C129" s="125"/>
      <c r="D129" s="33"/>
      <c r="E129" s="125"/>
      <c r="F129" s="43">
        <f t="shared" si="3"/>
        <v>0</v>
      </c>
      <c r="G129" s="119"/>
    </row>
    <row r="130" spans="1:10" s="120" customFormat="1" ht="15" customHeight="1">
      <c r="A130" s="134">
        <v>5</v>
      </c>
      <c r="B130" s="128" t="s">
        <v>64</v>
      </c>
      <c r="C130" s="125"/>
      <c r="D130" s="33"/>
      <c r="E130" s="125"/>
      <c r="F130" s="43">
        <f t="shared" si="3"/>
        <v>0</v>
      </c>
      <c r="G130" s="119"/>
    </row>
    <row r="131" spans="1:10" s="120" customFormat="1" ht="25.5">
      <c r="A131" s="130">
        <v>5.0999999999999996</v>
      </c>
      <c r="B131" s="133" t="s">
        <v>65</v>
      </c>
      <c r="C131" s="125">
        <v>614.91</v>
      </c>
      <c r="D131" s="33" t="s">
        <v>15</v>
      </c>
      <c r="E131" s="125">
        <v>79.28</v>
      </c>
      <c r="F131" s="43">
        <f t="shared" si="3"/>
        <v>48750.06</v>
      </c>
      <c r="G131" s="119"/>
    </row>
    <row r="132" spans="1:10" s="120" customFormat="1">
      <c r="A132" s="135"/>
      <c r="B132" s="133"/>
      <c r="C132" s="125"/>
      <c r="D132" s="33"/>
      <c r="E132" s="125"/>
      <c r="F132" s="43">
        <f t="shared" si="3"/>
        <v>0</v>
      </c>
      <c r="G132" s="119"/>
    </row>
    <row r="133" spans="1:10" s="120" customFormat="1" ht="12" customHeight="1">
      <c r="A133" s="136">
        <v>6</v>
      </c>
      <c r="B133" s="133" t="s">
        <v>66</v>
      </c>
      <c r="C133" s="125">
        <v>1</v>
      </c>
      <c r="D133" s="33" t="s">
        <v>43</v>
      </c>
      <c r="E133" s="125">
        <v>54185.61</v>
      </c>
      <c r="F133" s="43">
        <f t="shared" si="3"/>
        <v>54185.61</v>
      </c>
      <c r="G133" s="119"/>
    </row>
    <row r="134" spans="1:10" s="120" customFormat="1">
      <c r="A134" s="136"/>
      <c r="B134" s="133"/>
      <c r="C134" s="125"/>
      <c r="D134" s="33"/>
      <c r="E134" s="125"/>
      <c r="F134" s="27">
        <f t="shared" si="3"/>
        <v>0</v>
      </c>
      <c r="G134" s="119"/>
    </row>
    <row r="135" spans="1:10" s="120" customFormat="1" ht="12" customHeight="1">
      <c r="A135" s="127">
        <v>7</v>
      </c>
      <c r="B135" s="128" t="s">
        <v>67</v>
      </c>
      <c r="C135" s="137"/>
      <c r="D135" s="137"/>
      <c r="E135" s="137"/>
      <c r="F135" s="27">
        <f t="shared" si="3"/>
        <v>0</v>
      </c>
      <c r="G135" s="119"/>
    </row>
    <row r="136" spans="1:10" s="120" customFormat="1" ht="12" customHeight="1">
      <c r="A136" s="138">
        <v>7.1</v>
      </c>
      <c r="B136" s="131" t="s">
        <v>68</v>
      </c>
      <c r="C136" s="123">
        <v>7</v>
      </c>
      <c r="D136" s="124" t="s">
        <v>38</v>
      </c>
      <c r="E136" s="123">
        <v>1004.25</v>
      </c>
      <c r="F136" s="27">
        <f t="shared" si="3"/>
        <v>7029.75</v>
      </c>
      <c r="G136" s="119"/>
    </row>
    <row r="137" spans="1:10" s="120" customFormat="1" ht="12" customHeight="1">
      <c r="A137" s="138">
        <v>7.2</v>
      </c>
      <c r="B137" s="133" t="s">
        <v>69</v>
      </c>
      <c r="C137" s="123">
        <v>10</v>
      </c>
      <c r="D137" s="124" t="s">
        <v>38</v>
      </c>
      <c r="E137" s="123">
        <v>297.19</v>
      </c>
      <c r="F137" s="27">
        <f t="shared" si="3"/>
        <v>2971.9</v>
      </c>
      <c r="G137" s="119"/>
    </row>
    <row r="138" spans="1:10" s="8" customFormat="1" ht="12.75" customHeight="1">
      <c r="A138" s="63"/>
      <c r="B138" s="61" t="s">
        <v>40</v>
      </c>
      <c r="C138" s="32"/>
      <c r="D138" s="64"/>
      <c r="E138" s="42"/>
      <c r="F138" s="27">
        <f t="shared" si="3"/>
        <v>0</v>
      </c>
      <c r="G138" s="7"/>
    </row>
    <row r="139" spans="1:10" s="72" customFormat="1" ht="25.5" customHeight="1">
      <c r="A139" s="65">
        <v>8</v>
      </c>
      <c r="B139" s="66" t="s">
        <v>41</v>
      </c>
      <c r="C139" s="67">
        <v>597</v>
      </c>
      <c r="D139" s="68" t="s">
        <v>15</v>
      </c>
      <c r="E139" s="69">
        <v>50.15</v>
      </c>
      <c r="F139" s="70">
        <f>ROUND(C139*E139,2)</f>
        <v>29939.55</v>
      </c>
      <c r="G139" s="71"/>
      <c r="I139" s="73"/>
      <c r="J139" s="74"/>
    </row>
    <row r="140" spans="1:10" s="72" customFormat="1">
      <c r="A140" s="65"/>
      <c r="B140" s="66"/>
      <c r="C140" s="67"/>
      <c r="D140" s="68"/>
      <c r="E140" s="69"/>
      <c r="F140" s="70"/>
      <c r="G140" s="75"/>
      <c r="I140" s="73"/>
      <c r="J140" s="74"/>
    </row>
    <row r="141" spans="1:10" s="72" customFormat="1">
      <c r="A141" s="65">
        <v>9</v>
      </c>
      <c r="B141" s="66" t="s">
        <v>42</v>
      </c>
      <c r="C141" s="67">
        <v>1</v>
      </c>
      <c r="D141" s="68" t="s">
        <v>43</v>
      </c>
      <c r="E141" s="69">
        <v>10000</v>
      </c>
      <c r="F141" s="70">
        <f>ROUND(C141*E141,2)</f>
        <v>10000</v>
      </c>
      <c r="G141" s="75"/>
      <c r="I141" s="73"/>
      <c r="J141" s="74"/>
    </row>
    <row r="142" spans="1:10" s="83" customFormat="1" ht="12.75" customHeight="1">
      <c r="A142" s="76"/>
      <c r="B142" s="77" t="s">
        <v>70</v>
      </c>
      <c r="C142" s="78"/>
      <c r="D142" s="79"/>
      <c r="E142" s="80"/>
      <c r="F142" s="81">
        <f>SUM(F111:F141)</f>
        <v>2978197.2099999995</v>
      </c>
      <c r="G142" s="82"/>
    </row>
    <row r="143" spans="1:10" s="120" customFormat="1">
      <c r="A143" s="139"/>
      <c r="B143" s="139"/>
      <c r="C143" s="117"/>
      <c r="D143" s="118"/>
      <c r="E143" s="117"/>
      <c r="F143" s="27"/>
      <c r="G143" s="119"/>
    </row>
    <row r="144" spans="1:10" s="120" customFormat="1" ht="32.25" customHeight="1">
      <c r="A144" s="140" t="s">
        <v>71</v>
      </c>
      <c r="B144" s="116" t="s">
        <v>72</v>
      </c>
      <c r="C144" s="117"/>
      <c r="D144" s="118"/>
      <c r="E144" s="117"/>
      <c r="F144" s="27"/>
      <c r="G144" s="119"/>
    </row>
    <row r="145" spans="1:7" s="120" customFormat="1" ht="3.75" customHeight="1">
      <c r="A145" s="140"/>
      <c r="B145" s="116"/>
      <c r="C145" s="117"/>
      <c r="D145" s="118"/>
      <c r="E145" s="117"/>
      <c r="F145" s="27"/>
      <c r="G145" s="119"/>
    </row>
    <row r="146" spans="1:7" s="8" customFormat="1" ht="12.75" customHeight="1">
      <c r="A146" s="25">
        <v>1</v>
      </c>
      <c r="B146" s="26" t="s">
        <v>14</v>
      </c>
      <c r="C146" s="123">
        <v>587</v>
      </c>
      <c r="D146" s="22" t="s">
        <v>15</v>
      </c>
      <c r="E146" s="21">
        <v>44.18</v>
      </c>
      <c r="F146" s="27">
        <f>+ROUND(C146*E146,2)</f>
        <v>25933.66</v>
      </c>
      <c r="G146" s="7"/>
    </row>
    <row r="147" spans="1:7" s="8" customFormat="1" ht="9.75" customHeight="1">
      <c r="A147" s="29"/>
      <c r="B147" s="26"/>
      <c r="C147" s="21"/>
      <c r="D147" s="22"/>
      <c r="E147" s="28"/>
      <c r="F147" s="27"/>
      <c r="G147" s="7"/>
    </row>
    <row r="148" spans="1:7" s="8" customFormat="1" ht="12.75" customHeight="1">
      <c r="A148" s="29">
        <v>2</v>
      </c>
      <c r="B148" s="20" t="s">
        <v>16</v>
      </c>
      <c r="C148" s="21"/>
      <c r="D148" s="22"/>
      <c r="E148" s="28"/>
      <c r="F148" s="27"/>
      <c r="G148" s="7"/>
    </row>
    <row r="149" spans="1:7" s="8" customFormat="1">
      <c r="A149" s="30">
        <v>2.1</v>
      </c>
      <c r="B149" s="31" t="s">
        <v>17</v>
      </c>
      <c r="C149" s="32">
        <f>+C146*2</f>
        <v>1174</v>
      </c>
      <c r="D149" s="33" t="s">
        <v>18</v>
      </c>
      <c r="E149" s="34">
        <v>74.849999999999994</v>
      </c>
      <c r="F149" s="27">
        <f>+ROUND(C149*E149,2)</f>
        <v>87873.9</v>
      </c>
      <c r="G149" s="7"/>
    </row>
    <row r="150" spans="1:7" s="8" customFormat="1" ht="12.75" customHeight="1">
      <c r="A150" s="35">
        <v>2.2000000000000002</v>
      </c>
      <c r="B150" s="36" t="s">
        <v>19</v>
      </c>
      <c r="C150" s="32">
        <f>+C146</f>
        <v>587</v>
      </c>
      <c r="D150" s="33" t="s">
        <v>20</v>
      </c>
      <c r="E150" s="34">
        <v>40.65</v>
      </c>
      <c r="F150" s="27">
        <f>+ROUND(C150*E150,2)</f>
        <v>23861.55</v>
      </c>
      <c r="G150" s="7"/>
    </row>
    <row r="151" spans="1:7" s="93" customFormat="1" ht="12.75" customHeight="1">
      <c r="A151" s="86">
        <v>2.2999999999999998</v>
      </c>
      <c r="B151" s="87" t="s">
        <v>21</v>
      </c>
      <c r="C151" s="88">
        <f>+C150*0.05*1.4</f>
        <v>41.089999999999996</v>
      </c>
      <c r="D151" s="89" t="s">
        <v>22</v>
      </c>
      <c r="E151" s="141">
        <v>165</v>
      </c>
      <c r="F151" s="110">
        <f>+ROUND(C151*E151,2)</f>
        <v>6779.85</v>
      </c>
      <c r="G151" s="92"/>
    </row>
    <row r="152" spans="1:7" s="120" customFormat="1">
      <c r="A152" s="132"/>
      <c r="B152" s="122"/>
      <c r="C152" s="125"/>
      <c r="D152" s="33"/>
      <c r="E152" s="129"/>
      <c r="F152" s="27">
        <f t="shared" ref="F152:F171" si="4">+ROUND(C152*E152,2)</f>
        <v>0</v>
      </c>
      <c r="G152" s="119"/>
    </row>
    <row r="153" spans="1:7" s="120" customFormat="1">
      <c r="A153" s="127">
        <v>3</v>
      </c>
      <c r="B153" s="128" t="s">
        <v>23</v>
      </c>
      <c r="C153" s="125"/>
      <c r="D153" s="33"/>
      <c r="E153" s="125"/>
      <c r="F153" s="27">
        <f t="shared" si="4"/>
        <v>0</v>
      </c>
      <c r="G153" s="119"/>
    </row>
    <row r="154" spans="1:7" s="120" customFormat="1" ht="25.5">
      <c r="A154" s="138">
        <v>3.1</v>
      </c>
      <c r="B154" s="131" t="s">
        <v>61</v>
      </c>
      <c r="C154" s="125">
        <v>1819.69</v>
      </c>
      <c r="D154" s="33" t="s">
        <v>22</v>
      </c>
      <c r="E154" s="125">
        <v>185.42</v>
      </c>
      <c r="F154" s="43">
        <f t="shared" si="4"/>
        <v>337406.92</v>
      </c>
      <c r="G154" s="119"/>
    </row>
    <row r="155" spans="1:7" s="51" customFormat="1">
      <c r="A155" s="44">
        <v>3.2</v>
      </c>
      <c r="B155" s="45" t="s">
        <v>25</v>
      </c>
      <c r="C155" s="46">
        <f>+C150</f>
        <v>587</v>
      </c>
      <c r="D155" s="47" t="s">
        <v>20</v>
      </c>
      <c r="E155" s="48">
        <v>21.67</v>
      </c>
      <c r="F155" s="49">
        <f>ROUND(E155*C155,2)</f>
        <v>12720.29</v>
      </c>
      <c r="G155" s="50">
        <f>+E155*C155</f>
        <v>12720.29</v>
      </c>
    </row>
    <row r="156" spans="1:7" s="120" customFormat="1">
      <c r="A156" s="138">
        <v>3.3</v>
      </c>
      <c r="B156" s="122" t="s">
        <v>26</v>
      </c>
      <c r="C156" s="125">
        <v>49.5</v>
      </c>
      <c r="D156" s="33" t="s">
        <v>22</v>
      </c>
      <c r="E156" s="125">
        <v>1068.3599999999999</v>
      </c>
      <c r="F156" s="43">
        <f t="shared" si="4"/>
        <v>52883.82</v>
      </c>
      <c r="G156" s="119"/>
    </row>
    <row r="157" spans="1:7" s="120" customFormat="1">
      <c r="A157" s="44">
        <v>3.4</v>
      </c>
      <c r="B157" s="31" t="s">
        <v>55</v>
      </c>
      <c r="C157" s="125">
        <v>2073.2199999999998</v>
      </c>
      <c r="D157" s="33" t="s">
        <v>22</v>
      </c>
      <c r="E157" s="42">
        <v>651.17999999999995</v>
      </c>
      <c r="F157" s="43">
        <f t="shared" si="4"/>
        <v>1350039.4</v>
      </c>
      <c r="G157" s="119"/>
    </row>
    <row r="158" spans="1:7" s="120" customFormat="1" ht="25.5">
      <c r="A158" s="138">
        <v>3.5</v>
      </c>
      <c r="B158" s="52" t="s">
        <v>28</v>
      </c>
      <c r="C158" s="125">
        <v>1641.3</v>
      </c>
      <c r="D158" s="33" t="s">
        <v>22</v>
      </c>
      <c r="E158" s="125">
        <v>183.68</v>
      </c>
      <c r="F158" s="43">
        <f t="shared" si="4"/>
        <v>301473.98</v>
      </c>
      <c r="G158" s="119"/>
    </row>
    <row r="159" spans="1:7" s="120" customFormat="1">
      <c r="A159" s="44">
        <v>3.6</v>
      </c>
      <c r="B159" s="36" t="s">
        <v>29</v>
      </c>
      <c r="C159" s="125">
        <v>2183.63</v>
      </c>
      <c r="D159" s="33" t="s">
        <v>22</v>
      </c>
      <c r="E159" s="125">
        <v>165</v>
      </c>
      <c r="F159" s="43">
        <f t="shared" si="4"/>
        <v>360298.95</v>
      </c>
      <c r="G159" s="119"/>
    </row>
    <row r="160" spans="1:7" s="120" customFormat="1">
      <c r="A160" s="138"/>
      <c r="B160" s="122"/>
      <c r="C160" s="125"/>
      <c r="D160" s="33"/>
      <c r="E160" s="125"/>
      <c r="F160" s="27">
        <f t="shared" si="4"/>
        <v>0</v>
      </c>
      <c r="G160" s="119"/>
    </row>
    <row r="161" spans="1:10" s="120" customFormat="1">
      <c r="A161" s="127">
        <v>4</v>
      </c>
      <c r="B161" s="128" t="s">
        <v>62</v>
      </c>
      <c r="C161" s="125"/>
      <c r="D161" s="33"/>
      <c r="E161" s="125"/>
      <c r="F161" s="27">
        <f t="shared" si="4"/>
        <v>0</v>
      </c>
      <c r="G161" s="119"/>
    </row>
    <row r="162" spans="1:10" s="120" customFormat="1" ht="25.5">
      <c r="A162" s="138">
        <v>4.0999999999999996</v>
      </c>
      <c r="B162" s="133" t="s">
        <v>73</v>
      </c>
      <c r="C162" s="125">
        <v>605.59</v>
      </c>
      <c r="D162" s="33" t="s">
        <v>15</v>
      </c>
      <c r="E162" s="125">
        <v>2755.86</v>
      </c>
      <c r="F162" s="43">
        <f t="shared" si="4"/>
        <v>1668921.26</v>
      </c>
      <c r="G162" s="119"/>
    </row>
    <row r="163" spans="1:10" s="120" customFormat="1">
      <c r="A163" s="136"/>
      <c r="B163" s="133"/>
      <c r="C163" s="125"/>
      <c r="D163" s="33"/>
      <c r="E163" s="125"/>
      <c r="F163" s="27">
        <f t="shared" si="4"/>
        <v>0</v>
      </c>
      <c r="G163" s="119"/>
    </row>
    <row r="164" spans="1:10" s="120" customFormat="1" ht="11.25" customHeight="1">
      <c r="A164" s="127">
        <v>5</v>
      </c>
      <c r="B164" s="128" t="s">
        <v>64</v>
      </c>
      <c r="C164" s="125"/>
      <c r="D164" s="33"/>
      <c r="E164" s="125"/>
      <c r="F164" s="27">
        <f t="shared" si="4"/>
        <v>0</v>
      </c>
      <c r="G164" s="119"/>
    </row>
    <row r="165" spans="1:10" s="120" customFormat="1" ht="26.25" customHeight="1">
      <c r="A165" s="138">
        <v>5.0999999999999996</v>
      </c>
      <c r="B165" s="133" t="s">
        <v>74</v>
      </c>
      <c r="C165" s="125">
        <v>605.59</v>
      </c>
      <c r="D165" s="33" t="s">
        <v>15</v>
      </c>
      <c r="E165" s="125">
        <v>117.05</v>
      </c>
      <c r="F165" s="43">
        <f t="shared" si="4"/>
        <v>70884.31</v>
      </c>
      <c r="G165" s="119"/>
    </row>
    <row r="166" spans="1:10" s="120" customFormat="1" ht="9" customHeight="1">
      <c r="A166" s="136"/>
      <c r="B166" s="133"/>
      <c r="C166" s="125"/>
      <c r="D166" s="33"/>
      <c r="E166" s="125"/>
      <c r="F166" s="27">
        <f t="shared" si="4"/>
        <v>0</v>
      </c>
      <c r="G166" s="119"/>
    </row>
    <row r="167" spans="1:10" s="120" customFormat="1" ht="15" customHeight="1">
      <c r="A167" s="127">
        <v>6</v>
      </c>
      <c r="B167" s="128" t="s">
        <v>36</v>
      </c>
      <c r="C167" s="125"/>
      <c r="D167" s="33"/>
      <c r="E167" s="125"/>
      <c r="F167" s="27">
        <f t="shared" si="4"/>
        <v>0</v>
      </c>
      <c r="G167" s="119"/>
    </row>
    <row r="168" spans="1:10" s="120" customFormat="1" ht="27.75" customHeight="1">
      <c r="A168" s="138">
        <v>6.1</v>
      </c>
      <c r="B168" s="133" t="s">
        <v>75</v>
      </c>
      <c r="C168" s="125">
        <v>2</v>
      </c>
      <c r="D168" s="33" t="s">
        <v>43</v>
      </c>
      <c r="E168" s="125">
        <v>57479.49</v>
      </c>
      <c r="F168" s="43">
        <f t="shared" si="4"/>
        <v>114958.98</v>
      </c>
      <c r="G168" s="119"/>
    </row>
    <row r="169" spans="1:10" s="120" customFormat="1" ht="12" customHeight="1">
      <c r="A169" s="138">
        <v>6.2</v>
      </c>
      <c r="B169" s="131" t="s">
        <v>68</v>
      </c>
      <c r="C169" s="123">
        <v>7</v>
      </c>
      <c r="D169" s="124" t="s">
        <v>38</v>
      </c>
      <c r="E169" s="123">
        <v>1004.25</v>
      </c>
      <c r="F169" s="43">
        <f t="shared" si="4"/>
        <v>7029.75</v>
      </c>
      <c r="G169" s="119"/>
    </row>
    <row r="170" spans="1:10" s="120" customFormat="1" ht="14.25" customHeight="1">
      <c r="A170" s="138">
        <v>6.3</v>
      </c>
      <c r="B170" s="133" t="s">
        <v>69</v>
      </c>
      <c r="C170" s="123">
        <v>7</v>
      </c>
      <c r="D170" s="124" t="s">
        <v>38</v>
      </c>
      <c r="E170" s="123">
        <v>297.19</v>
      </c>
      <c r="F170" s="43">
        <f t="shared" si="4"/>
        <v>2080.33</v>
      </c>
      <c r="G170" s="119"/>
    </row>
    <row r="171" spans="1:10" s="8" customFormat="1" ht="12.75" customHeight="1">
      <c r="A171" s="63"/>
      <c r="B171" s="61" t="s">
        <v>40</v>
      </c>
      <c r="C171" s="32"/>
      <c r="D171" s="64"/>
      <c r="E171" s="42"/>
      <c r="F171" s="27">
        <f t="shared" si="4"/>
        <v>0</v>
      </c>
      <c r="G171" s="7"/>
    </row>
    <row r="172" spans="1:10" s="72" customFormat="1" ht="25.5" customHeight="1">
      <c r="A172" s="65">
        <v>7</v>
      </c>
      <c r="B172" s="66" t="s">
        <v>41</v>
      </c>
      <c r="C172" s="67">
        <v>587</v>
      </c>
      <c r="D172" s="68" t="s">
        <v>15</v>
      </c>
      <c r="E172" s="69">
        <v>50.15</v>
      </c>
      <c r="F172" s="70">
        <f>ROUND(C172*E172,2)</f>
        <v>29438.05</v>
      </c>
      <c r="G172" s="71"/>
      <c r="I172" s="73"/>
      <c r="J172" s="74"/>
    </row>
    <row r="173" spans="1:10" s="72" customFormat="1">
      <c r="A173" s="65"/>
      <c r="B173" s="66"/>
      <c r="C173" s="67"/>
      <c r="D173" s="68"/>
      <c r="E173" s="69"/>
      <c r="F173" s="70"/>
      <c r="G173" s="75"/>
      <c r="I173" s="73"/>
      <c r="J173" s="74"/>
    </row>
    <row r="174" spans="1:10" s="72" customFormat="1">
      <c r="A174" s="65">
        <v>8</v>
      </c>
      <c r="B174" s="66" t="s">
        <v>42</v>
      </c>
      <c r="C174" s="67">
        <v>1</v>
      </c>
      <c r="D174" s="68" t="s">
        <v>43</v>
      </c>
      <c r="E174" s="69">
        <v>10000</v>
      </c>
      <c r="F174" s="70">
        <f>ROUND(C174*E174,2)</f>
        <v>10000</v>
      </c>
      <c r="G174" s="75"/>
      <c r="I174" s="73"/>
      <c r="J174" s="74"/>
    </row>
    <row r="175" spans="1:10" s="147" customFormat="1">
      <c r="A175" s="142"/>
      <c r="B175" s="112" t="s">
        <v>76</v>
      </c>
      <c r="C175" s="143"/>
      <c r="D175" s="144"/>
      <c r="E175" s="145"/>
      <c r="F175" s="81">
        <f>SUM(F145:F174)</f>
        <v>4462585</v>
      </c>
      <c r="G175" s="146"/>
    </row>
    <row r="176" spans="1:10" s="120" customFormat="1">
      <c r="A176" s="148"/>
      <c r="B176" s="149"/>
      <c r="C176" s="150"/>
      <c r="D176" s="151"/>
      <c r="E176" s="152"/>
      <c r="F176" s="27"/>
      <c r="G176" s="119"/>
    </row>
    <row r="177" spans="1:7" s="120" customFormat="1" ht="25.5">
      <c r="A177" s="115" t="s">
        <v>77</v>
      </c>
      <c r="B177" s="116" t="s">
        <v>78</v>
      </c>
      <c r="C177" s="117"/>
      <c r="D177" s="118"/>
      <c r="E177" s="117"/>
      <c r="F177" s="27"/>
      <c r="G177" s="119"/>
    </row>
    <row r="178" spans="1:7" s="120" customFormat="1">
      <c r="A178" s="115"/>
      <c r="B178" s="116"/>
      <c r="C178" s="117"/>
      <c r="D178" s="118"/>
      <c r="E178" s="117"/>
      <c r="F178" s="27"/>
      <c r="G178" s="119"/>
    </row>
    <row r="179" spans="1:7" s="8" customFormat="1" ht="12.75" customHeight="1">
      <c r="A179" s="25">
        <v>1</v>
      </c>
      <c r="B179" s="26" t="s">
        <v>14</v>
      </c>
      <c r="C179" s="123">
        <v>100</v>
      </c>
      <c r="D179" s="22" t="s">
        <v>15</v>
      </c>
      <c r="E179" s="21">
        <v>44.18</v>
      </c>
      <c r="F179" s="27">
        <f>+ROUND(C179*E179,2)</f>
        <v>4418</v>
      </c>
      <c r="G179" s="7"/>
    </row>
    <row r="180" spans="1:7" s="8" customFormat="1" ht="12.75" customHeight="1">
      <c r="A180" s="29"/>
      <c r="B180" s="26"/>
      <c r="C180" s="21"/>
      <c r="D180" s="22"/>
      <c r="E180" s="28"/>
      <c r="F180" s="27"/>
      <c r="G180" s="7"/>
    </row>
    <row r="181" spans="1:7" s="8" customFormat="1" ht="12.75" customHeight="1">
      <c r="A181" s="29">
        <v>2</v>
      </c>
      <c r="B181" s="20" t="s">
        <v>16</v>
      </c>
      <c r="C181" s="21"/>
      <c r="D181" s="22"/>
      <c r="E181" s="28"/>
      <c r="F181" s="27"/>
      <c r="G181" s="7"/>
    </row>
    <row r="182" spans="1:7" s="8" customFormat="1">
      <c r="A182" s="30">
        <v>2.1</v>
      </c>
      <c r="B182" s="31" t="s">
        <v>17</v>
      </c>
      <c r="C182" s="32">
        <f>+C179*2</f>
        <v>200</v>
      </c>
      <c r="D182" s="33" t="s">
        <v>18</v>
      </c>
      <c r="E182" s="34">
        <v>74.849999999999994</v>
      </c>
      <c r="F182" s="27">
        <f>+ROUND(C182*E182,2)</f>
        <v>14970</v>
      </c>
      <c r="G182" s="7"/>
    </row>
    <row r="183" spans="1:7" s="8" customFormat="1" ht="12.75" customHeight="1">
      <c r="A183" s="35">
        <v>2.2000000000000002</v>
      </c>
      <c r="B183" s="36" t="s">
        <v>19</v>
      </c>
      <c r="C183" s="32">
        <f>+C179</f>
        <v>100</v>
      </c>
      <c r="D183" s="33" t="s">
        <v>20</v>
      </c>
      <c r="E183" s="34">
        <v>40.65</v>
      </c>
      <c r="F183" s="27">
        <f>+ROUND(C183*E183,2)</f>
        <v>4065</v>
      </c>
      <c r="G183" s="7"/>
    </row>
    <row r="184" spans="1:7" s="8" customFormat="1" ht="12.75" customHeight="1">
      <c r="A184" s="30">
        <v>2.2999999999999998</v>
      </c>
      <c r="B184" s="31" t="s">
        <v>21</v>
      </c>
      <c r="C184" s="32">
        <f>+C183*0.05*1.4</f>
        <v>7</v>
      </c>
      <c r="D184" s="33" t="s">
        <v>22</v>
      </c>
      <c r="E184" s="34">
        <v>165</v>
      </c>
      <c r="F184" s="27">
        <f>+ROUND(C184*E184,2)</f>
        <v>1155</v>
      </c>
      <c r="G184" s="7"/>
    </row>
    <row r="185" spans="1:7" s="120" customFormat="1">
      <c r="A185" s="121"/>
      <c r="B185" s="122"/>
      <c r="C185" s="123"/>
      <c r="D185" s="124"/>
      <c r="E185" s="129"/>
      <c r="F185" s="27">
        <f t="shared" ref="F185:F201" si="5">+ROUND(C185*E185,2)</f>
        <v>0</v>
      </c>
      <c r="G185" s="119"/>
    </row>
    <row r="186" spans="1:7" s="120" customFormat="1">
      <c r="A186" s="127">
        <v>3</v>
      </c>
      <c r="B186" s="128" t="s">
        <v>23</v>
      </c>
      <c r="C186" s="123"/>
      <c r="D186" s="124"/>
      <c r="E186" s="153"/>
      <c r="F186" s="27">
        <f t="shared" si="5"/>
        <v>0</v>
      </c>
      <c r="G186" s="119"/>
    </row>
    <row r="187" spans="1:7" s="120" customFormat="1" ht="25.5">
      <c r="A187" s="138">
        <v>3.1</v>
      </c>
      <c r="B187" s="131" t="s">
        <v>61</v>
      </c>
      <c r="C187" s="125">
        <v>332.5</v>
      </c>
      <c r="D187" s="33" t="s">
        <v>22</v>
      </c>
      <c r="E187" s="129">
        <v>185.42</v>
      </c>
      <c r="F187" s="27">
        <f t="shared" si="5"/>
        <v>61652.15</v>
      </c>
      <c r="G187" s="119"/>
    </row>
    <row r="188" spans="1:7" s="51" customFormat="1">
      <c r="A188" s="44">
        <v>3.2</v>
      </c>
      <c r="B188" s="45" t="s">
        <v>25</v>
      </c>
      <c r="C188" s="46">
        <f>+C183</f>
        <v>100</v>
      </c>
      <c r="D188" s="47" t="s">
        <v>20</v>
      </c>
      <c r="E188" s="48">
        <v>21.67</v>
      </c>
      <c r="F188" s="49">
        <f>ROUND(E188*C188,2)</f>
        <v>2167</v>
      </c>
      <c r="G188" s="50">
        <f>+E188*C188</f>
        <v>2167</v>
      </c>
    </row>
    <row r="189" spans="1:7" s="120" customFormat="1">
      <c r="A189" s="138">
        <v>3.3</v>
      </c>
      <c r="B189" s="122" t="s">
        <v>26</v>
      </c>
      <c r="C189" s="123">
        <v>7.5</v>
      </c>
      <c r="D189" s="124" t="s">
        <v>22</v>
      </c>
      <c r="E189" s="125">
        <v>1068.3599999999999</v>
      </c>
      <c r="F189" s="27">
        <f t="shared" si="5"/>
        <v>8012.7</v>
      </c>
      <c r="G189" s="119"/>
    </row>
    <row r="190" spans="1:7" s="120" customFormat="1">
      <c r="A190" s="44">
        <v>3.4</v>
      </c>
      <c r="B190" s="31" t="s">
        <v>55</v>
      </c>
      <c r="C190" s="123">
        <v>386.16</v>
      </c>
      <c r="D190" s="124" t="s">
        <v>22</v>
      </c>
      <c r="E190" s="42">
        <v>651.17999999999995</v>
      </c>
      <c r="F190" s="27">
        <f t="shared" si="5"/>
        <v>251459.67</v>
      </c>
      <c r="G190" s="119"/>
    </row>
    <row r="191" spans="1:7" s="120" customFormat="1" ht="25.5">
      <c r="A191" s="138">
        <v>3.5</v>
      </c>
      <c r="B191" s="52" t="s">
        <v>28</v>
      </c>
      <c r="C191" s="123">
        <v>305.70999999999998</v>
      </c>
      <c r="D191" s="124" t="s">
        <v>22</v>
      </c>
      <c r="E191" s="125">
        <v>126.55</v>
      </c>
      <c r="F191" s="27">
        <f t="shared" si="5"/>
        <v>38687.599999999999</v>
      </c>
      <c r="G191" s="119"/>
    </row>
    <row r="192" spans="1:7" s="120" customFormat="1">
      <c r="A192" s="44">
        <v>3.6</v>
      </c>
      <c r="B192" s="36" t="s">
        <v>29</v>
      </c>
      <c r="C192" s="123">
        <v>399</v>
      </c>
      <c r="D192" s="124" t="s">
        <v>22</v>
      </c>
      <c r="E192" s="125">
        <v>150</v>
      </c>
      <c r="F192" s="27">
        <f t="shared" si="5"/>
        <v>59850</v>
      </c>
      <c r="G192" s="119"/>
    </row>
    <row r="193" spans="1:10" s="120" customFormat="1">
      <c r="A193" s="138"/>
      <c r="B193" s="122"/>
      <c r="C193" s="123"/>
      <c r="D193" s="124"/>
      <c r="E193" s="123"/>
      <c r="F193" s="27">
        <f t="shared" si="5"/>
        <v>0</v>
      </c>
      <c r="G193" s="119"/>
    </row>
    <row r="194" spans="1:10" s="120" customFormat="1">
      <c r="A194" s="127">
        <v>4</v>
      </c>
      <c r="B194" s="128" t="s">
        <v>62</v>
      </c>
      <c r="C194" s="123"/>
      <c r="D194" s="124"/>
      <c r="E194" s="125"/>
      <c r="F194" s="27">
        <f t="shared" si="5"/>
        <v>0</v>
      </c>
      <c r="G194" s="119"/>
    </row>
    <row r="195" spans="1:10" s="158" customFormat="1" ht="25.5">
      <c r="A195" s="154">
        <v>4.0999999999999996</v>
      </c>
      <c r="B195" s="155" t="s">
        <v>79</v>
      </c>
      <c r="C195" s="156">
        <v>103</v>
      </c>
      <c r="D195" s="89" t="s">
        <v>18</v>
      </c>
      <c r="E195" s="156">
        <v>1219.23</v>
      </c>
      <c r="F195" s="110">
        <f t="shared" si="5"/>
        <v>125580.69</v>
      </c>
      <c r="G195" s="157"/>
    </row>
    <row r="196" spans="1:10" s="120" customFormat="1" ht="6.95" customHeight="1">
      <c r="A196" s="135"/>
      <c r="B196" s="133"/>
      <c r="C196" s="125"/>
      <c r="D196" s="33"/>
      <c r="E196" s="125"/>
      <c r="F196" s="27">
        <f t="shared" si="5"/>
        <v>0</v>
      </c>
      <c r="G196" s="119"/>
    </row>
    <row r="197" spans="1:10" s="120" customFormat="1">
      <c r="A197" s="134">
        <v>5</v>
      </c>
      <c r="B197" s="128" t="s">
        <v>64</v>
      </c>
      <c r="C197" s="125"/>
      <c r="D197" s="33"/>
      <c r="E197" s="125"/>
      <c r="F197" s="27">
        <f t="shared" si="5"/>
        <v>0</v>
      </c>
      <c r="G197" s="119"/>
    </row>
    <row r="198" spans="1:10" s="120" customFormat="1" ht="25.5">
      <c r="A198" s="138">
        <v>5.0999999999999996</v>
      </c>
      <c r="B198" s="133" t="s">
        <v>80</v>
      </c>
      <c r="C198" s="125">
        <v>103</v>
      </c>
      <c r="D198" s="33" t="s">
        <v>18</v>
      </c>
      <c r="E198" s="125">
        <v>103.83</v>
      </c>
      <c r="F198" s="27">
        <f t="shared" si="5"/>
        <v>10694.49</v>
      </c>
      <c r="G198" s="119"/>
    </row>
    <row r="199" spans="1:10" s="120" customFormat="1">
      <c r="A199" s="136"/>
      <c r="B199" s="133"/>
      <c r="C199" s="125"/>
      <c r="D199" s="33"/>
      <c r="E199" s="125"/>
      <c r="F199" s="27">
        <f t="shared" si="5"/>
        <v>0</v>
      </c>
      <c r="G199" s="119"/>
    </row>
    <row r="200" spans="1:10" s="120" customFormat="1">
      <c r="A200" s="136">
        <v>6</v>
      </c>
      <c r="B200" s="133" t="s">
        <v>81</v>
      </c>
      <c r="C200" s="125">
        <v>1</v>
      </c>
      <c r="D200" s="33" t="s">
        <v>43</v>
      </c>
      <c r="E200" s="125">
        <v>60479.49</v>
      </c>
      <c r="F200" s="27">
        <f t="shared" si="5"/>
        <v>60479.49</v>
      </c>
      <c r="G200" s="119"/>
    </row>
    <row r="201" spans="1:10" s="8" customFormat="1" ht="12.75" customHeight="1">
      <c r="A201" s="63"/>
      <c r="B201" s="61" t="s">
        <v>40</v>
      </c>
      <c r="C201" s="32"/>
      <c r="D201" s="64"/>
      <c r="E201" s="42"/>
      <c r="F201" s="27">
        <f t="shared" si="5"/>
        <v>0</v>
      </c>
      <c r="G201" s="7"/>
    </row>
    <row r="202" spans="1:10" s="72" customFormat="1" ht="25.5" customHeight="1">
      <c r="A202" s="65">
        <v>7</v>
      </c>
      <c r="B202" s="66" t="s">
        <v>41</v>
      </c>
      <c r="C202" s="67">
        <v>100</v>
      </c>
      <c r="D202" s="68" t="s">
        <v>15</v>
      </c>
      <c r="E202" s="69">
        <v>50.15</v>
      </c>
      <c r="F202" s="70">
        <f>ROUND(C202*E202,2)</f>
        <v>5015</v>
      </c>
      <c r="G202" s="71"/>
      <c r="I202" s="73"/>
      <c r="J202" s="74"/>
    </row>
    <row r="203" spans="1:10" s="72" customFormat="1">
      <c r="A203" s="65"/>
      <c r="B203" s="66"/>
      <c r="C203" s="67"/>
      <c r="D203" s="68"/>
      <c r="E203" s="69"/>
      <c r="F203" s="70"/>
      <c r="G203" s="75"/>
      <c r="I203" s="73"/>
      <c r="J203" s="74"/>
    </row>
    <row r="204" spans="1:10" s="72" customFormat="1">
      <c r="A204" s="65">
        <v>8</v>
      </c>
      <c r="B204" s="66" t="s">
        <v>42</v>
      </c>
      <c r="C204" s="67">
        <v>1</v>
      </c>
      <c r="D204" s="68" t="s">
        <v>43</v>
      </c>
      <c r="E204" s="69">
        <v>4000</v>
      </c>
      <c r="F204" s="70">
        <f>ROUND(C204*E204,2)</f>
        <v>4000</v>
      </c>
      <c r="G204" s="75"/>
      <c r="I204" s="73"/>
      <c r="J204" s="74"/>
    </row>
    <row r="205" spans="1:10" s="147" customFormat="1">
      <c r="A205" s="142"/>
      <c r="B205" s="112" t="s">
        <v>82</v>
      </c>
      <c r="C205" s="143"/>
      <c r="D205" s="144"/>
      <c r="E205" s="145"/>
      <c r="F205" s="81">
        <f>SUM(F178:F204)</f>
        <v>652206.79</v>
      </c>
      <c r="G205" s="146"/>
    </row>
    <row r="206" spans="1:10" s="147" customFormat="1">
      <c r="A206" s="148"/>
      <c r="B206" s="149"/>
      <c r="C206" s="150"/>
      <c r="D206" s="151"/>
      <c r="E206" s="117"/>
      <c r="F206" s="27"/>
      <c r="G206" s="146"/>
    </row>
    <row r="207" spans="1:10" s="120" customFormat="1" ht="25.5">
      <c r="A207" s="115" t="s">
        <v>83</v>
      </c>
      <c r="B207" s="116" t="s">
        <v>84</v>
      </c>
      <c r="C207" s="117"/>
      <c r="D207" s="118"/>
      <c r="E207" s="125"/>
      <c r="F207" s="27"/>
      <c r="G207" s="119"/>
    </row>
    <row r="208" spans="1:10" s="120" customFormat="1">
      <c r="A208" s="115"/>
      <c r="B208" s="116"/>
      <c r="C208" s="117"/>
      <c r="D208" s="118"/>
      <c r="E208" s="125"/>
      <c r="F208" s="27"/>
      <c r="G208" s="119"/>
    </row>
    <row r="209" spans="1:7" s="8" customFormat="1" ht="12.75" customHeight="1">
      <c r="A209" s="159">
        <v>1</v>
      </c>
      <c r="B209" s="26" t="s">
        <v>14</v>
      </c>
      <c r="C209" s="123">
        <v>100</v>
      </c>
      <c r="D209" s="22" t="s">
        <v>15</v>
      </c>
      <c r="E209" s="21">
        <v>44.18</v>
      </c>
      <c r="F209" s="27">
        <f>+ROUND(C209*E209,2)</f>
        <v>4418</v>
      </c>
      <c r="G209" s="7"/>
    </row>
    <row r="210" spans="1:7" s="8" customFormat="1" ht="12.75" customHeight="1">
      <c r="A210" s="160"/>
      <c r="B210" s="26"/>
      <c r="C210" s="21"/>
      <c r="D210" s="22"/>
      <c r="E210" s="21"/>
      <c r="F210" s="27"/>
      <c r="G210" s="7"/>
    </row>
    <row r="211" spans="1:7" s="8" customFormat="1" ht="12.75" customHeight="1">
      <c r="A211" s="160">
        <v>2</v>
      </c>
      <c r="B211" s="20" t="s">
        <v>16</v>
      </c>
      <c r="C211" s="21"/>
      <c r="D211" s="22"/>
      <c r="E211" s="28"/>
      <c r="F211" s="27"/>
      <c r="G211" s="7"/>
    </row>
    <row r="212" spans="1:7" s="8" customFormat="1">
      <c r="A212" s="30">
        <v>2.1</v>
      </c>
      <c r="B212" s="31" t="s">
        <v>17</v>
      </c>
      <c r="C212" s="32">
        <f>+C209*2</f>
        <v>200</v>
      </c>
      <c r="D212" s="33" t="s">
        <v>18</v>
      </c>
      <c r="E212" s="34">
        <v>74.849999999999994</v>
      </c>
      <c r="F212" s="27">
        <f>+ROUND(C212*E212,2)</f>
        <v>14970</v>
      </c>
      <c r="G212" s="7"/>
    </row>
    <row r="213" spans="1:7" s="8" customFormat="1" ht="12.75" customHeight="1">
      <c r="A213" s="35">
        <v>2.2000000000000002</v>
      </c>
      <c r="B213" s="36" t="s">
        <v>19</v>
      </c>
      <c r="C213" s="32">
        <f>+C209</f>
        <v>100</v>
      </c>
      <c r="D213" s="33" t="s">
        <v>20</v>
      </c>
      <c r="E213" s="34">
        <v>40.65</v>
      </c>
      <c r="F213" s="27">
        <f>+ROUND(C213*E213,2)</f>
        <v>4065</v>
      </c>
      <c r="G213" s="7"/>
    </row>
    <row r="214" spans="1:7" s="8" customFormat="1" ht="12.75" customHeight="1">
      <c r="A214" s="30">
        <v>2.2999999999999998</v>
      </c>
      <c r="B214" s="31" t="s">
        <v>21</v>
      </c>
      <c r="C214" s="32">
        <f>+C213*0.05*1.4</f>
        <v>7</v>
      </c>
      <c r="D214" s="33" t="s">
        <v>22</v>
      </c>
      <c r="E214" s="34">
        <v>165</v>
      </c>
      <c r="F214" s="27">
        <f>+ROUND(C214*E214,2)</f>
        <v>1155</v>
      </c>
      <c r="G214" s="7"/>
    </row>
    <row r="215" spans="1:7" s="120" customFormat="1">
      <c r="A215" s="161"/>
      <c r="B215" s="122"/>
      <c r="C215" s="123"/>
      <c r="D215" s="124"/>
      <c r="E215" s="129"/>
      <c r="F215" s="27">
        <f t="shared" ref="F215:F235" si="6">+ROUND(C215*E215,2)</f>
        <v>0</v>
      </c>
      <c r="G215" s="119"/>
    </row>
    <row r="216" spans="1:7" s="120" customFormat="1">
      <c r="A216" s="162">
        <v>4</v>
      </c>
      <c r="B216" s="128" t="s">
        <v>23</v>
      </c>
      <c r="C216" s="123"/>
      <c r="D216" s="124"/>
      <c r="E216" s="153"/>
      <c r="F216" s="27">
        <f t="shared" si="6"/>
        <v>0</v>
      </c>
      <c r="G216" s="119"/>
    </row>
    <row r="217" spans="1:7" s="120" customFormat="1" ht="25.5">
      <c r="A217" s="163">
        <v>3.1</v>
      </c>
      <c r="B217" s="131" t="s">
        <v>61</v>
      </c>
      <c r="C217" s="125">
        <v>241.25</v>
      </c>
      <c r="D217" s="33" t="s">
        <v>22</v>
      </c>
      <c r="E217" s="129">
        <v>185.42</v>
      </c>
      <c r="F217" s="27">
        <f t="shared" si="6"/>
        <v>44732.58</v>
      </c>
      <c r="G217" s="119"/>
    </row>
    <row r="218" spans="1:7" s="51" customFormat="1">
      <c r="A218" s="44">
        <v>3.2</v>
      </c>
      <c r="B218" s="45" t="s">
        <v>25</v>
      </c>
      <c r="C218" s="46">
        <f>+C213</f>
        <v>100</v>
      </c>
      <c r="D218" s="47" t="s">
        <v>20</v>
      </c>
      <c r="E218" s="48">
        <v>21.67</v>
      </c>
      <c r="F218" s="49">
        <f>ROUND(E218*C218,2)</f>
        <v>2167</v>
      </c>
      <c r="G218" s="50">
        <f>+E218*C218</f>
        <v>2167</v>
      </c>
    </row>
    <row r="219" spans="1:7" s="120" customFormat="1">
      <c r="A219" s="163">
        <v>3.3</v>
      </c>
      <c r="B219" s="122" t="s">
        <v>26</v>
      </c>
      <c r="C219" s="123">
        <v>7.5</v>
      </c>
      <c r="D219" s="124" t="s">
        <v>22</v>
      </c>
      <c r="E219" s="125">
        <v>1068.3599999999999</v>
      </c>
      <c r="F219" s="27">
        <f t="shared" si="6"/>
        <v>8012.7</v>
      </c>
      <c r="G219" s="119"/>
    </row>
    <row r="220" spans="1:7" s="120" customFormat="1">
      <c r="A220" s="44">
        <v>3.4</v>
      </c>
      <c r="B220" s="31" t="s">
        <v>55</v>
      </c>
      <c r="C220" s="123">
        <v>276.66000000000003</v>
      </c>
      <c r="D220" s="124" t="s">
        <v>22</v>
      </c>
      <c r="E220" s="42">
        <v>651.17999999999995</v>
      </c>
      <c r="F220" s="27">
        <f t="shared" si="6"/>
        <v>180155.46</v>
      </c>
      <c r="G220" s="119"/>
    </row>
    <row r="221" spans="1:7" s="120" customFormat="1" ht="25.5">
      <c r="A221" s="163">
        <v>3.5</v>
      </c>
      <c r="B221" s="52" t="s">
        <v>28</v>
      </c>
      <c r="C221" s="123">
        <v>219.02</v>
      </c>
      <c r="D221" s="124" t="s">
        <v>22</v>
      </c>
      <c r="E221" s="125">
        <v>126.55</v>
      </c>
      <c r="F221" s="27">
        <f t="shared" si="6"/>
        <v>27716.98</v>
      </c>
      <c r="G221" s="119"/>
    </row>
    <row r="222" spans="1:7" s="120" customFormat="1">
      <c r="A222" s="44">
        <v>3.6</v>
      </c>
      <c r="B222" s="36" t="s">
        <v>29</v>
      </c>
      <c r="C222" s="123">
        <v>289.5</v>
      </c>
      <c r="D222" s="124" t="s">
        <v>22</v>
      </c>
      <c r="E222" s="125">
        <v>150</v>
      </c>
      <c r="F222" s="27">
        <f t="shared" si="6"/>
        <v>43425</v>
      </c>
      <c r="G222" s="119"/>
    </row>
    <row r="223" spans="1:7" s="120" customFormat="1" ht="9.75" customHeight="1">
      <c r="A223" s="163"/>
      <c r="B223" s="122"/>
      <c r="C223" s="123"/>
      <c r="D223" s="124"/>
      <c r="E223" s="125"/>
      <c r="F223" s="27">
        <f t="shared" si="6"/>
        <v>0</v>
      </c>
      <c r="G223" s="119"/>
    </row>
    <row r="224" spans="1:7" s="120" customFormat="1">
      <c r="A224" s="162">
        <v>4</v>
      </c>
      <c r="B224" s="128" t="s">
        <v>62</v>
      </c>
      <c r="C224" s="123"/>
      <c r="D224" s="124"/>
      <c r="E224" s="123"/>
      <c r="F224" s="27">
        <f t="shared" si="6"/>
        <v>0</v>
      </c>
      <c r="G224" s="119"/>
    </row>
    <row r="225" spans="1:10" s="120" customFormat="1" ht="25.5">
      <c r="A225" s="163">
        <v>4.0999999999999996</v>
      </c>
      <c r="B225" s="133" t="s">
        <v>85</v>
      </c>
      <c r="C225" s="125">
        <v>103</v>
      </c>
      <c r="D225" s="33" t="s">
        <v>18</v>
      </c>
      <c r="E225" s="125">
        <v>1219.23</v>
      </c>
      <c r="F225" s="27">
        <f t="shared" si="6"/>
        <v>125580.69</v>
      </c>
      <c r="G225" s="119"/>
    </row>
    <row r="226" spans="1:10" s="120" customFormat="1" ht="10.5" customHeight="1">
      <c r="A226" s="161"/>
      <c r="B226" s="133"/>
      <c r="C226" s="125"/>
      <c r="D226" s="33"/>
      <c r="E226" s="125"/>
      <c r="F226" s="27">
        <f t="shared" si="6"/>
        <v>0</v>
      </c>
      <c r="G226" s="119"/>
    </row>
    <row r="227" spans="1:10" s="120" customFormat="1">
      <c r="A227" s="164">
        <v>5</v>
      </c>
      <c r="B227" s="128" t="s">
        <v>64</v>
      </c>
      <c r="C227" s="125"/>
      <c r="D227" s="33"/>
      <c r="E227" s="125"/>
      <c r="F227" s="27">
        <f t="shared" si="6"/>
        <v>0</v>
      </c>
      <c r="G227" s="119"/>
    </row>
    <row r="228" spans="1:10" s="120" customFormat="1" ht="25.5">
      <c r="A228" s="163">
        <v>5.0999999999999996</v>
      </c>
      <c r="B228" s="133" t="s">
        <v>65</v>
      </c>
      <c r="C228" s="125">
        <v>103</v>
      </c>
      <c r="D228" s="33" t="s">
        <v>18</v>
      </c>
      <c r="E228" s="125">
        <v>79.28</v>
      </c>
      <c r="F228" s="27">
        <f t="shared" si="6"/>
        <v>8165.84</v>
      </c>
      <c r="G228" s="119"/>
    </row>
    <row r="229" spans="1:10" s="120" customFormat="1" ht="11.25" customHeight="1">
      <c r="A229" s="161"/>
      <c r="B229" s="133"/>
      <c r="C229" s="125"/>
      <c r="D229" s="33"/>
      <c r="E229" s="125"/>
      <c r="F229" s="27">
        <f t="shared" si="6"/>
        <v>0</v>
      </c>
      <c r="G229" s="119"/>
    </row>
    <row r="230" spans="1:10" s="120" customFormat="1" ht="12.75" customHeight="1">
      <c r="A230" s="165">
        <v>6</v>
      </c>
      <c r="B230" s="166" t="s">
        <v>86</v>
      </c>
      <c r="C230" s="125">
        <v>1</v>
      </c>
      <c r="D230" s="33" t="s">
        <v>43</v>
      </c>
      <c r="E230" s="125">
        <v>54185.61</v>
      </c>
      <c r="F230" s="27">
        <f t="shared" si="6"/>
        <v>54185.61</v>
      </c>
      <c r="G230" s="119"/>
    </row>
    <row r="231" spans="1:10" s="120" customFormat="1">
      <c r="A231" s="163"/>
      <c r="B231" s="167"/>
      <c r="C231" s="137"/>
      <c r="D231" s="137"/>
      <c r="E231" s="137"/>
      <c r="F231" s="27">
        <f t="shared" si="6"/>
        <v>0</v>
      </c>
      <c r="G231" s="119"/>
    </row>
    <row r="232" spans="1:10" s="120" customFormat="1">
      <c r="A232" s="162">
        <v>7</v>
      </c>
      <c r="B232" s="128" t="s">
        <v>67</v>
      </c>
      <c r="C232" s="137"/>
      <c r="D232" s="137"/>
      <c r="E232" s="137"/>
      <c r="F232" s="27">
        <f t="shared" si="6"/>
        <v>0</v>
      </c>
      <c r="G232" s="119"/>
    </row>
    <row r="233" spans="1:10" s="120" customFormat="1">
      <c r="A233" s="163">
        <v>7.1</v>
      </c>
      <c r="B233" s="131" t="s">
        <v>68</v>
      </c>
      <c r="C233" s="123">
        <v>1</v>
      </c>
      <c r="D233" s="124" t="s">
        <v>43</v>
      </c>
      <c r="E233" s="123">
        <v>1004.25</v>
      </c>
      <c r="F233" s="27">
        <f t="shared" si="6"/>
        <v>1004.25</v>
      </c>
      <c r="G233" s="119"/>
    </row>
    <row r="234" spans="1:10" s="120" customFormat="1">
      <c r="A234" s="163">
        <v>7.2</v>
      </c>
      <c r="B234" s="133" t="s">
        <v>69</v>
      </c>
      <c r="C234" s="123">
        <v>1</v>
      </c>
      <c r="D234" s="124" t="s">
        <v>43</v>
      </c>
      <c r="E234" s="123">
        <v>297.19</v>
      </c>
      <c r="F234" s="27">
        <f t="shared" si="6"/>
        <v>297.19</v>
      </c>
      <c r="G234" s="119"/>
    </row>
    <row r="235" spans="1:10" s="8" customFormat="1" ht="12.75" customHeight="1">
      <c r="A235" s="168"/>
      <c r="B235" s="61" t="s">
        <v>40</v>
      </c>
      <c r="C235" s="32"/>
      <c r="D235" s="64"/>
      <c r="E235" s="42"/>
      <c r="F235" s="27">
        <f t="shared" si="6"/>
        <v>0</v>
      </c>
      <c r="G235" s="7"/>
    </row>
    <row r="236" spans="1:10" s="72" customFormat="1" ht="25.5" customHeight="1">
      <c r="A236" s="169">
        <v>8</v>
      </c>
      <c r="B236" s="66" t="s">
        <v>41</v>
      </c>
      <c r="C236" s="67">
        <v>100</v>
      </c>
      <c r="D236" s="68" t="s">
        <v>15</v>
      </c>
      <c r="E236" s="69">
        <v>50.15</v>
      </c>
      <c r="F236" s="70">
        <f>ROUND(C236*E236,2)</f>
        <v>5015</v>
      </c>
      <c r="G236" s="71"/>
      <c r="I236" s="73"/>
      <c r="J236" s="74"/>
    </row>
    <row r="237" spans="1:10" s="72" customFormat="1">
      <c r="A237" s="169"/>
      <c r="B237" s="66"/>
      <c r="C237" s="67"/>
      <c r="D237" s="68"/>
      <c r="E237" s="69"/>
      <c r="F237" s="70"/>
      <c r="G237" s="75"/>
      <c r="I237" s="73"/>
      <c r="J237" s="74"/>
    </row>
    <row r="238" spans="1:10" s="72" customFormat="1">
      <c r="A238" s="169">
        <v>9</v>
      </c>
      <c r="B238" s="66" t="s">
        <v>42</v>
      </c>
      <c r="C238" s="67">
        <v>1</v>
      </c>
      <c r="D238" s="68" t="s">
        <v>43</v>
      </c>
      <c r="E238" s="69">
        <v>4000</v>
      </c>
      <c r="F238" s="70">
        <f>ROUND(C238*E238,2)</f>
        <v>4000</v>
      </c>
      <c r="G238" s="75"/>
      <c r="I238" s="73"/>
      <c r="J238" s="74"/>
    </row>
    <row r="239" spans="1:10" s="83" customFormat="1" ht="12.75" customHeight="1">
      <c r="A239" s="76"/>
      <c r="B239" s="77" t="s">
        <v>87</v>
      </c>
      <c r="C239" s="78"/>
      <c r="D239" s="79"/>
      <c r="E239" s="80"/>
      <c r="F239" s="81">
        <f>SUM(F208:F238)</f>
        <v>529066.30000000005</v>
      </c>
      <c r="G239" s="82"/>
    </row>
    <row r="240" spans="1:10" s="120" customFormat="1">
      <c r="A240" s="170"/>
      <c r="B240" s="170"/>
      <c r="C240" s="125"/>
      <c r="D240" s="171"/>
      <c r="E240" s="125"/>
      <c r="F240" s="27"/>
      <c r="G240" s="119"/>
    </row>
    <row r="241" spans="1:7" s="120" customFormat="1">
      <c r="A241" s="115" t="s">
        <v>88</v>
      </c>
      <c r="B241" s="116" t="s">
        <v>89</v>
      </c>
      <c r="C241" s="117"/>
      <c r="D241" s="118"/>
      <c r="E241" s="117"/>
      <c r="F241" s="27"/>
      <c r="G241" s="119"/>
    </row>
    <row r="242" spans="1:7" s="120" customFormat="1">
      <c r="A242" s="115"/>
      <c r="B242" s="116"/>
      <c r="C242" s="117"/>
      <c r="D242" s="118"/>
      <c r="E242" s="125"/>
      <c r="F242" s="27"/>
      <c r="G242" s="119"/>
    </row>
    <row r="243" spans="1:7" s="93" customFormat="1" ht="12.75" customHeight="1">
      <c r="A243" s="172">
        <v>1</v>
      </c>
      <c r="B243" s="173" t="s">
        <v>14</v>
      </c>
      <c r="C243" s="174">
        <v>100</v>
      </c>
      <c r="D243" s="175" t="s">
        <v>15</v>
      </c>
      <c r="E243" s="176">
        <v>44.18</v>
      </c>
      <c r="F243" s="110">
        <f>+ROUND(C243*E243,2)</f>
        <v>4418</v>
      </c>
      <c r="G243" s="92"/>
    </row>
    <row r="244" spans="1:7" s="8" customFormat="1" ht="12.75" customHeight="1">
      <c r="A244" s="29"/>
      <c r="B244" s="26"/>
      <c r="C244" s="21"/>
      <c r="D244" s="22"/>
      <c r="E244" s="28"/>
      <c r="F244" s="27"/>
      <c r="G244" s="7"/>
    </row>
    <row r="245" spans="1:7" s="8" customFormat="1" ht="12.75" customHeight="1">
      <c r="A245" s="29">
        <v>2</v>
      </c>
      <c r="B245" s="20" t="s">
        <v>16</v>
      </c>
      <c r="C245" s="21"/>
      <c r="D245" s="22"/>
      <c r="E245" s="28"/>
      <c r="F245" s="27"/>
      <c r="G245" s="7"/>
    </row>
    <row r="246" spans="1:7" s="8" customFormat="1">
      <c r="A246" s="30">
        <v>2.1</v>
      </c>
      <c r="B246" s="31" t="s">
        <v>17</v>
      </c>
      <c r="C246" s="32">
        <f>+C243*2</f>
        <v>200</v>
      </c>
      <c r="D246" s="33" t="s">
        <v>18</v>
      </c>
      <c r="E246" s="34">
        <v>74.849999999999994</v>
      </c>
      <c r="F246" s="27">
        <f>+ROUND(C246*E246,2)</f>
        <v>14970</v>
      </c>
      <c r="G246" s="7"/>
    </row>
    <row r="247" spans="1:7" s="8" customFormat="1" ht="12.75" customHeight="1">
      <c r="A247" s="35">
        <v>2.2000000000000002</v>
      </c>
      <c r="B247" s="36" t="s">
        <v>19</v>
      </c>
      <c r="C247" s="32">
        <f>+C243</f>
        <v>100</v>
      </c>
      <c r="D247" s="33" t="s">
        <v>20</v>
      </c>
      <c r="E247" s="34">
        <v>40.65</v>
      </c>
      <c r="F247" s="27">
        <f>+ROUND(C247*E247,2)</f>
        <v>4065</v>
      </c>
      <c r="G247" s="7"/>
    </row>
    <row r="248" spans="1:7" s="8" customFormat="1" ht="12.75" customHeight="1">
      <c r="A248" s="30">
        <v>2.2999999999999998</v>
      </c>
      <c r="B248" s="31" t="s">
        <v>21</v>
      </c>
      <c r="C248" s="32">
        <f>+C247*0.05*1.4</f>
        <v>7</v>
      </c>
      <c r="D248" s="33" t="s">
        <v>22</v>
      </c>
      <c r="E248" s="34">
        <v>165</v>
      </c>
      <c r="F248" s="27">
        <f>+ROUND(C248*E248,2)</f>
        <v>1155</v>
      </c>
      <c r="G248" s="7"/>
    </row>
    <row r="249" spans="1:7" s="120" customFormat="1">
      <c r="A249" s="121"/>
      <c r="B249" s="122"/>
      <c r="C249" s="123"/>
      <c r="D249" s="124"/>
      <c r="E249" s="129"/>
      <c r="F249" s="27">
        <f t="shared" ref="F249:F265" si="7">+ROUND(C249*E249,2)</f>
        <v>0</v>
      </c>
      <c r="G249" s="119"/>
    </row>
    <row r="250" spans="1:7" s="120" customFormat="1">
      <c r="A250" s="127">
        <v>3</v>
      </c>
      <c r="B250" s="128" t="s">
        <v>23</v>
      </c>
      <c r="C250" s="123"/>
      <c r="D250" s="124"/>
      <c r="E250" s="153"/>
      <c r="F250" s="27">
        <f t="shared" si="7"/>
        <v>0</v>
      </c>
      <c r="G250" s="119"/>
    </row>
    <row r="251" spans="1:7" s="120" customFormat="1" ht="25.5">
      <c r="A251" s="138">
        <v>3.1</v>
      </c>
      <c r="B251" s="131" t="s">
        <v>61</v>
      </c>
      <c r="C251" s="125">
        <v>481.96</v>
      </c>
      <c r="D251" s="33" t="s">
        <v>22</v>
      </c>
      <c r="E251" s="125">
        <v>185.42</v>
      </c>
      <c r="F251" s="27">
        <f t="shared" si="7"/>
        <v>89365.02</v>
      </c>
      <c r="G251" s="119"/>
    </row>
    <row r="252" spans="1:7" s="51" customFormat="1">
      <c r="A252" s="44">
        <v>3.2</v>
      </c>
      <c r="B252" s="45" t="s">
        <v>25</v>
      </c>
      <c r="C252" s="46">
        <f>+C247</f>
        <v>100</v>
      </c>
      <c r="D252" s="47" t="s">
        <v>20</v>
      </c>
      <c r="E252" s="48">
        <v>21.67</v>
      </c>
      <c r="F252" s="49">
        <f>ROUND(E252*C252,2)</f>
        <v>2167</v>
      </c>
      <c r="G252" s="50">
        <f>+E252*C252</f>
        <v>2167</v>
      </c>
    </row>
    <row r="253" spans="1:7" s="120" customFormat="1">
      <c r="A253" s="138">
        <v>3.3</v>
      </c>
      <c r="B253" s="122" t="s">
        <v>26</v>
      </c>
      <c r="C253" s="125">
        <v>14.45</v>
      </c>
      <c r="D253" s="33" t="s">
        <v>22</v>
      </c>
      <c r="E253" s="125">
        <v>1068.3599999999999</v>
      </c>
      <c r="F253" s="27">
        <f t="shared" si="7"/>
        <v>15437.8</v>
      </c>
      <c r="G253" s="119"/>
    </row>
    <row r="254" spans="1:7" s="120" customFormat="1">
      <c r="A254" s="44">
        <v>3.4</v>
      </c>
      <c r="B254" s="31" t="s">
        <v>55</v>
      </c>
      <c r="C254" s="123">
        <v>546.11</v>
      </c>
      <c r="D254" s="124" t="s">
        <v>22</v>
      </c>
      <c r="E254" s="42">
        <v>651.17999999999995</v>
      </c>
      <c r="F254" s="27">
        <f t="shared" si="7"/>
        <v>355615.91</v>
      </c>
      <c r="G254" s="119"/>
    </row>
    <row r="255" spans="1:7" s="120" customFormat="1" ht="25.5">
      <c r="A255" s="138">
        <v>3.5</v>
      </c>
      <c r="B255" s="52" t="s">
        <v>28</v>
      </c>
      <c r="C255" s="123">
        <v>432.34</v>
      </c>
      <c r="D255" s="124" t="s">
        <v>22</v>
      </c>
      <c r="E255" s="125">
        <v>126.55</v>
      </c>
      <c r="F255" s="27">
        <f t="shared" si="7"/>
        <v>54712.63</v>
      </c>
      <c r="G255" s="119"/>
    </row>
    <row r="256" spans="1:7" s="120" customFormat="1">
      <c r="A256" s="44">
        <v>3.6</v>
      </c>
      <c r="B256" s="36" t="s">
        <v>29</v>
      </c>
      <c r="C256" s="123">
        <v>578.34</v>
      </c>
      <c r="D256" s="124" t="s">
        <v>22</v>
      </c>
      <c r="E256" s="125">
        <v>150</v>
      </c>
      <c r="F256" s="27">
        <f t="shared" si="7"/>
        <v>86751</v>
      </c>
      <c r="G256" s="119"/>
    </row>
    <row r="257" spans="1:10" s="120" customFormat="1">
      <c r="A257" s="138"/>
      <c r="B257" s="122"/>
      <c r="C257" s="123"/>
      <c r="D257" s="124"/>
      <c r="E257" s="123"/>
      <c r="F257" s="27">
        <f t="shared" si="7"/>
        <v>0</v>
      </c>
      <c r="G257" s="119"/>
    </row>
    <row r="258" spans="1:10" s="120" customFormat="1">
      <c r="A258" s="127">
        <v>4</v>
      </c>
      <c r="B258" s="128" t="s">
        <v>62</v>
      </c>
      <c r="C258" s="123"/>
      <c r="D258" s="124"/>
      <c r="E258" s="123"/>
      <c r="F258" s="27">
        <f t="shared" si="7"/>
        <v>0</v>
      </c>
      <c r="G258" s="119"/>
    </row>
    <row r="259" spans="1:10" s="158" customFormat="1" ht="25.5">
      <c r="A259" s="138">
        <v>4.0999999999999996</v>
      </c>
      <c r="B259" s="133" t="s">
        <v>90</v>
      </c>
      <c r="C259" s="125">
        <v>175.1</v>
      </c>
      <c r="D259" s="33" t="s">
        <v>18</v>
      </c>
      <c r="E259" s="125">
        <v>2755.86</v>
      </c>
      <c r="F259" s="27">
        <f t="shared" si="7"/>
        <v>482551.09</v>
      </c>
      <c r="G259" s="157"/>
    </row>
    <row r="260" spans="1:10" s="120" customFormat="1" ht="9.75" customHeight="1">
      <c r="A260" s="136"/>
      <c r="B260" s="133"/>
      <c r="C260" s="125"/>
      <c r="D260" s="33"/>
      <c r="E260" s="125"/>
      <c r="F260" s="27">
        <f t="shared" si="7"/>
        <v>0</v>
      </c>
      <c r="G260" s="119"/>
    </row>
    <row r="261" spans="1:10" s="120" customFormat="1">
      <c r="A261" s="127">
        <v>5</v>
      </c>
      <c r="B261" s="128" t="s">
        <v>64</v>
      </c>
      <c r="C261" s="125"/>
      <c r="D261" s="33"/>
      <c r="E261" s="125"/>
      <c r="F261" s="27">
        <f t="shared" si="7"/>
        <v>0</v>
      </c>
      <c r="G261" s="119"/>
    </row>
    <row r="262" spans="1:10" s="120" customFormat="1" ht="25.5">
      <c r="A262" s="138">
        <v>5.0999999999999996</v>
      </c>
      <c r="B262" s="133" t="s">
        <v>91</v>
      </c>
      <c r="C262" s="125">
        <v>175.1</v>
      </c>
      <c r="D262" s="33" t="s">
        <v>18</v>
      </c>
      <c r="E262" s="125">
        <v>88.72</v>
      </c>
      <c r="F262" s="27">
        <f t="shared" si="7"/>
        <v>15534.87</v>
      </c>
      <c r="G262" s="119"/>
    </row>
    <row r="263" spans="1:10" s="120" customFormat="1" ht="8.25" customHeight="1">
      <c r="A263" s="136"/>
      <c r="B263" s="133"/>
      <c r="C263" s="125"/>
      <c r="D263" s="33"/>
      <c r="E263" s="125"/>
      <c r="F263" s="27">
        <f t="shared" si="7"/>
        <v>0</v>
      </c>
      <c r="G263" s="119"/>
    </row>
    <row r="264" spans="1:10" s="120" customFormat="1" ht="15" customHeight="1">
      <c r="A264" s="136">
        <v>6</v>
      </c>
      <c r="B264" s="166" t="s">
        <v>86</v>
      </c>
      <c r="C264" s="125">
        <v>1</v>
      </c>
      <c r="D264" s="33" t="s">
        <v>43</v>
      </c>
      <c r="E264" s="125">
        <v>54185.61</v>
      </c>
      <c r="F264" s="27">
        <f t="shared" si="7"/>
        <v>54185.61</v>
      </c>
      <c r="G264" s="119"/>
    </row>
    <row r="265" spans="1:10" s="8" customFormat="1" ht="12.75" customHeight="1">
      <c r="A265" s="63"/>
      <c r="B265" s="61" t="s">
        <v>40</v>
      </c>
      <c r="C265" s="32"/>
      <c r="D265" s="64"/>
      <c r="E265" s="42"/>
      <c r="F265" s="27">
        <f t="shared" si="7"/>
        <v>0</v>
      </c>
      <c r="G265" s="7"/>
    </row>
    <row r="266" spans="1:10" s="72" customFormat="1" ht="25.5" customHeight="1">
      <c r="A266" s="169">
        <v>7</v>
      </c>
      <c r="B266" s="66" t="s">
        <v>41</v>
      </c>
      <c r="C266" s="67">
        <v>100</v>
      </c>
      <c r="D266" s="68" t="s">
        <v>15</v>
      </c>
      <c r="E266" s="69">
        <v>50.15</v>
      </c>
      <c r="F266" s="70">
        <f>ROUND(C266*E266,2)</f>
        <v>5015</v>
      </c>
      <c r="G266" s="71"/>
      <c r="I266" s="73"/>
      <c r="J266" s="74"/>
    </row>
    <row r="267" spans="1:10" s="72" customFormat="1">
      <c r="A267" s="169"/>
      <c r="B267" s="66"/>
      <c r="C267" s="67"/>
      <c r="D267" s="68"/>
      <c r="E267" s="69"/>
      <c r="F267" s="70"/>
      <c r="G267" s="75"/>
      <c r="I267" s="73"/>
      <c r="J267" s="74"/>
    </row>
    <row r="268" spans="1:10" s="72" customFormat="1">
      <c r="A268" s="169">
        <v>8</v>
      </c>
      <c r="B268" s="66" t="s">
        <v>42</v>
      </c>
      <c r="C268" s="67">
        <v>1</v>
      </c>
      <c r="D268" s="68" t="s">
        <v>43</v>
      </c>
      <c r="E268" s="69">
        <v>4000</v>
      </c>
      <c r="F268" s="70">
        <f>ROUND(C268*E268,2)</f>
        <v>4000</v>
      </c>
      <c r="G268" s="75"/>
      <c r="I268" s="73"/>
      <c r="J268" s="74"/>
    </row>
    <row r="269" spans="1:10" s="83" customFormat="1" ht="12.75" customHeight="1">
      <c r="A269" s="76"/>
      <c r="B269" s="77" t="s">
        <v>92</v>
      </c>
      <c r="C269" s="78"/>
      <c r="D269" s="79"/>
      <c r="E269" s="80"/>
      <c r="F269" s="81">
        <f>SUM(F242:F268)</f>
        <v>1189943.9300000002</v>
      </c>
      <c r="G269" s="82"/>
    </row>
    <row r="270" spans="1:10" s="147" customFormat="1">
      <c r="A270" s="148"/>
      <c r="B270" s="149"/>
      <c r="C270" s="150"/>
      <c r="D270" s="151"/>
      <c r="E270" s="152"/>
      <c r="F270" s="27"/>
      <c r="G270" s="146"/>
    </row>
    <row r="271" spans="1:10" s="147" customFormat="1" ht="25.5">
      <c r="A271" s="115" t="s">
        <v>93</v>
      </c>
      <c r="B271" s="116" t="s">
        <v>94</v>
      </c>
      <c r="C271" s="118"/>
      <c r="D271" s="118"/>
      <c r="E271" s="118"/>
      <c r="F271" s="27"/>
      <c r="G271" s="146"/>
    </row>
    <row r="272" spans="1:10" s="147" customFormat="1">
      <c r="A272" s="115"/>
      <c r="B272" s="116"/>
      <c r="C272" s="118"/>
      <c r="D272" s="118"/>
      <c r="E272" s="177"/>
      <c r="F272" s="27"/>
      <c r="G272" s="146"/>
    </row>
    <row r="273" spans="1:7" s="8" customFormat="1" ht="12.75" customHeight="1">
      <c r="A273" s="25">
        <v>1</v>
      </c>
      <c r="B273" s="26" t="s">
        <v>14</v>
      </c>
      <c r="C273" s="123">
        <v>158</v>
      </c>
      <c r="D273" s="22" t="s">
        <v>15</v>
      </c>
      <c r="E273" s="21">
        <v>44.18</v>
      </c>
      <c r="F273" s="27">
        <f>+ROUND(C273*E273,2)</f>
        <v>6980.44</v>
      </c>
      <c r="G273" s="7"/>
    </row>
    <row r="274" spans="1:7" s="8" customFormat="1" ht="12.75" customHeight="1">
      <c r="A274" s="29"/>
      <c r="B274" s="26"/>
      <c r="C274" s="21"/>
      <c r="D274" s="22"/>
      <c r="E274" s="21"/>
      <c r="F274" s="27"/>
      <c r="G274" s="7"/>
    </row>
    <row r="275" spans="1:7" s="8" customFormat="1" ht="12.75" customHeight="1">
      <c r="A275" s="29">
        <v>2</v>
      </c>
      <c r="B275" s="20" t="s">
        <v>16</v>
      </c>
      <c r="C275" s="21"/>
      <c r="D275" s="22"/>
      <c r="E275" s="28"/>
      <c r="F275" s="27"/>
      <c r="G275" s="7"/>
    </row>
    <row r="276" spans="1:7" s="8" customFormat="1">
      <c r="A276" s="30">
        <v>2.1</v>
      </c>
      <c r="B276" s="31" t="s">
        <v>17</v>
      </c>
      <c r="C276" s="32">
        <f>+C273*2</f>
        <v>316</v>
      </c>
      <c r="D276" s="33" t="s">
        <v>18</v>
      </c>
      <c r="E276" s="34">
        <v>74.849999999999994</v>
      </c>
      <c r="F276" s="27">
        <f>+ROUND(C276*E276,2)</f>
        <v>23652.6</v>
      </c>
      <c r="G276" s="7"/>
    </row>
    <row r="277" spans="1:7" s="8" customFormat="1" ht="12.75" customHeight="1">
      <c r="A277" s="35">
        <v>2.2000000000000002</v>
      </c>
      <c r="B277" s="36" t="s">
        <v>19</v>
      </c>
      <c r="C277" s="32">
        <f>+C273</f>
        <v>158</v>
      </c>
      <c r="D277" s="33" t="s">
        <v>20</v>
      </c>
      <c r="E277" s="34">
        <v>40.65</v>
      </c>
      <c r="F277" s="27">
        <f>+ROUND(C277*E277,2)</f>
        <v>6422.7</v>
      </c>
      <c r="G277" s="7"/>
    </row>
    <row r="278" spans="1:7" s="8" customFormat="1" ht="12.75" customHeight="1">
      <c r="A278" s="30">
        <v>2.2999999999999998</v>
      </c>
      <c r="B278" s="31" t="s">
        <v>21</v>
      </c>
      <c r="C278" s="32">
        <f>+C277*0.05*1.4</f>
        <v>11.06</v>
      </c>
      <c r="D278" s="33" t="s">
        <v>22</v>
      </c>
      <c r="E278" s="34">
        <v>165</v>
      </c>
      <c r="F278" s="27">
        <f>+ROUND(C278*E278,2)</f>
        <v>1824.9</v>
      </c>
      <c r="G278" s="7"/>
    </row>
    <row r="279" spans="1:7" s="147" customFormat="1">
      <c r="A279" s="132"/>
      <c r="B279" s="122"/>
      <c r="C279" s="177"/>
      <c r="D279" s="33"/>
      <c r="E279" s="178"/>
      <c r="F279" s="27">
        <f t="shared" ref="F279:F297" si="8">+ROUND(C279*E279,2)</f>
        <v>0</v>
      </c>
      <c r="G279" s="146"/>
    </row>
    <row r="280" spans="1:7" s="147" customFormat="1">
      <c r="A280" s="127">
        <v>3</v>
      </c>
      <c r="B280" s="128" t="s">
        <v>23</v>
      </c>
      <c r="C280" s="177"/>
      <c r="D280" s="33"/>
      <c r="E280" s="177"/>
      <c r="F280" s="27">
        <f t="shared" si="8"/>
        <v>0</v>
      </c>
      <c r="G280" s="146"/>
    </row>
    <row r="281" spans="1:7" s="147" customFormat="1" ht="25.5">
      <c r="A281" s="138">
        <v>3.1</v>
      </c>
      <c r="B281" s="131" t="s">
        <v>61</v>
      </c>
      <c r="C281" s="177">
        <v>409</v>
      </c>
      <c r="D281" s="33" t="s">
        <v>22</v>
      </c>
      <c r="E281" s="177">
        <v>185.42</v>
      </c>
      <c r="F281" s="27">
        <f t="shared" si="8"/>
        <v>75836.78</v>
      </c>
      <c r="G281" s="146"/>
    </row>
    <row r="282" spans="1:7" s="51" customFormat="1">
      <c r="A282" s="44">
        <v>3.2</v>
      </c>
      <c r="B282" s="45" t="s">
        <v>25</v>
      </c>
      <c r="C282" s="46">
        <f>+C277</f>
        <v>158</v>
      </c>
      <c r="D282" s="47" t="s">
        <v>20</v>
      </c>
      <c r="E282" s="48">
        <v>21.67</v>
      </c>
      <c r="F282" s="49">
        <f>ROUND(E282*C282,2)</f>
        <v>3423.86</v>
      </c>
      <c r="G282" s="50">
        <f>+E282*C282</f>
        <v>3423.86</v>
      </c>
    </row>
    <row r="283" spans="1:7" s="180" customFormat="1">
      <c r="A283" s="138">
        <v>3.3</v>
      </c>
      <c r="B283" s="122" t="s">
        <v>26</v>
      </c>
      <c r="C283" s="177">
        <v>13.51</v>
      </c>
      <c r="D283" s="33" t="s">
        <v>22</v>
      </c>
      <c r="E283" s="177">
        <v>1068.3599999999999</v>
      </c>
      <c r="F283" s="27">
        <f t="shared" si="8"/>
        <v>14433.54</v>
      </c>
      <c r="G283" s="179"/>
    </row>
    <row r="284" spans="1:7" s="147" customFormat="1">
      <c r="A284" s="44">
        <v>3.4</v>
      </c>
      <c r="B284" s="31" t="s">
        <v>55</v>
      </c>
      <c r="C284" s="177">
        <v>475.31</v>
      </c>
      <c r="D284" s="33" t="s">
        <v>22</v>
      </c>
      <c r="E284" s="42">
        <v>651.17999999999995</v>
      </c>
      <c r="F284" s="27">
        <f t="shared" si="8"/>
        <v>309512.37</v>
      </c>
      <c r="G284" s="146"/>
    </row>
    <row r="285" spans="1:7" s="147" customFormat="1" ht="25.5">
      <c r="A285" s="138">
        <v>3.5</v>
      </c>
      <c r="B285" s="52" t="s">
        <v>28</v>
      </c>
      <c r="C285" s="177">
        <v>396.09</v>
      </c>
      <c r="D285" s="33" t="s">
        <v>22</v>
      </c>
      <c r="E285" s="177">
        <v>126.55</v>
      </c>
      <c r="F285" s="27">
        <f t="shared" si="8"/>
        <v>50125.19</v>
      </c>
      <c r="G285" s="146"/>
    </row>
    <row r="286" spans="1:7" s="147" customFormat="1">
      <c r="A286" s="44">
        <v>3.6</v>
      </c>
      <c r="B286" s="36" t="s">
        <v>29</v>
      </c>
      <c r="C286" s="177">
        <v>507.73</v>
      </c>
      <c r="D286" s="33" t="s">
        <v>22</v>
      </c>
      <c r="E286" s="177">
        <v>150</v>
      </c>
      <c r="F286" s="27">
        <f t="shared" si="8"/>
        <v>76159.5</v>
      </c>
      <c r="G286" s="146"/>
    </row>
    <row r="287" spans="1:7" s="147" customFormat="1">
      <c r="A287" s="138"/>
      <c r="B287" s="122"/>
      <c r="C287" s="177"/>
      <c r="D287" s="33"/>
      <c r="E287" s="177"/>
      <c r="F287" s="27">
        <f t="shared" si="8"/>
        <v>0</v>
      </c>
      <c r="G287" s="146"/>
    </row>
    <row r="288" spans="1:7" s="147" customFormat="1">
      <c r="A288" s="127">
        <v>4</v>
      </c>
      <c r="B288" s="128" t="s">
        <v>62</v>
      </c>
      <c r="C288" s="177"/>
      <c r="D288" s="33"/>
      <c r="E288" s="177"/>
      <c r="F288" s="27">
        <f t="shared" si="8"/>
        <v>0</v>
      </c>
      <c r="G288" s="146"/>
    </row>
    <row r="289" spans="1:10" s="180" customFormat="1" ht="25.5">
      <c r="A289" s="181">
        <v>4.0999999999999996</v>
      </c>
      <c r="B289" s="155" t="s">
        <v>95</v>
      </c>
      <c r="C289" s="182">
        <v>164.32</v>
      </c>
      <c r="D289" s="89" t="s">
        <v>15</v>
      </c>
      <c r="E289" s="182">
        <v>2755.86</v>
      </c>
      <c r="F289" s="110">
        <f t="shared" si="8"/>
        <v>452842.92</v>
      </c>
      <c r="G289" s="179"/>
    </row>
    <row r="290" spans="1:10" s="147" customFormat="1">
      <c r="A290" s="136"/>
      <c r="B290" s="133"/>
      <c r="C290" s="177"/>
      <c r="D290" s="33"/>
      <c r="E290" s="177"/>
      <c r="F290" s="27">
        <f t="shared" si="8"/>
        <v>0</v>
      </c>
      <c r="G290" s="146"/>
    </row>
    <row r="291" spans="1:10" s="147" customFormat="1">
      <c r="A291" s="127">
        <v>5</v>
      </c>
      <c r="B291" s="128" t="s">
        <v>64</v>
      </c>
      <c r="C291" s="177"/>
      <c r="D291" s="33"/>
      <c r="E291" s="177"/>
      <c r="F291" s="27">
        <f t="shared" si="8"/>
        <v>0</v>
      </c>
      <c r="G291" s="146"/>
    </row>
    <row r="292" spans="1:10" s="147" customFormat="1" ht="25.5">
      <c r="A292" s="138">
        <v>5.0999999999999996</v>
      </c>
      <c r="B292" s="133" t="s">
        <v>91</v>
      </c>
      <c r="C292" s="177">
        <v>164.32</v>
      </c>
      <c r="D292" s="33" t="s">
        <v>15</v>
      </c>
      <c r="E292" s="177">
        <v>88.72</v>
      </c>
      <c r="F292" s="27">
        <f t="shared" si="8"/>
        <v>14578.47</v>
      </c>
      <c r="G292" s="146"/>
    </row>
    <row r="293" spans="1:10" s="147" customFormat="1" ht="8.25" customHeight="1">
      <c r="A293" s="136"/>
      <c r="B293" s="133"/>
      <c r="C293" s="177"/>
      <c r="D293" s="33"/>
      <c r="E293" s="177"/>
      <c r="F293" s="27">
        <f t="shared" si="8"/>
        <v>0</v>
      </c>
      <c r="G293" s="146"/>
    </row>
    <row r="294" spans="1:10" s="147" customFormat="1">
      <c r="A294" s="127">
        <v>6</v>
      </c>
      <c r="B294" s="128" t="s">
        <v>36</v>
      </c>
      <c r="C294" s="177"/>
      <c r="D294" s="33"/>
      <c r="E294" s="177"/>
      <c r="F294" s="27">
        <f t="shared" si="8"/>
        <v>0</v>
      </c>
      <c r="G294" s="146"/>
    </row>
    <row r="295" spans="1:10" s="147" customFormat="1">
      <c r="A295" s="138">
        <v>6.1</v>
      </c>
      <c r="B295" s="131" t="s">
        <v>68</v>
      </c>
      <c r="C295" s="183">
        <v>3</v>
      </c>
      <c r="D295" s="124" t="s">
        <v>38</v>
      </c>
      <c r="E295" s="183">
        <v>1004.25</v>
      </c>
      <c r="F295" s="27">
        <f t="shared" si="8"/>
        <v>3012.75</v>
      </c>
      <c r="G295" s="146"/>
    </row>
    <row r="296" spans="1:10" s="147" customFormat="1">
      <c r="A296" s="138">
        <v>6.2</v>
      </c>
      <c r="B296" s="133" t="s">
        <v>69</v>
      </c>
      <c r="C296" s="183">
        <v>4</v>
      </c>
      <c r="D296" s="124" t="s">
        <v>38</v>
      </c>
      <c r="E296" s="183">
        <v>297.19</v>
      </c>
      <c r="F296" s="27">
        <f t="shared" si="8"/>
        <v>1188.76</v>
      </c>
      <c r="G296" s="146"/>
    </row>
    <row r="297" spans="1:10" s="8" customFormat="1" ht="12.75" customHeight="1">
      <c r="A297" s="63"/>
      <c r="B297" s="61" t="s">
        <v>40</v>
      </c>
      <c r="C297" s="32"/>
      <c r="D297" s="64"/>
      <c r="E297" s="42"/>
      <c r="F297" s="27">
        <f t="shared" si="8"/>
        <v>0</v>
      </c>
      <c r="G297" s="7"/>
    </row>
    <row r="298" spans="1:10" s="72" customFormat="1" ht="25.5" customHeight="1">
      <c r="A298" s="169">
        <v>7</v>
      </c>
      <c r="B298" s="66" t="s">
        <v>41</v>
      </c>
      <c r="C298" s="67">
        <v>100</v>
      </c>
      <c r="D298" s="68" t="s">
        <v>15</v>
      </c>
      <c r="E298" s="69">
        <v>50.15</v>
      </c>
      <c r="F298" s="70">
        <f>ROUND(C298*E298,2)</f>
        <v>5015</v>
      </c>
      <c r="G298" s="71"/>
      <c r="I298" s="73"/>
      <c r="J298" s="74"/>
    </row>
    <row r="299" spans="1:10" s="72" customFormat="1">
      <c r="A299" s="169"/>
      <c r="B299" s="66"/>
      <c r="C299" s="67"/>
      <c r="D299" s="68"/>
      <c r="E299" s="69"/>
      <c r="F299" s="70"/>
      <c r="G299" s="75"/>
      <c r="I299" s="73"/>
      <c r="J299" s="74"/>
    </row>
    <row r="300" spans="1:10" s="72" customFormat="1">
      <c r="A300" s="169">
        <v>8</v>
      </c>
      <c r="B300" s="66" t="s">
        <v>42</v>
      </c>
      <c r="C300" s="67">
        <v>1</v>
      </c>
      <c r="D300" s="68" t="s">
        <v>43</v>
      </c>
      <c r="E300" s="69">
        <v>4000</v>
      </c>
      <c r="F300" s="70">
        <f>ROUND(C300*E300,2)</f>
        <v>4000</v>
      </c>
      <c r="G300" s="75"/>
      <c r="I300" s="73"/>
      <c r="J300" s="74"/>
    </row>
    <row r="301" spans="1:10" s="83" customFormat="1" ht="12.75" customHeight="1">
      <c r="A301" s="76"/>
      <c r="B301" s="77" t="s">
        <v>96</v>
      </c>
      <c r="C301" s="78"/>
      <c r="D301" s="79"/>
      <c r="E301" s="80"/>
      <c r="F301" s="81">
        <f>SUM(F272:F300)</f>
        <v>1049009.78</v>
      </c>
      <c r="G301" s="82"/>
    </row>
    <row r="302" spans="1:10">
      <c r="A302" s="184"/>
      <c r="B302" s="185"/>
      <c r="C302" s="186"/>
      <c r="D302" s="187"/>
      <c r="E302" s="105"/>
      <c r="F302" s="27"/>
    </row>
    <row r="303" spans="1:10" s="51" customFormat="1">
      <c r="A303" s="190" t="s">
        <v>97</v>
      </c>
      <c r="B303" s="191" t="s">
        <v>98</v>
      </c>
      <c r="C303" s="46"/>
      <c r="D303" s="47"/>
      <c r="E303" s="192"/>
      <c r="F303" s="193"/>
      <c r="G303" s="50"/>
    </row>
    <row r="304" spans="1:10" s="51" customFormat="1">
      <c r="A304" s="194"/>
      <c r="B304" s="195"/>
      <c r="C304" s="46"/>
      <c r="D304" s="47"/>
      <c r="E304" s="192"/>
      <c r="F304" s="196"/>
      <c r="G304" s="50"/>
    </row>
    <row r="305" spans="1:9" s="51" customFormat="1">
      <c r="A305" s="197">
        <v>1</v>
      </c>
      <c r="B305" s="195" t="s">
        <v>14</v>
      </c>
      <c r="C305" s="46">
        <v>378.15</v>
      </c>
      <c r="D305" s="47" t="s">
        <v>18</v>
      </c>
      <c r="E305" s="48">
        <v>40</v>
      </c>
      <c r="F305" s="196">
        <f>ROUND(E305*C305,2)</f>
        <v>15126</v>
      </c>
      <c r="G305" s="50"/>
    </row>
    <row r="306" spans="1:9" s="51" customFormat="1">
      <c r="A306" s="194"/>
      <c r="B306" s="195"/>
      <c r="C306" s="46"/>
      <c r="D306" s="47"/>
      <c r="E306" s="48"/>
      <c r="F306" s="196"/>
      <c r="G306" s="50"/>
    </row>
    <row r="307" spans="1:9" s="51" customFormat="1">
      <c r="A307" s="198">
        <v>2</v>
      </c>
      <c r="B307" s="199" t="s">
        <v>23</v>
      </c>
      <c r="C307" s="46"/>
      <c r="D307" s="47"/>
      <c r="E307" s="48"/>
      <c r="F307" s="196"/>
      <c r="G307" s="50"/>
    </row>
    <row r="308" spans="1:9" s="51" customFormat="1" ht="25.5">
      <c r="A308" s="200">
        <v>2.1</v>
      </c>
      <c r="B308" s="31" t="s">
        <v>24</v>
      </c>
      <c r="C308" s="201">
        <v>756.3</v>
      </c>
      <c r="D308" s="68" t="s">
        <v>22</v>
      </c>
      <c r="E308" s="42">
        <v>185.42</v>
      </c>
      <c r="F308" s="196">
        <f>ROUND(E308*C308,2)</f>
        <v>140233.15</v>
      </c>
      <c r="G308" s="50"/>
      <c r="H308" s="51">
        <f>378.15*1*2</f>
        <v>756.3</v>
      </c>
    </row>
    <row r="309" spans="1:9" s="51" customFormat="1">
      <c r="A309" s="44">
        <v>2.2000000000000002</v>
      </c>
      <c r="B309" s="45" t="s">
        <v>25</v>
      </c>
      <c r="C309" s="46">
        <v>378.15</v>
      </c>
      <c r="D309" s="47" t="s">
        <v>20</v>
      </c>
      <c r="E309" s="48">
        <v>21.67</v>
      </c>
      <c r="F309" s="49">
        <f>ROUND(E309*C309,2)</f>
        <v>8194.51</v>
      </c>
      <c r="G309" s="50"/>
    </row>
    <row r="310" spans="1:9" s="51" customFormat="1" ht="12.75" customHeight="1">
      <c r="A310" s="200">
        <v>2.2999999999999998</v>
      </c>
      <c r="B310" s="36" t="s">
        <v>26</v>
      </c>
      <c r="C310" s="202">
        <v>37.82</v>
      </c>
      <c r="D310" s="203" t="s">
        <v>22</v>
      </c>
      <c r="E310" s="204">
        <v>1061.58</v>
      </c>
      <c r="F310" s="205">
        <f>ROUND(E310*C310,2)</f>
        <v>40148.959999999999</v>
      </c>
      <c r="G310" s="50"/>
    </row>
    <row r="311" spans="1:9">
      <c r="A311" s="206">
        <v>2.4</v>
      </c>
      <c r="B311" s="207" t="s">
        <v>55</v>
      </c>
      <c r="C311" s="178">
        <v>402.55</v>
      </c>
      <c r="D311" s="85" t="s">
        <v>22</v>
      </c>
      <c r="E311" s="34">
        <v>651.17999999999995</v>
      </c>
      <c r="F311" s="208">
        <f>+ROUND(C311*E311,2)</f>
        <v>262132.51</v>
      </c>
      <c r="G311" s="188">
        <f>+G312*0.6</f>
        <v>402.54992579999987</v>
      </c>
    </row>
    <row r="312" spans="1:9" ht="25.5">
      <c r="A312" s="209">
        <v>2.5</v>
      </c>
      <c r="B312" s="210" t="s">
        <v>28</v>
      </c>
      <c r="C312" s="178">
        <v>670.92</v>
      </c>
      <c r="D312" s="85" t="s">
        <v>22</v>
      </c>
      <c r="E312" s="178">
        <v>183.68</v>
      </c>
      <c r="F312" s="208">
        <f>+ROUND(C312*E312,2)</f>
        <v>123234.59</v>
      </c>
      <c r="G312" s="188">
        <f>+(C308-C310-378.15*0.0324)*0.95</f>
        <v>670.91654299999982</v>
      </c>
    </row>
    <row r="313" spans="1:9" s="51" customFormat="1">
      <c r="A313" s="44">
        <v>2.6</v>
      </c>
      <c r="B313" s="195" t="s">
        <v>99</v>
      </c>
      <c r="C313" s="46">
        <v>585.52</v>
      </c>
      <c r="D313" s="47" t="s">
        <v>22</v>
      </c>
      <c r="E313" s="48">
        <v>165</v>
      </c>
      <c r="F313" s="196">
        <f>ROUND(E313*C313,2)</f>
        <v>96610.8</v>
      </c>
      <c r="G313" s="50"/>
    </row>
    <row r="314" spans="1:9" s="51" customFormat="1">
      <c r="A314" s="211"/>
      <c r="B314" s="195"/>
      <c r="C314" s="46"/>
      <c r="D314" s="47"/>
      <c r="E314" s="48"/>
      <c r="F314" s="196"/>
      <c r="G314" s="50"/>
    </row>
    <row r="315" spans="1:9" s="51" customFormat="1">
      <c r="A315" s="198">
        <v>3</v>
      </c>
      <c r="B315" s="199" t="s">
        <v>30</v>
      </c>
      <c r="C315" s="46"/>
      <c r="D315" s="47"/>
      <c r="E315" s="48"/>
      <c r="F315" s="196"/>
      <c r="G315" s="50">
        <f t="shared" ref="G315:G331" si="9">+E315*C315</f>
        <v>0</v>
      </c>
    </row>
    <row r="316" spans="1:9" s="51" customFormat="1" ht="13.5" customHeight="1">
      <c r="A316" s="211">
        <v>3.1</v>
      </c>
      <c r="B316" s="195" t="s">
        <v>100</v>
      </c>
      <c r="C316" s="202">
        <v>389.49</v>
      </c>
      <c r="D316" s="203" t="s">
        <v>15</v>
      </c>
      <c r="E316" s="204">
        <v>1219.23</v>
      </c>
      <c r="F316" s="205">
        <f>ROUND(E316*C316,2)</f>
        <v>474877.89</v>
      </c>
      <c r="G316" s="50">
        <f t="shared" si="9"/>
        <v>474877.89270000003</v>
      </c>
      <c r="H316" s="51">
        <f>24+18</f>
        <v>42</v>
      </c>
      <c r="I316" s="212">
        <f>+C316/1.03</f>
        <v>378.14563106796118</v>
      </c>
    </row>
    <row r="317" spans="1:9" s="51" customFormat="1">
      <c r="A317" s="211"/>
      <c r="B317" s="195"/>
      <c r="C317" s="46"/>
      <c r="D317" s="47"/>
      <c r="E317" s="48"/>
      <c r="F317" s="196"/>
      <c r="G317" s="50">
        <f t="shared" si="9"/>
        <v>0</v>
      </c>
    </row>
    <row r="318" spans="1:9" s="51" customFormat="1">
      <c r="A318" s="213">
        <v>4</v>
      </c>
      <c r="B318" s="214" t="s">
        <v>101</v>
      </c>
      <c r="C318" s="202"/>
      <c r="D318" s="203"/>
      <c r="E318" s="204"/>
      <c r="F318" s="196"/>
      <c r="G318" s="50">
        <f t="shared" si="9"/>
        <v>0</v>
      </c>
    </row>
    <row r="319" spans="1:9" s="51" customFormat="1" ht="12.75" customHeight="1">
      <c r="A319" s="211">
        <v>4.0999999999999996</v>
      </c>
      <c r="B319" s="195" t="s">
        <v>100</v>
      </c>
      <c r="C319" s="202">
        <v>389.49</v>
      </c>
      <c r="D319" s="203" t="s">
        <v>15</v>
      </c>
      <c r="E319" s="204">
        <v>90.38</v>
      </c>
      <c r="F319" s="205">
        <f>ROUND(E319*C319,2)</f>
        <v>35202.11</v>
      </c>
      <c r="G319" s="50">
        <f t="shared" si="9"/>
        <v>35202.106200000002</v>
      </c>
    </row>
    <row r="320" spans="1:9" s="51" customFormat="1">
      <c r="A320" s="215"/>
      <c r="B320" s="195"/>
      <c r="C320" s="46"/>
      <c r="D320" s="47"/>
      <c r="E320" s="48"/>
      <c r="F320" s="196"/>
      <c r="G320" s="50">
        <f t="shared" si="9"/>
        <v>0</v>
      </c>
    </row>
    <row r="321" spans="1:9" s="51" customFormat="1">
      <c r="A321" s="216">
        <v>5</v>
      </c>
      <c r="B321" s="217" t="s">
        <v>102</v>
      </c>
      <c r="C321" s="218"/>
      <c r="D321" s="219"/>
      <c r="E321" s="220"/>
      <c r="F321" s="221"/>
      <c r="G321" s="50">
        <f t="shared" si="9"/>
        <v>0</v>
      </c>
    </row>
    <row r="322" spans="1:9" s="51" customFormat="1">
      <c r="A322" s="222">
        <v>5.0999999999999996</v>
      </c>
      <c r="B322" s="223" t="s">
        <v>103</v>
      </c>
      <c r="C322" s="223">
        <v>12</v>
      </c>
      <c r="D322" s="219" t="s">
        <v>38</v>
      </c>
      <c r="E322" s="62">
        <v>38384.660000000003</v>
      </c>
      <c r="F322" s="221">
        <f>ROUND(E322*C322,2)</f>
        <v>460615.92</v>
      </c>
      <c r="G322" s="50">
        <f t="shared" si="9"/>
        <v>460615.92000000004</v>
      </c>
      <c r="H322" s="51">
        <v>2643.84</v>
      </c>
    </row>
    <row r="323" spans="1:9" s="51" customFormat="1">
      <c r="A323" s="222">
        <v>5.2</v>
      </c>
      <c r="B323" s="223" t="s">
        <v>104</v>
      </c>
      <c r="C323" s="223">
        <v>6</v>
      </c>
      <c r="D323" s="219" t="s">
        <v>38</v>
      </c>
      <c r="E323" s="62">
        <v>43909.93</v>
      </c>
      <c r="F323" s="221">
        <f>ROUND(E323*C323,2)</f>
        <v>263459.58</v>
      </c>
      <c r="G323" s="50">
        <f t="shared" si="9"/>
        <v>263459.58</v>
      </c>
      <c r="H323" s="51">
        <v>2938.84</v>
      </c>
    </row>
    <row r="324" spans="1:9" s="51" customFormat="1">
      <c r="A324" s="222">
        <v>5.3</v>
      </c>
      <c r="B324" s="223" t="s">
        <v>105</v>
      </c>
      <c r="C324" s="223">
        <v>2</v>
      </c>
      <c r="D324" s="219" t="s">
        <v>38</v>
      </c>
      <c r="E324" s="204">
        <v>54185.61</v>
      </c>
      <c r="F324" s="221">
        <f>ROUND(E324*C324,2)</f>
        <v>108371.22</v>
      </c>
      <c r="G324" s="50">
        <f t="shared" si="9"/>
        <v>108371.22</v>
      </c>
      <c r="H324" s="51">
        <v>3478.25</v>
      </c>
    </row>
    <row r="325" spans="1:9" s="51" customFormat="1">
      <c r="A325" s="224"/>
      <c r="B325" s="223"/>
      <c r="C325" s="223"/>
      <c r="D325" s="219"/>
      <c r="E325" s="220"/>
      <c r="F325" s="221"/>
      <c r="G325" s="50">
        <f t="shared" si="9"/>
        <v>0</v>
      </c>
    </row>
    <row r="326" spans="1:9" s="51" customFormat="1">
      <c r="A326" s="198">
        <v>6</v>
      </c>
      <c r="B326" s="199" t="s">
        <v>106</v>
      </c>
      <c r="C326" s="46"/>
      <c r="D326" s="47"/>
      <c r="E326" s="48"/>
      <c r="F326" s="196"/>
      <c r="G326" s="50">
        <f t="shared" si="9"/>
        <v>0</v>
      </c>
    </row>
    <row r="327" spans="1:9" s="51" customFormat="1">
      <c r="A327" s="225">
        <v>6.1</v>
      </c>
      <c r="B327" s="195" t="s">
        <v>107</v>
      </c>
      <c r="C327" s="202">
        <v>2</v>
      </c>
      <c r="D327" s="203" t="s">
        <v>38</v>
      </c>
      <c r="E327" s="204">
        <v>7566.03</v>
      </c>
      <c r="F327" s="205">
        <f>ROUND(E327*C327,2)</f>
        <v>15132.06</v>
      </c>
      <c r="G327" s="50">
        <f t="shared" si="9"/>
        <v>15132.06</v>
      </c>
    </row>
    <row r="328" spans="1:9" s="51" customFormat="1">
      <c r="A328" s="226"/>
      <c r="B328" s="227"/>
      <c r="C328" s="228"/>
      <c r="D328" s="229"/>
      <c r="E328" s="230"/>
      <c r="F328" s="196"/>
      <c r="G328" s="50"/>
      <c r="I328" s="231"/>
    </row>
    <row r="329" spans="1:9" s="51" customFormat="1" ht="25.5">
      <c r="A329" s="232">
        <v>7</v>
      </c>
      <c r="B329" s="233" t="s">
        <v>108</v>
      </c>
      <c r="C329" s="234">
        <v>378.15</v>
      </c>
      <c r="D329" s="235" t="s">
        <v>18</v>
      </c>
      <c r="E329" s="236">
        <v>50.15</v>
      </c>
      <c r="F329" s="205">
        <f>ROUND(E329*C329,2)</f>
        <v>18964.22</v>
      </c>
      <c r="G329" s="50">
        <f t="shared" si="9"/>
        <v>18964.2225</v>
      </c>
    </row>
    <row r="330" spans="1:9" s="51" customFormat="1">
      <c r="A330" s="211"/>
      <c r="B330" s="233"/>
      <c r="C330" s="228"/>
      <c r="D330" s="229"/>
      <c r="E330" s="230"/>
      <c r="F330" s="196"/>
      <c r="G330" s="50"/>
    </row>
    <row r="331" spans="1:9" s="51" customFormat="1">
      <c r="A331" s="237">
        <v>8</v>
      </c>
      <c r="B331" s="44" t="s">
        <v>42</v>
      </c>
      <c r="C331" s="234">
        <v>1</v>
      </c>
      <c r="D331" s="235" t="s">
        <v>43</v>
      </c>
      <c r="E331" s="238">
        <v>5000</v>
      </c>
      <c r="F331" s="205">
        <f>ROUND(E331*C331,2)</f>
        <v>5000</v>
      </c>
      <c r="G331" s="50">
        <f t="shared" si="9"/>
        <v>5000</v>
      </c>
    </row>
    <row r="332" spans="1:9" s="180" customFormat="1">
      <c r="A332" s="142"/>
      <c r="B332" s="112" t="s">
        <v>109</v>
      </c>
      <c r="C332" s="239"/>
      <c r="D332" s="144"/>
      <c r="E332" s="240"/>
      <c r="F332" s="81">
        <f>SUM(F304:F331)</f>
        <v>2067303.5200000003</v>
      </c>
      <c r="G332" s="179"/>
    </row>
    <row r="333" spans="1:9" s="51" customFormat="1">
      <c r="A333" s="241"/>
      <c r="B333" s="242"/>
      <c r="C333" s="234"/>
      <c r="D333" s="235"/>
      <c r="E333" s="238"/>
      <c r="F333" s="205"/>
      <c r="G333" s="50"/>
    </row>
    <row r="334" spans="1:9" s="247" customFormat="1" ht="12.75" customHeight="1">
      <c r="A334" s="243" t="s">
        <v>110</v>
      </c>
      <c r="B334" s="244" t="s">
        <v>111</v>
      </c>
      <c r="C334" s="28"/>
      <c r="D334" s="245"/>
      <c r="E334" s="23"/>
      <c r="F334" s="23"/>
      <c r="G334" s="246"/>
    </row>
    <row r="335" spans="1:9" s="247" customFormat="1" ht="12.75" customHeight="1">
      <c r="A335" s="248"/>
      <c r="B335" s="244"/>
      <c r="C335" s="28"/>
      <c r="D335" s="245"/>
      <c r="E335" s="23"/>
      <c r="F335" s="23"/>
      <c r="G335" s="246"/>
    </row>
    <row r="336" spans="1:9" s="247" customFormat="1" ht="12.75" customHeight="1">
      <c r="A336" s="249">
        <v>1</v>
      </c>
      <c r="B336" s="250" t="s">
        <v>14</v>
      </c>
      <c r="C336" s="28">
        <v>3610</v>
      </c>
      <c r="D336" s="245" t="s">
        <v>15</v>
      </c>
      <c r="E336" s="28">
        <v>44.18</v>
      </c>
      <c r="F336" s="208">
        <f>+ROUND(C336*E336,2)</f>
        <v>159489.79999999999</v>
      </c>
      <c r="G336" s="246"/>
    </row>
    <row r="337" spans="1:8" s="8" customFormat="1" ht="12.75" customHeight="1">
      <c r="A337" s="251"/>
      <c r="B337" s="250"/>
      <c r="C337" s="28"/>
      <c r="D337" s="245"/>
      <c r="E337" s="28"/>
      <c r="F337" s="208"/>
      <c r="G337" s="7"/>
    </row>
    <row r="338" spans="1:8" s="8" customFormat="1" ht="12.75" customHeight="1">
      <c r="A338" s="251">
        <v>2</v>
      </c>
      <c r="B338" s="244" t="s">
        <v>16</v>
      </c>
      <c r="C338" s="28"/>
      <c r="D338" s="245"/>
      <c r="E338" s="28"/>
      <c r="F338" s="208"/>
      <c r="G338" s="7"/>
    </row>
    <row r="339" spans="1:8" s="93" customFormat="1">
      <c r="A339" s="252">
        <v>2.1</v>
      </c>
      <c r="B339" s="253" t="s">
        <v>17</v>
      </c>
      <c r="C339" s="254">
        <f>+C336*2</f>
        <v>7220</v>
      </c>
      <c r="D339" s="255" t="s">
        <v>18</v>
      </c>
      <c r="E339" s="141">
        <v>74.849999999999994</v>
      </c>
      <c r="F339" s="256">
        <f>+ROUND(C339*E339,2)</f>
        <v>540417</v>
      </c>
      <c r="G339" s="92"/>
    </row>
    <row r="340" spans="1:8" s="8" customFormat="1" ht="12.75" customHeight="1">
      <c r="A340" s="257">
        <v>2.2000000000000002</v>
      </c>
      <c r="B340" s="258" t="s">
        <v>19</v>
      </c>
      <c r="C340" s="259">
        <f>+C336</f>
        <v>3610</v>
      </c>
      <c r="D340" s="85" t="s">
        <v>20</v>
      </c>
      <c r="E340" s="34">
        <v>40.65</v>
      </c>
      <c r="F340" s="208">
        <f>+ROUND(C340*E340,2)</f>
        <v>146746.5</v>
      </c>
      <c r="G340" s="7"/>
    </row>
    <row r="341" spans="1:8" s="8" customFormat="1" ht="12.75" customHeight="1">
      <c r="A341" s="260">
        <v>2.2999999999999998</v>
      </c>
      <c r="B341" s="207" t="s">
        <v>21</v>
      </c>
      <c r="C341" s="259">
        <f>+C340*0.05*1.4</f>
        <v>252.7</v>
      </c>
      <c r="D341" s="85" t="s">
        <v>22</v>
      </c>
      <c r="E341" s="34">
        <v>165</v>
      </c>
      <c r="F341" s="208">
        <f>+ROUND(C341*E341,2)</f>
        <v>41695.5</v>
      </c>
      <c r="G341" s="7"/>
    </row>
    <row r="342" spans="1:8" s="247" customFormat="1" ht="12.75" customHeight="1">
      <c r="A342" s="261"/>
      <c r="B342" s="250"/>
      <c r="C342" s="28"/>
      <c r="D342" s="245"/>
      <c r="E342" s="28"/>
      <c r="F342" s="208">
        <f t="shared" ref="F342:F358" si="10">+ROUND(C342*E342,2)</f>
        <v>0</v>
      </c>
      <c r="G342" s="246"/>
    </row>
    <row r="343" spans="1:8" s="247" customFormat="1" ht="12.75" customHeight="1">
      <c r="A343" s="262">
        <v>3</v>
      </c>
      <c r="B343" s="263" t="s">
        <v>23</v>
      </c>
      <c r="C343" s="259"/>
      <c r="D343" s="85"/>
      <c r="E343" s="34"/>
      <c r="F343" s="208">
        <f t="shared" si="10"/>
        <v>0</v>
      </c>
      <c r="G343" s="246"/>
    </row>
    <row r="344" spans="1:8" s="247" customFormat="1">
      <c r="A344" s="260">
        <v>3.1</v>
      </c>
      <c r="B344" s="207" t="s">
        <v>112</v>
      </c>
      <c r="C344" s="259">
        <v>5415</v>
      </c>
      <c r="D344" s="85" t="s">
        <v>22</v>
      </c>
      <c r="E344" s="34">
        <v>154.52000000000001</v>
      </c>
      <c r="F344" s="264">
        <f t="shared" si="10"/>
        <v>836725.8</v>
      </c>
      <c r="G344" s="246">
        <f>+C336*1*1.5</f>
        <v>5415</v>
      </c>
    </row>
    <row r="345" spans="1:8" s="51" customFormat="1">
      <c r="A345" s="44">
        <v>3.2</v>
      </c>
      <c r="B345" s="45" t="s">
        <v>25</v>
      </c>
      <c r="C345" s="46">
        <f>+C340</f>
        <v>3610</v>
      </c>
      <c r="D345" s="47" t="s">
        <v>20</v>
      </c>
      <c r="E345" s="48">
        <v>21.67</v>
      </c>
      <c r="F345" s="49">
        <f>ROUND(E345*C345,2)</f>
        <v>78228.7</v>
      </c>
      <c r="G345" s="50">
        <f>+E345*C345</f>
        <v>78228.700000000012</v>
      </c>
    </row>
    <row r="346" spans="1:8" s="247" customFormat="1" ht="12.75" customHeight="1">
      <c r="A346" s="257">
        <v>3.2</v>
      </c>
      <c r="B346" s="258" t="s">
        <v>26</v>
      </c>
      <c r="C346" s="259">
        <v>361</v>
      </c>
      <c r="D346" s="85" t="s">
        <v>22</v>
      </c>
      <c r="E346" s="34">
        <v>1068.3599999999999</v>
      </c>
      <c r="F346" s="264">
        <f t="shared" si="10"/>
        <v>385677.96</v>
      </c>
      <c r="G346" s="246">
        <f>+C336*0.1*1</f>
        <v>361</v>
      </c>
    </row>
    <row r="347" spans="1:8" s="247" customFormat="1" ht="12.75" customHeight="1">
      <c r="A347" s="260">
        <v>3.3</v>
      </c>
      <c r="B347" s="207" t="s">
        <v>27</v>
      </c>
      <c r="C347" s="259">
        <v>3376.93</v>
      </c>
      <c r="D347" s="85" t="s">
        <v>22</v>
      </c>
      <c r="E347" s="34">
        <v>651.17999999999995</v>
      </c>
      <c r="F347" s="264">
        <f t="shared" si="10"/>
        <v>2198989.2799999998</v>
      </c>
      <c r="G347" s="246"/>
    </row>
    <row r="348" spans="1:8" s="247" customFormat="1" ht="25.5" customHeight="1">
      <c r="A348" s="260">
        <v>3.4</v>
      </c>
      <c r="B348" s="210" t="s">
        <v>28</v>
      </c>
      <c r="C348" s="259">
        <v>4690.18</v>
      </c>
      <c r="D348" s="85" t="s">
        <v>22</v>
      </c>
      <c r="E348" s="34">
        <v>183.68</v>
      </c>
      <c r="F348" s="264">
        <f t="shared" si="10"/>
        <v>861492.26</v>
      </c>
      <c r="G348" s="246">
        <f>+(G344-G346-C336*0.0324)*0.95</f>
        <v>4690.1841999999997</v>
      </c>
      <c r="H348" s="247">
        <f>+G348*0.6*1.2</f>
        <v>3376.9326239999996</v>
      </c>
    </row>
    <row r="349" spans="1:8" s="247" customFormat="1" ht="12.75" customHeight="1">
      <c r="A349" s="260">
        <v>3.5</v>
      </c>
      <c r="B349" s="258" t="s">
        <v>29</v>
      </c>
      <c r="C349" s="259">
        <v>4246.71</v>
      </c>
      <c r="D349" s="85" t="s">
        <v>22</v>
      </c>
      <c r="E349" s="34">
        <v>165</v>
      </c>
      <c r="F349" s="264">
        <f t="shared" si="10"/>
        <v>700707.15</v>
      </c>
      <c r="G349" s="246">
        <f>+(G344-G348*0.4)*1.2</f>
        <v>4246.7115839999997</v>
      </c>
    </row>
    <row r="350" spans="1:8" s="247" customFormat="1" ht="12.75" customHeight="1">
      <c r="A350" s="260"/>
      <c r="B350" s="258"/>
      <c r="C350" s="259"/>
      <c r="D350" s="85"/>
      <c r="E350" s="34"/>
      <c r="F350" s="208">
        <f t="shared" si="10"/>
        <v>0</v>
      </c>
      <c r="G350" s="246"/>
    </row>
    <row r="351" spans="1:8" s="247" customFormat="1" ht="12.75" customHeight="1">
      <c r="A351" s="265">
        <v>4</v>
      </c>
      <c r="B351" s="263" t="s">
        <v>30</v>
      </c>
      <c r="C351" s="259"/>
      <c r="D351" s="85"/>
      <c r="E351" s="34"/>
      <c r="F351" s="208">
        <f t="shared" si="10"/>
        <v>0</v>
      </c>
      <c r="G351" s="246"/>
    </row>
    <row r="352" spans="1:8" s="247" customFormat="1" ht="25.5" customHeight="1">
      <c r="A352" s="266">
        <v>4.0999999999999996</v>
      </c>
      <c r="B352" s="250" t="s">
        <v>32</v>
      </c>
      <c r="C352" s="28">
        <v>3718.3</v>
      </c>
      <c r="D352" s="245" t="s">
        <v>15</v>
      </c>
      <c r="E352" s="28">
        <v>1219.23</v>
      </c>
      <c r="F352" s="267">
        <f t="shared" si="10"/>
        <v>4533462.91</v>
      </c>
      <c r="G352" s="246">
        <f>+C336*1.03</f>
        <v>3718.3</v>
      </c>
    </row>
    <row r="353" spans="1:10" s="247" customFormat="1" ht="12.75" customHeight="1">
      <c r="A353" s="261"/>
      <c r="B353" s="244"/>
      <c r="C353" s="28"/>
      <c r="D353" s="245"/>
      <c r="E353" s="28"/>
      <c r="F353" s="267">
        <f t="shared" si="10"/>
        <v>0</v>
      </c>
      <c r="G353" s="246"/>
    </row>
    <row r="354" spans="1:10" s="247" customFormat="1" ht="12.75" customHeight="1">
      <c r="A354" s="251">
        <v>5</v>
      </c>
      <c r="B354" s="244" t="s">
        <v>33</v>
      </c>
      <c r="C354" s="28"/>
      <c r="D354" s="245"/>
      <c r="E354" s="28"/>
      <c r="F354" s="267">
        <f t="shared" si="10"/>
        <v>0</v>
      </c>
      <c r="G354" s="246"/>
    </row>
    <row r="355" spans="1:10" s="247" customFormat="1" ht="25.5" customHeight="1">
      <c r="A355" s="266">
        <v>5.0999999999999996</v>
      </c>
      <c r="B355" s="250" t="s">
        <v>35</v>
      </c>
      <c r="C355" s="28">
        <v>3718.3</v>
      </c>
      <c r="D355" s="245" t="s">
        <v>15</v>
      </c>
      <c r="E355" s="268">
        <v>79.28</v>
      </c>
      <c r="F355" s="267">
        <f t="shared" si="10"/>
        <v>294786.82</v>
      </c>
      <c r="G355" s="246"/>
    </row>
    <row r="356" spans="1:10" s="247" customFormat="1" ht="9" customHeight="1">
      <c r="A356" s="261"/>
      <c r="B356" s="269"/>
      <c r="C356" s="28"/>
      <c r="D356" s="245"/>
      <c r="E356" s="28"/>
      <c r="F356" s="208">
        <f t="shared" si="10"/>
        <v>0</v>
      </c>
      <c r="G356" s="246"/>
    </row>
    <row r="357" spans="1:10" s="247" customFormat="1" ht="12.75" customHeight="1">
      <c r="A357" s="249">
        <v>6</v>
      </c>
      <c r="B357" s="207" t="s">
        <v>39</v>
      </c>
      <c r="C357" s="28">
        <v>60</v>
      </c>
      <c r="D357" s="245" t="s">
        <v>38</v>
      </c>
      <c r="E357" s="62">
        <v>38384.660000000003</v>
      </c>
      <c r="F357" s="208">
        <f t="shared" si="10"/>
        <v>2303079.6</v>
      </c>
      <c r="G357" s="246"/>
    </row>
    <row r="358" spans="1:10" s="8" customFormat="1" ht="10.5" customHeight="1">
      <c r="A358" s="270"/>
      <c r="B358" s="271" t="s">
        <v>40</v>
      </c>
      <c r="C358" s="259"/>
      <c r="D358" s="272"/>
      <c r="E358" s="34"/>
      <c r="F358" s="208">
        <f t="shared" si="10"/>
        <v>0</v>
      </c>
      <c r="G358" s="7"/>
    </row>
    <row r="359" spans="1:10" s="72" customFormat="1" ht="25.5" customHeight="1">
      <c r="A359" s="169">
        <v>7</v>
      </c>
      <c r="B359" s="273" t="s">
        <v>41</v>
      </c>
      <c r="C359" s="274">
        <v>3610</v>
      </c>
      <c r="D359" s="275" t="s">
        <v>15</v>
      </c>
      <c r="E359" s="276">
        <v>50.15</v>
      </c>
      <c r="F359" s="70">
        <f>ROUND(C359*E359,2)</f>
        <v>181041.5</v>
      </c>
      <c r="G359" s="71"/>
      <c r="I359" s="73"/>
      <c r="J359" s="74"/>
    </row>
    <row r="360" spans="1:10" s="72" customFormat="1" ht="7.5" customHeight="1">
      <c r="A360" s="169"/>
      <c r="B360" s="273"/>
      <c r="C360" s="274"/>
      <c r="D360" s="275"/>
      <c r="E360" s="276"/>
      <c r="F360" s="70"/>
      <c r="G360" s="75"/>
      <c r="I360" s="73"/>
      <c r="J360" s="74"/>
    </row>
    <row r="361" spans="1:10" s="72" customFormat="1">
      <c r="A361" s="169">
        <v>8</v>
      </c>
      <c r="B361" s="273" t="s">
        <v>42</v>
      </c>
      <c r="C361" s="274">
        <v>1</v>
      </c>
      <c r="D361" s="275" t="s">
        <v>43</v>
      </c>
      <c r="E361" s="276">
        <v>25000</v>
      </c>
      <c r="F361" s="70">
        <f>ROUND(C361*E361,2)</f>
        <v>25000</v>
      </c>
      <c r="G361" s="75"/>
      <c r="I361" s="73"/>
      <c r="J361" s="74"/>
    </row>
    <row r="362" spans="1:10" s="83" customFormat="1" ht="12.75" customHeight="1">
      <c r="A362" s="76"/>
      <c r="B362" s="77" t="s">
        <v>113</v>
      </c>
      <c r="C362" s="78"/>
      <c r="D362" s="79"/>
      <c r="E362" s="80"/>
      <c r="F362" s="81">
        <f>SUM(F336:F361)</f>
        <v>13287540.779999999</v>
      </c>
      <c r="G362" s="82"/>
    </row>
    <row r="363" spans="1:10" s="8" customFormat="1" ht="12.75" customHeight="1">
      <c r="A363" s="270"/>
      <c r="B363" s="271"/>
      <c r="C363" s="259"/>
      <c r="D363" s="272"/>
      <c r="E363" s="34"/>
      <c r="F363" s="208"/>
      <c r="G363" s="7"/>
    </row>
    <row r="364" spans="1:10" s="247" customFormat="1" ht="12.75" customHeight="1">
      <c r="A364" s="243" t="s">
        <v>114</v>
      </c>
      <c r="B364" s="244" t="s">
        <v>115</v>
      </c>
      <c r="C364" s="28"/>
      <c r="D364" s="245"/>
      <c r="E364" s="23"/>
      <c r="F364" s="23"/>
      <c r="G364" s="246"/>
    </row>
    <row r="365" spans="1:10" s="247" customFormat="1" ht="12.75" customHeight="1">
      <c r="A365" s="248"/>
      <c r="B365" s="244"/>
      <c r="C365" s="28"/>
      <c r="D365" s="245"/>
      <c r="E365" s="23"/>
      <c r="F365" s="23"/>
      <c r="G365" s="246"/>
    </row>
    <row r="366" spans="1:10" s="247" customFormat="1" ht="12.75" customHeight="1">
      <c r="A366" s="249">
        <v>1</v>
      </c>
      <c r="B366" s="250" t="s">
        <v>14</v>
      </c>
      <c r="C366" s="28">
        <f>10033.8+2424</f>
        <v>12457.8</v>
      </c>
      <c r="D366" s="245" t="s">
        <v>15</v>
      </c>
      <c r="E366" s="28">
        <v>44.18</v>
      </c>
      <c r="F366" s="208">
        <f>+ROUND(C366*E366,2)</f>
        <v>550385.6</v>
      </c>
      <c r="G366" s="246"/>
    </row>
    <row r="367" spans="1:10" s="247" customFormat="1" ht="12.75" customHeight="1">
      <c r="A367" s="261"/>
      <c r="B367" s="250"/>
      <c r="C367" s="28"/>
      <c r="D367" s="245"/>
      <c r="E367" s="28"/>
      <c r="F367" s="208">
        <f t="shared" ref="F367:F391" si="11">+ROUND(C367*E367,2)</f>
        <v>0</v>
      </c>
      <c r="G367" s="246"/>
    </row>
    <row r="368" spans="1:10" s="8" customFormat="1" ht="12.75" customHeight="1">
      <c r="A368" s="251">
        <v>2</v>
      </c>
      <c r="B368" s="244" t="s">
        <v>16</v>
      </c>
      <c r="C368" s="28"/>
      <c r="D368" s="245"/>
      <c r="E368" s="28"/>
      <c r="F368" s="208"/>
      <c r="G368" s="7"/>
    </row>
    <row r="369" spans="1:9" s="8" customFormat="1">
      <c r="A369" s="260">
        <v>2.1</v>
      </c>
      <c r="B369" s="207" t="s">
        <v>17</v>
      </c>
      <c r="C369" s="259">
        <f>+C366*2</f>
        <v>24915.599999999999</v>
      </c>
      <c r="D369" s="85" t="s">
        <v>18</v>
      </c>
      <c r="E369" s="34">
        <v>74.849999999999994</v>
      </c>
      <c r="F369" s="208">
        <f>+ROUND(C369*E369,2)</f>
        <v>1864932.66</v>
      </c>
      <c r="G369" s="7"/>
    </row>
    <row r="370" spans="1:9" s="8" customFormat="1" ht="12.75" customHeight="1">
      <c r="A370" s="257">
        <v>2.2000000000000002</v>
      </c>
      <c r="B370" s="258" t="s">
        <v>19</v>
      </c>
      <c r="C370" s="259">
        <f>+C366*1</f>
        <v>12457.8</v>
      </c>
      <c r="D370" s="85" t="s">
        <v>20</v>
      </c>
      <c r="E370" s="34">
        <v>40.65</v>
      </c>
      <c r="F370" s="208">
        <f>+ROUND(C370*E370,2)</f>
        <v>506409.57</v>
      </c>
      <c r="G370" s="7"/>
    </row>
    <row r="371" spans="1:9" s="8" customFormat="1" ht="12.75" customHeight="1">
      <c r="A371" s="260">
        <v>2.2999999999999998</v>
      </c>
      <c r="B371" s="207" t="s">
        <v>21</v>
      </c>
      <c r="C371" s="259">
        <f>+C370*0.05*1.4</f>
        <v>872.04599999999994</v>
      </c>
      <c r="D371" s="85" t="s">
        <v>22</v>
      </c>
      <c r="E371" s="34">
        <v>165</v>
      </c>
      <c r="F371" s="208">
        <f>+ROUND(C371*E371,2)</f>
        <v>143887.59</v>
      </c>
      <c r="G371" s="7"/>
    </row>
    <row r="372" spans="1:9" s="147" customFormat="1">
      <c r="A372" s="277"/>
      <c r="B372" s="278"/>
      <c r="C372" s="178"/>
      <c r="D372" s="85"/>
      <c r="E372" s="178"/>
      <c r="F372" s="208">
        <f>+ROUND(C372*E372,2)</f>
        <v>0</v>
      </c>
      <c r="G372" s="146"/>
    </row>
    <row r="373" spans="1:9" s="247" customFormat="1" ht="12.75" customHeight="1">
      <c r="A373" s="262">
        <v>3</v>
      </c>
      <c r="B373" s="263" t="s">
        <v>23</v>
      </c>
      <c r="C373" s="259"/>
      <c r="D373" s="85"/>
      <c r="E373" s="34"/>
      <c r="F373" s="208">
        <f t="shared" si="11"/>
        <v>0</v>
      </c>
      <c r="G373" s="246"/>
    </row>
    <row r="374" spans="1:9" s="247" customFormat="1">
      <c r="A374" s="260">
        <v>3.1</v>
      </c>
      <c r="B374" s="207" t="s">
        <v>112</v>
      </c>
      <c r="C374" s="259">
        <v>21110.7</v>
      </c>
      <c r="D374" s="85" t="s">
        <v>22</v>
      </c>
      <c r="E374" s="34">
        <v>154.52000000000001</v>
      </c>
      <c r="F374" s="208">
        <f t="shared" si="11"/>
        <v>3262025.36</v>
      </c>
      <c r="G374" s="246">
        <f>10033.8*1*1.5</f>
        <v>15050.699999999999</v>
      </c>
      <c r="H374" s="247">
        <f>2424*1*2.5</f>
        <v>6060</v>
      </c>
      <c r="I374" s="246">
        <f>+H374+G374</f>
        <v>21110.699999999997</v>
      </c>
    </row>
    <row r="375" spans="1:9" s="51" customFormat="1">
      <c r="A375" s="44">
        <v>3.2</v>
      </c>
      <c r="B375" s="45" t="s">
        <v>25</v>
      </c>
      <c r="C375" s="46">
        <f>+C370</f>
        <v>12457.8</v>
      </c>
      <c r="D375" s="47" t="s">
        <v>20</v>
      </c>
      <c r="E375" s="48">
        <v>21.67</v>
      </c>
      <c r="F375" s="49">
        <f>ROUND(E375*C375,2)</f>
        <v>269960.53000000003</v>
      </c>
      <c r="G375" s="50">
        <f>+E375*C375</f>
        <v>269960.52600000001</v>
      </c>
    </row>
    <row r="376" spans="1:9" s="247" customFormat="1" ht="12.75" customHeight="1">
      <c r="A376" s="257">
        <v>3.2</v>
      </c>
      <c r="B376" s="258" t="s">
        <v>26</v>
      </c>
      <c r="C376" s="259">
        <v>1245.78</v>
      </c>
      <c r="D376" s="85" t="s">
        <v>22</v>
      </c>
      <c r="E376" s="34">
        <v>1068.3599999999999</v>
      </c>
      <c r="F376" s="208">
        <f t="shared" si="11"/>
        <v>1330941.52</v>
      </c>
      <c r="G376" s="246">
        <f>1*10033.8*0.1</f>
        <v>1003.38</v>
      </c>
      <c r="H376" s="247">
        <f>1*2424*0.1</f>
        <v>242.4</v>
      </c>
      <c r="I376" s="246">
        <f>+H376+G376</f>
        <v>1245.78</v>
      </c>
    </row>
    <row r="377" spans="1:9" s="247" customFormat="1" ht="12.75" customHeight="1">
      <c r="A377" s="260">
        <v>3.3</v>
      </c>
      <c r="B377" s="207" t="s">
        <v>27</v>
      </c>
      <c r="C377" s="259">
        <v>11036.84</v>
      </c>
      <c r="D377" s="85" t="s">
        <v>22</v>
      </c>
      <c r="E377" s="34">
        <v>651.17999999999995</v>
      </c>
      <c r="F377" s="208">
        <f t="shared" si="11"/>
        <v>7186969.4699999997</v>
      </c>
      <c r="G377" s="246"/>
      <c r="I377" s="246">
        <f>+I378*0.6</f>
        <v>11036.8375416</v>
      </c>
    </row>
    <row r="378" spans="1:9" s="247" customFormat="1" ht="25.5" customHeight="1">
      <c r="A378" s="260">
        <v>3.4</v>
      </c>
      <c r="B378" s="210" t="s">
        <v>28</v>
      </c>
      <c r="C378" s="259">
        <v>18394.73</v>
      </c>
      <c r="D378" s="85" t="s">
        <v>22</v>
      </c>
      <c r="E378" s="34">
        <v>183.68</v>
      </c>
      <c r="F378" s="208">
        <f t="shared" si="11"/>
        <v>3378744.01</v>
      </c>
      <c r="G378" s="246">
        <f>+(G374-G376-10033.8*0.0324)</f>
        <v>13722.22488</v>
      </c>
      <c r="H378" s="247">
        <f>+(H374-H376-2424*0.073)</f>
        <v>5640.6480000000001</v>
      </c>
      <c r="I378" s="246">
        <f>+(G378+H378)*0.95</f>
        <v>18394.729235999999</v>
      </c>
    </row>
    <row r="379" spans="1:9" s="247" customFormat="1" ht="12.75" customHeight="1">
      <c r="A379" s="260">
        <v>3.5</v>
      </c>
      <c r="B379" s="258" t="s">
        <v>29</v>
      </c>
      <c r="C379" s="259">
        <v>16503.37</v>
      </c>
      <c r="D379" s="85" t="s">
        <v>22</v>
      </c>
      <c r="E379" s="34">
        <v>165</v>
      </c>
      <c r="F379" s="208">
        <f t="shared" si="11"/>
        <v>2723056.05</v>
      </c>
      <c r="G379" s="246"/>
      <c r="I379" s="246">
        <f>+(I374-I378*0.4)*1.2</f>
        <v>16503.369966719994</v>
      </c>
    </row>
    <row r="380" spans="1:9" s="247" customFormat="1" ht="12.75" customHeight="1">
      <c r="A380" s="260"/>
      <c r="B380" s="258"/>
      <c r="C380" s="259"/>
      <c r="D380" s="85"/>
      <c r="E380" s="34"/>
      <c r="F380" s="208">
        <f t="shared" si="11"/>
        <v>0</v>
      </c>
      <c r="G380" s="246"/>
      <c r="I380" s="246"/>
    </row>
    <row r="381" spans="1:9" s="247" customFormat="1" ht="12.75" customHeight="1">
      <c r="A381" s="265">
        <v>4</v>
      </c>
      <c r="B381" s="263" t="s">
        <v>30</v>
      </c>
      <c r="C381" s="259"/>
      <c r="D381" s="85"/>
      <c r="E381" s="34"/>
      <c r="F381" s="208">
        <f t="shared" si="11"/>
        <v>0</v>
      </c>
      <c r="G381" s="246"/>
    </row>
    <row r="382" spans="1:9" s="247" customFormat="1" ht="25.5" customHeight="1">
      <c r="A382" s="266">
        <v>4.0999999999999996</v>
      </c>
      <c r="B382" s="250" t="s">
        <v>31</v>
      </c>
      <c r="C382" s="279">
        <v>2520.96</v>
      </c>
      <c r="D382" s="280" t="s">
        <v>15</v>
      </c>
      <c r="E382" s="279">
        <v>2755.86</v>
      </c>
      <c r="F382" s="208">
        <f t="shared" si="11"/>
        <v>6947412.8300000001</v>
      </c>
      <c r="G382" s="246">
        <f>2424*1.04</f>
        <v>2520.96</v>
      </c>
    </row>
    <row r="383" spans="1:9" s="247" customFormat="1" ht="25.5" customHeight="1">
      <c r="A383" s="266">
        <v>4.2</v>
      </c>
      <c r="B383" s="250" t="s">
        <v>32</v>
      </c>
      <c r="C383" s="279">
        <v>10334.81</v>
      </c>
      <c r="D383" s="280" t="s">
        <v>15</v>
      </c>
      <c r="E383" s="279">
        <v>1219.23</v>
      </c>
      <c r="F383" s="208">
        <f t="shared" si="11"/>
        <v>12600510.4</v>
      </c>
      <c r="G383" s="246">
        <f>10033.8*1.03</f>
        <v>10334.814</v>
      </c>
    </row>
    <row r="384" spans="1:9" s="247" customFormat="1" ht="12.75" customHeight="1">
      <c r="A384" s="261"/>
      <c r="B384" s="244"/>
      <c r="C384" s="28"/>
      <c r="D384" s="245"/>
      <c r="E384" s="28"/>
      <c r="F384" s="208">
        <f t="shared" si="11"/>
        <v>0</v>
      </c>
      <c r="G384" s="246"/>
    </row>
    <row r="385" spans="1:10" s="247" customFormat="1" ht="12.75" customHeight="1">
      <c r="A385" s="251">
        <v>5</v>
      </c>
      <c r="B385" s="244" t="s">
        <v>33</v>
      </c>
      <c r="C385" s="28"/>
      <c r="D385" s="245"/>
      <c r="E385" s="28"/>
      <c r="F385" s="208">
        <f t="shared" si="11"/>
        <v>0</v>
      </c>
      <c r="G385" s="246"/>
    </row>
    <row r="386" spans="1:10" s="288" customFormat="1" ht="25.5" customHeight="1">
      <c r="A386" s="281">
        <v>5.0999999999999996</v>
      </c>
      <c r="B386" s="282" t="s">
        <v>34</v>
      </c>
      <c r="C386" s="283">
        <v>2520.96</v>
      </c>
      <c r="D386" s="284" t="s">
        <v>15</v>
      </c>
      <c r="E386" s="285">
        <v>88.72</v>
      </c>
      <c r="F386" s="286">
        <f t="shared" si="11"/>
        <v>223659.57</v>
      </c>
      <c r="G386" s="287"/>
    </row>
    <row r="387" spans="1:10" s="247" customFormat="1" ht="25.5" customHeight="1">
      <c r="A387" s="266">
        <v>5.2</v>
      </c>
      <c r="B387" s="289" t="s">
        <v>35</v>
      </c>
      <c r="C387" s="126">
        <v>10334.81</v>
      </c>
      <c r="D387" s="290" t="s">
        <v>15</v>
      </c>
      <c r="E387" s="291">
        <v>79.28</v>
      </c>
      <c r="F387" s="264">
        <f t="shared" si="11"/>
        <v>819343.74</v>
      </c>
      <c r="G387" s="246"/>
    </row>
    <row r="388" spans="1:10" s="247" customFormat="1" ht="12.75" customHeight="1">
      <c r="A388" s="261"/>
      <c r="B388" s="269"/>
      <c r="C388" s="28"/>
      <c r="D388" s="245"/>
      <c r="E388" s="28"/>
      <c r="F388" s="208">
        <f t="shared" si="11"/>
        <v>0</v>
      </c>
      <c r="G388" s="246"/>
    </row>
    <row r="389" spans="1:10" s="247" customFormat="1" ht="12.75" customHeight="1">
      <c r="A389" s="251">
        <v>6</v>
      </c>
      <c r="B389" s="244" t="s">
        <v>36</v>
      </c>
      <c r="C389" s="28"/>
      <c r="D389" s="245"/>
      <c r="E389" s="28"/>
      <c r="F389" s="208">
        <f t="shared" si="11"/>
        <v>0</v>
      </c>
      <c r="G389" s="246"/>
    </row>
    <row r="390" spans="1:10" s="247" customFormat="1" ht="12.75" customHeight="1">
      <c r="A390" s="261">
        <v>6.2</v>
      </c>
      <c r="B390" s="207" t="s">
        <v>39</v>
      </c>
      <c r="C390" s="28">
        <v>208</v>
      </c>
      <c r="D390" s="245" t="s">
        <v>38</v>
      </c>
      <c r="E390" s="62">
        <v>38384.660000000003</v>
      </c>
      <c r="F390" s="208">
        <f t="shared" si="11"/>
        <v>7984009.2800000003</v>
      </c>
      <c r="G390" s="246"/>
    </row>
    <row r="391" spans="1:10" s="8" customFormat="1" ht="12.75" customHeight="1">
      <c r="A391" s="270"/>
      <c r="B391" s="271" t="s">
        <v>40</v>
      </c>
      <c r="C391" s="259"/>
      <c r="D391" s="272"/>
      <c r="E391" s="34"/>
      <c r="F391" s="208">
        <f t="shared" si="11"/>
        <v>0</v>
      </c>
      <c r="G391" s="7"/>
    </row>
    <row r="392" spans="1:10" s="72" customFormat="1" ht="25.5" customHeight="1">
      <c r="A392" s="169">
        <v>7</v>
      </c>
      <c r="B392" s="273" t="s">
        <v>41</v>
      </c>
      <c r="C392" s="274">
        <f>+C366</f>
        <v>12457.8</v>
      </c>
      <c r="D392" s="275" t="s">
        <v>15</v>
      </c>
      <c r="E392" s="276">
        <v>50.15</v>
      </c>
      <c r="F392" s="70">
        <f>ROUND(C392*E392,2)</f>
        <v>624758.67000000004</v>
      </c>
      <c r="G392" s="71"/>
      <c r="I392" s="73"/>
      <c r="J392" s="74"/>
    </row>
    <row r="393" spans="1:10" s="72" customFormat="1">
      <c r="A393" s="169"/>
      <c r="B393" s="273"/>
      <c r="C393" s="274"/>
      <c r="D393" s="275"/>
      <c r="E393" s="276"/>
      <c r="F393" s="70"/>
      <c r="G393" s="75"/>
      <c r="I393" s="73"/>
      <c r="J393" s="74"/>
    </row>
    <row r="394" spans="1:10" s="72" customFormat="1">
      <c r="A394" s="169">
        <v>8</v>
      </c>
      <c r="B394" s="273" t="s">
        <v>42</v>
      </c>
      <c r="C394" s="274">
        <v>1</v>
      </c>
      <c r="D394" s="275" t="s">
        <v>43</v>
      </c>
      <c r="E394" s="276">
        <v>45000</v>
      </c>
      <c r="F394" s="70">
        <f>ROUND(C394*E394,2)</f>
        <v>45000</v>
      </c>
      <c r="G394" s="75"/>
      <c r="I394" s="73"/>
      <c r="J394" s="74"/>
    </row>
    <row r="395" spans="1:10" s="83" customFormat="1" ht="12.75" customHeight="1">
      <c r="A395" s="76"/>
      <c r="B395" s="77" t="s">
        <v>116</v>
      </c>
      <c r="C395" s="78"/>
      <c r="D395" s="79"/>
      <c r="E395" s="80"/>
      <c r="F395" s="81">
        <f>SUM(F366:F394)</f>
        <v>50462006.850000009</v>
      </c>
      <c r="G395" s="82"/>
    </row>
    <row r="396" spans="1:10">
      <c r="A396" s="292"/>
      <c r="B396" s="207"/>
      <c r="C396" s="259"/>
      <c r="D396" s="85"/>
      <c r="E396" s="34"/>
      <c r="F396" s="293"/>
      <c r="G396" s="294"/>
      <c r="H396" s="32"/>
    </row>
    <row r="397" spans="1:10" s="247" customFormat="1" ht="12.75" customHeight="1">
      <c r="A397" s="243" t="s">
        <v>15</v>
      </c>
      <c r="B397" s="244" t="s">
        <v>117</v>
      </c>
      <c r="C397" s="28"/>
      <c r="D397" s="245"/>
      <c r="E397" s="23"/>
      <c r="F397" s="23"/>
      <c r="G397" s="246"/>
    </row>
    <row r="398" spans="1:10" s="247" customFormat="1" ht="12.75" customHeight="1">
      <c r="A398" s="248"/>
      <c r="B398" s="244"/>
      <c r="C398" s="28"/>
      <c r="D398" s="245"/>
      <c r="E398" s="23"/>
      <c r="F398" s="23"/>
      <c r="G398" s="246"/>
    </row>
    <row r="399" spans="1:10" s="247" customFormat="1" ht="12.75" customHeight="1">
      <c r="A399" s="249">
        <v>1</v>
      </c>
      <c r="B399" s="250" t="s">
        <v>14</v>
      </c>
      <c r="C399" s="28">
        <v>4593.67</v>
      </c>
      <c r="D399" s="245" t="s">
        <v>15</v>
      </c>
      <c r="E399" s="28">
        <v>44.18</v>
      </c>
      <c r="F399" s="208">
        <f>+ROUND(C399*E399,2)</f>
        <v>202948.34</v>
      </c>
      <c r="G399" s="246">
        <f>SUM(G415:G417)</f>
        <v>4593.67</v>
      </c>
    </row>
    <row r="400" spans="1:10" s="247" customFormat="1" ht="12.75" customHeight="1">
      <c r="A400" s="261"/>
      <c r="B400" s="250"/>
      <c r="C400" s="28"/>
      <c r="D400" s="245"/>
      <c r="E400" s="28"/>
      <c r="F400" s="208">
        <f>+ROUND(C400*E400,2)</f>
        <v>0</v>
      </c>
      <c r="G400" s="246"/>
    </row>
    <row r="401" spans="1:9" s="8" customFormat="1" ht="12.75" customHeight="1">
      <c r="A401" s="251">
        <v>2</v>
      </c>
      <c r="B401" s="244" t="s">
        <v>16</v>
      </c>
      <c r="C401" s="28"/>
      <c r="D401" s="245"/>
      <c r="E401" s="28"/>
      <c r="F401" s="208"/>
      <c r="G401" s="7"/>
    </row>
    <row r="402" spans="1:9" s="8" customFormat="1">
      <c r="A402" s="260">
        <v>2.1</v>
      </c>
      <c r="B402" s="207" t="s">
        <v>17</v>
      </c>
      <c r="C402" s="259">
        <f>+C399*2</f>
        <v>9187.34</v>
      </c>
      <c r="D402" s="85" t="s">
        <v>18</v>
      </c>
      <c r="E402" s="34">
        <v>74.849999999999994</v>
      </c>
      <c r="F402" s="208">
        <f>+ROUND(C402*E402,2)</f>
        <v>687672.4</v>
      </c>
      <c r="G402" s="7"/>
    </row>
    <row r="403" spans="1:9" s="8" customFormat="1" ht="12.75" customHeight="1">
      <c r="A403" s="257">
        <v>2.2000000000000002</v>
      </c>
      <c r="B403" s="258" t="s">
        <v>19</v>
      </c>
      <c r="C403" s="259">
        <f>+C399*1</f>
        <v>4593.67</v>
      </c>
      <c r="D403" s="85" t="s">
        <v>20</v>
      </c>
      <c r="E403" s="34">
        <v>40.65</v>
      </c>
      <c r="F403" s="208">
        <f>+ROUND(C403*E403,2)</f>
        <v>186732.69</v>
      </c>
      <c r="G403" s="7"/>
    </row>
    <row r="404" spans="1:9" s="8" customFormat="1" ht="12.75" customHeight="1">
      <c r="A404" s="260">
        <v>2.2999999999999998</v>
      </c>
      <c r="B404" s="207" t="s">
        <v>21</v>
      </c>
      <c r="C404" s="259">
        <f>+C403*0.05*1.4</f>
        <v>321.55689999999998</v>
      </c>
      <c r="D404" s="85" t="s">
        <v>22</v>
      </c>
      <c r="E404" s="34">
        <v>165</v>
      </c>
      <c r="F404" s="208">
        <f>+ROUND(C404*E404,2)</f>
        <v>53056.89</v>
      </c>
      <c r="G404" s="7"/>
    </row>
    <row r="405" spans="1:9" s="147" customFormat="1">
      <c r="A405" s="277"/>
      <c r="B405" s="278"/>
      <c r="C405" s="178"/>
      <c r="D405" s="85"/>
      <c r="E405" s="178"/>
      <c r="F405" s="208">
        <f t="shared" ref="F405:F423" si="12">+ROUND(C405*E405,2)</f>
        <v>0</v>
      </c>
      <c r="G405" s="146"/>
    </row>
    <row r="406" spans="1:9" s="247" customFormat="1" ht="12.75" customHeight="1">
      <c r="A406" s="262">
        <v>3</v>
      </c>
      <c r="B406" s="263" t="s">
        <v>23</v>
      </c>
      <c r="C406" s="259"/>
      <c r="D406" s="85"/>
      <c r="E406" s="34"/>
      <c r="F406" s="208">
        <f t="shared" si="12"/>
        <v>0</v>
      </c>
      <c r="G406" s="246"/>
    </row>
    <row r="407" spans="1:9" s="247" customFormat="1">
      <c r="A407" s="260">
        <v>3.1</v>
      </c>
      <c r="B407" s="207" t="s">
        <v>112</v>
      </c>
      <c r="C407" s="259">
        <v>11484.18</v>
      </c>
      <c r="D407" s="85" t="s">
        <v>22</v>
      </c>
      <c r="E407" s="34">
        <v>154.52000000000001</v>
      </c>
      <c r="F407" s="264">
        <f t="shared" si="12"/>
        <v>1774535.49</v>
      </c>
      <c r="G407" s="246">
        <f>+(G415*1*3.5+G416*1*2.5+G417*1*1.5)</f>
        <v>11484.175000000001</v>
      </c>
      <c r="I407" s="246"/>
    </row>
    <row r="408" spans="1:9" s="51" customFormat="1">
      <c r="A408" s="44">
        <v>3.2</v>
      </c>
      <c r="B408" s="45" t="s">
        <v>25</v>
      </c>
      <c r="C408" s="46">
        <f>+C403</f>
        <v>4593.67</v>
      </c>
      <c r="D408" s="47" t="s">
        <v>20</v>
      </c>
      <c r="E408" s="48">
        <v>21.67</v>
      </c>
      <c r="F408" s="49">
        <f>ROUND(E408*C408,2)</f>
        <v>99544.83</v>
      </c>
      <c r="G408" s="50">
        <f>+E408*C408</f>
        <v>99544.828900000008</v>
      </c>
    </row>
    <row r="409" spans="1:9" s="247" customFormat="1" ht="12.75" customHeight="1">
      <c r="A409" s="257">
        <v>3.2</v>
      </c>
      <c r="B409" s="258" t="s">
        <v>26</v>
      </c>
      <c r="C409" s="259">
        <v>459.37</v>
      </c>
      <c r="D409" s="85" t="s">
        <v>22</v>
      </c>
      <c r="E409" s="34">
        <v>1068.3599999999999</v>
      </c>
      <c r="F409" s="264">
        <f t="shared" si="12"/>
        <v>490772.53</v>
      </c>
      <c r="G409" s="246">
        <f>+(G415+G416+G417)*1*0.1</f>
        <v>459.36700000000002</v>
      </c>
      <c r="I409" s="246"/>
    </row>
    <row r="410" spans="1:9" s="247" customFormat="1" ht="12.75" customHeight="1">
      <c r="A410" s="260">
        <v>3.3</v>
      </c>
      <c r="B410" s="207" t="s">
        <v>27</v>
      </c>
      <c r="C410" s="259">
        <v>4053.78</v>
      </c>
      <c r="D410" s="85" t="s">
        <v>22</v>
      </c>
      <c r="E410" s="34">
        <v>651.17999999999995</v>
      </c>
      <c r="F410" s="264">
        <f t="shared" si="12"/>
        <v>2639740.46</v>
      </c>
      <c r="G410" s="246">
        <f>+G411*0.4</f>
        <v>4053.7839344199997</v>
      </c>
      <c r="I410" s="246"/>
    </row>
    <row r="411" spans="1:9" s="247" customFormat="1" ht="25.5" customHeight="1">
      <c r="A411" s="260">
        <v>3.4</v>
      </c>
      <c r="B411" s="210" t="s">
        <v>28</v>
      </c>
      <c r="C411" s="259">
        <v>10134.459999999999</v>
      </c>
      <c r="D411" s="85" t="s">
        <v>22</v>
      </c>
      <c r="E411" s="34">
        <v>183.68</v>
      </c>
      <c r="F411" s="264">
        <f t="shared" si="12"/>
        <v>1861497.61</v>
      </c>
      <c r="G411" s="246">
        <f>+(G407-G409-G417*0.0324-G416*0.073-G415*0.1297)*0.95</f>
        <v>10134.459836049999</v>
      </c>
      <c r="I411" s="246"/>
    </row>
    <row r="412" spans="1:9" s="247" customFormat="1" ht="12.75" customHeight="1">
      <c r="A412" s="260">
        <v>3.5</v>
      </c>
      <c r="B412" s="258" t="s">
        <v>29</v>
      </c>
      <c r="C412" s="259">
        <v>6484.2</v>
      </c>
      <c r="D412" s="85" t="s">
        <v>22</v>
      </c>
      <c r="E412" s="34">
        <v>165</v>
      </c>
      <c r="F412" s="264">
        <f t="shared" si="12"/>
        <v>1069893</v>
      </c>
      <c r="G412" s="246">
        <f>+(G407-G411*0.6)*1.2</f>
        <v>6484.1989180440023</v>
      </c>
      <c r="I412" s="246"/>
    </row>
    <row r="413" spans="1:9" s="247" customFormat="1" ht="12.75" customHeight="1">
      <c r="A413" s="260"/>
      <c r="B413" s="258"/>
      <c r="C413" s="259"/>
      <c r="D413" s="85"/>
      <c r="E413" s="34"/>
      <c r="F413" s="208">
        <f t="shared" si="12"/>
        <v>0</v>
      </c>
      <c r="G413" s="246"/>
      <c r="I413" s="246"/>
    </row>
    <row r="414" spans="1:9" s="247" customFormat="1" ht="12.75" customHeight="1">
      <c r="A414" s="265">
        <v>4</v>
      </c>
      <c r="B414" s="263" t="s">
        <v>30</v>
      </c>
      <c r="C414" s="259"/>
      <c r="D414" s="85"/>
      <c r="E414" s="34"/>
      <c r="F414" s="208">
        <f t="shared" si="12"/>
        <v>0</v>
      </c>
      <c r="G414" s="246"/>
    </row>
    <row r="415" spans="1:9" s="247" customFormat="1" ht="25.5" customHeight="1">
      <c r="A415" s="266">
        <v>4.0999999999999996</v>
      </c>
      <c r="B415" s="250" t="s">
        <v>118</v>
      </c>
      <c r="C415" s="126">
        <v>1409.85</v>
      </c>
      <c r="D415" s="290" t="s">
        <v>15</v>
      </c>
      <c r="E415" s="126">
        <v>4259.3</v>
      </c>
      <c r="F415" s="264">
        <f t="shared" si="12"/>
        <v>6004974.1100000003</v>
      </c>
      <c r="G415" s="246">
        <f>1342.71</f>
        <v>1342.71</v>
      </c>
    </row>
    <row r="416" spans="1:9" s="247" customFormat="1" ht="25.5" customHeight="1">
      <c r="A416" s="266">
        <v>4.0999999999999996</v>
      </c>
      <c r="B416" s="250" t="s">
        <v>31</v>
      </c>
      <c r="C416" s="126">
        <v>1984.58</v>
      </c>
      <c r="D416" s="290" t="s">
        <v>15</v>
      </c>
      <c r="E416" s="126">
        <v>2755.86</v>
      </c>
      <c r="F416" s="264">
        <f t="shared" si="12"/>
        <v>5469224.6399999997</v>
      </c>
      <c r="G416" s="246">
        <f>1908.25</f>
        <v>1908.25</v>
      </c>
    </row>
    <row r="417" spans="1:10" s="247" customFormat="1" ht="25.5" customHeight="1">
      <c r="A417" s="266">
        <v>4.2</v>
      </c>
      <c r="B417" s="250" t="s">
        <v>32</v>
      </c>
      <c r="C417" s="126">
        <v>1382.99</v>
      </c>
      <c r="D417" s="290" t="s">
        <v>15</v>
      </c>
      <c r="E417" s="126">
        <v>1219.23</v>
      </c>
      <c r="F417" s="264">
        <f t="shared" si="12"/>
        <v>1686182.9</v>
      </c>
      <c r="G417" s="246">
        <f>1342.71</f>
        <v>1342.71</v>
      </c>
    </row>
    <row r="418" spans="1:10" s="247" customFormat="1" ht="12.75" customHeight="1">
      <c r="A418" s="261"/>
      <c r="B418" s="244"/>
      <c r="C418" s="28"/>
      <c r="D418" s="245"/>
      <c r="E418" s="28"/>
      <c r="F418" s="208">
        <f t="shared" si="12"/>
        <v>0</v>
      </c>
      <c r="G418" s="246"/>
    </row>
    <row r="419" spans="1:10" s="247" customFormat="1" ht="12.75" customHeight="1">
      <c r="A419" s="251">
        <v>5</v>
      </c>
      <c r="B419" s="244" t="s">
        <v>33</v>
      </c>
      <c r="C419" s="28"/>
      <c r="D419" s="245"/>
      <c r="E419" s="28"/>
      <c r="F419" s="208">
        <f t="shared" si="12"/>
        <v>0</v>
      </c>
      <c r="G419" s="246"/>
    </row>
    <row r="420" spans="1:10" s="247" customFormat="1" ht="25.5" customHeight="1">
      <c r="A420" s="266">
        <v>4.0999999999999996</v>
      </c>
      <c r="B420" s="250" t="s">
        <v>118</v>
      </c>
      <c r="C420" s="126">
        <v>1409.85</v>
      </c>
      <c r="D420" s="290" t="s">
        <v>15</v>
      </c>
      <c r="E420" s="204">
        <v>90.38</v>
      </c>
      <c r="F420" s="264">
        <f t="shared" si="12"/>
        <v>127422.24</v>
      </c>
      <c r="G420" s="246"/>
    </row>
    <row r="421" spans="1:10" s="247" customFormat="1" ht="25.5" customHeight="1">
      <c r="A421" s="266">
        <v>5.0999999999999996</v>
      </c>
      <c r="B421" s="289" t="s">
        <v>34</v>
      </c>
      <c r="C421" s="126">
        <v>1984.58</v>
      </c>
      <c r="D421" s="290" t="s">
        <v>15</v>
      </c>
      <c r="E421" s="291">
        <v>88.72</v>
      </c>
      <c r="F421" s="264">
        <f t="shared" si="12"/>
        <v>176071.94</v>
      </c>
      <c r="G421" s="246"/>
    </row>
    <row r="422" spans="1:10" s="247" customFormat="1" ht="25.5" customHeight="1">
      <c r="A422" s="266">
        <v>5.2</v>
      </c>
      <c r="B422" s="289" t="s">
        <v>35</v>
      </c>
      <c r="C422" s="126">
        <v>1382.99</v>
      </c>
      <c r="D422" s="290" t="s">
        <v>15</v>
      </c>
      <c r="E422" s="291">
        <v>79.28</v>
      </c>
      <c r="F422" s="264">
        <f t="shared" si="12"/>
        <v>109643.45</v>
      </c>
      <c r="G422" s="246"/>
    </row>
    <row r="423" spans="1:10" s="247" customFormat="1" ht="12.75" customHeight="1">
      <c r="A423" s="261"/>
      <c r="B423" s="269"/>
      <c r="C423" s="28"/>
      <c r="D423" s="245"/>
      <c r="E423" s="28"/>
      <c r="F423" s="208">
        <f t="shared" si="12"/>
        <v>0</v>
      </c>
      <c r="G423" s="246"/>
    </row>
    <row r="424" spans="1:10" s="247" customFormat="1" ht="12.75" customHeight="1">
      <c r="A424" s="251">
        <v>6</v>
      </c>
      <c r="B424" s="295" t="s">
        <v>119</v>
      </c>
      <c r="C424" s="28"/>
      <c r="D424" s="245"/>
      <c r="E424" s="296"/>
      <c r="F424" s="208"/>
      <c r="G424" s="246"/>
    </row>
    <row r="425" spans="1:10" s="247" customFormat="1" ht="12.75" customHeight="1">
      <c r="A425" s="261">
        <v>6.1</v>
      </c>
      <c r="B425" s="207" t="s">
        <v>120</v>
      </c>
      <c r="C425" s="28">
        <v>180</v>
      </c>
      <c r="D425" s="245" t="s">
        <v>38</v>
      </c>
      <c r="E425" s="62">
        <v>38384.660000000003</v>
      </c>
      <c r="F425" s="208">
        <f>+ROUND(C425*E425,2)</f>
        <v>6909238.7999999998</v>
      </c>
      <c r="G425" s="246"/>
    </row>
    <row r="426" spans="1:10" s="247" customFormat="1" ht="12.75" customHeight="1">
      <c r="A426" s="261">
        <v>6.2</v>
      </c>
      <c r="B426" s="207" t="s">
        <v>121</v>
      </c>
      <c r="C426" s="28">
        <v>80</v>
      </c>
      <c r="D426" s="245" t="s">
        <v>38</v>
      </c>
      <c r="E426" s="62">
        <v>43909.93</v>
      </c>
      <c r="F426" s="208">
        <f>+ROUND(C426*E426,2)</f>
        <v>3512794.4</v>
      </c>
      <c r="G426" s="246"/>
    </row>
    <row r="427" spans="1:10" s="247" customFormat="1" ht="12.75" customHeight="1">
      <c r="A427" s="261">
        <v>6.3</v>
      </c>
      <c r="B427" s="207" t="s">
        <v>122</v>
      </c>
      <c r="C427" s="28">
        <v>55</v>
      </c>
      <c r="D427" s="245" t="s">
        <v>38</v>
      </c>
      <c r="E427" s="62">
        <v>49374.49</v>
      </c>
      <c r="F427" s="208">
        <f>+ROUND(C427*E427,2)</f>
        <v>2715596.95</v>
      </c>
      <c r="G427" s="246"/>
    </row>
    <row r="428" spans="1:10" s="247" customFormat="1" ht="12.75" customHeight="1">
      <c r="A428" s="261">
        <v>6.4</v>
      </c>
      <c r="B428" s="207" t="s">
        <v>123</v>
      </c>
      <c r="C428" s="28">
        <v>27</v>
      </c>
      <c r="D428" s="245" t="s">
        <v>38</v>
      </c>
      <c r="E428" s="62">
        <v>54185.61</v>
      </c>
      <c r="F428" s="208">
        <f>+ROUND(C428*E428,2)</f>
        <v>1463011.47</v>
      </c>
      <c r="G428" s="246"/>
    </row>
    <row r="429" spans="1:10" s="247" customFormat="1" ht="12.75" customHeight="1">
      <c r="A429" s="261">
        <v>6.5</v>
      </c>
      <c r="B429" s="207" t="s">
        <v>124</v>
      </c>
      <c r="C429" s="28">
        <v>15</v>
      </c>
      <c r="D429" s="245" t="s">
        <v>38</v>
      </c>
      <c r="E429" s="62">
        <v>60479.49</v>
      </c>
      <c r="F429" s="208">
        <f>+ROUND(C429*E429,2)</f>
        <v>907192.35</v>
      </c>
      <c r="G429" s="246"/>
    </row>
    <row r="430" spans="1:10" s="247" customFormat="1" ht="12.75" customHeight="1">
      <c r="A430" s="261"/>
      <c r="B430" s="207"/>
      <c r="C430" s="28"/>
      <c r="D430" s="245"/>
      <c r="E430" s="62"/>
      <c r="F430" s="208"/>
      <c r="G430" s="246"/>
    </row>
    <row r="431" spans="1:10" s="304" customFormat="1" ht="25.5" customHeight="1">
      <c r="A431" s="297">
        <v>8</v>
      </c>
      <c r="B431" s="298" t="s">
        <v>41</v>
      </c>
      <c r="C431" s="299">
        <f>+C399</f>
        <v>4593.67</v>
      </c>
      <c r="D431" s="300" t="s">
        <v>15</v>
      </c>
      <c r="E431" s="301">
        <v>50.15</v>
      </c>
      <c r="F431" s="302">
        <f>ROUND(C431*E431,2)</f>
        <v>230372.55</v>
      </c>
      <c r="G431" s="303"/>
      <c r="I431" s="305"/>
      <c r="J431" s="306"/>
    </row>
    <row r="432" spans="1:10" s="72" customFormat="1">
      <c r="A432" s="169"/>
      <c r="B432" s="273"/>
      <c r="C432" s="274"/>
      <c r="D432" s="275"/>
      <c r="E432" s="276"/>
      <c r="F432" s="70"/>
      <c r="G432" s="75"/>
      <c r="I432" s="73"/>
      <c r="J432" s="74"/>
    </row>
    <row r="433" spans="1:12" s="72" customFormat="1">
      <c r="A433" s="169">
        <v>9</v>
      </c>
      <c r="B433" s="273" t="s">
        <v>42</v>
      </c>
      <c r="C433" s="274">
        <v>1</v>
      </c>
      <c r="D433" s="275" t="s">
        <v>43</v>
      </c>
      <c r="E433" s="276">
        <v>45000</v>
      </c>
      <c r="F433" s="70">
        <f>ROUND(C433*E433,2)</f>
        <v>45000</v>
      </c>
      <c r="G433" s="75"/>
      <c r="I433" s="73"/>
      <c r="J433" s="74"/>
    </row>
    <row r="434" spans="1:12" s="83" customFormat="1" ht="12.75" customHeight="1">
      <c r="A434" s="76"/>
      <c r="B434" s="77" t="s">
        <v>125</v>
      </c>
      <c r="C434" s="78"/>
      <c r="D434" s="79"/>
      <c r="E434" s="80"/>
      <c r="F434" s="81">
        <f>SUM(F399:F433)</f>
        <v>38423120.039999999</v>
      </c>
      <c r="G434" s="82"/>
    </row>
    <row r="435" spans="1:12">
      <c r="A435" s="292"/>
      <c r="B435" s="207"/>
      <c r="C435" s="259"/>
      <c r="D435" s="85"/>
      <c r="E435" s="34"/>
      <c r="F435" s="293"/>
      <c r="G435" s="294"/>
      <c r="H435" s="32"/>
    </row>
    <row r="436" spans="1:12" s="247" customFormat="1" ht="12.75" customHeight="1">
      <c r="A436" s="243" t="s">
        <v>126</v>
      </c>
      <c r="B436" s="295" t="s">
        <v>127</v>
      </c>
      <c r="C436" s="28"/>
      <c r="D436" s="245"/>
      <c r="E436" s="62"/>
      <c r="F436" s="208">
        <f>+ROUND(C436*E436,2)</f>
        <v>0</v>
      </c>
      <c r="G436" s="246"/>
    </row>
    <row r="437" spans="1:12" s="247" customFormat="1" ht="12.75" customHeight="1">
      <c r="A437" s="261"/>
      <c r="B437" s="295"/>
      <c r="C437" s="28"/>
      <c r="D437" s="245"/>
      <c r="E437" s="62"/>
      <c r="F437" s="208"/>
      <c r="G437" s="246"/>
    </row>
    <row r="438" spans="1:12" s="310" customFormat="1">
      <c r="A438" s="262">
        <v>7</v>
      </c>
      <c r="B438" s="307" t="s">
        <v>128</v>
      </c>
      <c r="C438" s="228"/>
      <c r="D438" s="229"/>
      <c r="E438" s="308"/>
      <c r="F438" s="309"/>
    </row>
    <row r="439" spans="1:12" s="310" customFormat="1">
      <c r="A439" s="293">
        <v>7.1</v>
      </c>
      <c r="B439" s="311" t="s">
        <v>14</v>
      </c>
      <c r="C439" s="312">
        <v>463.2</v>
      </c>
      <c r="D439" s="97" t="s">
        <v>18</v>
      </c>
      <c r="E439" s="313">
        <v>44.18</v>
      </c>
      <c r="F439" s="309">
        <f t="shared" ref="F439:F450" si="13">ROUND(E439*C439,2)</f>
        <v>20464.18</v>
      </c>
    </row>
    <row r="440" spans="1:12" s="310" customFormat="1">
      <c r="A440" s="293">
        <v>7.2</v>
      </c>
      <c r="B440" s="66" t="s">
        <v>129</v>
      </c>
      <c r="C440" s="312">
        <v>463.2</v>
      </c>
      <c r="D440" s="97" t="s">
        <v>18</v>
      </c>
      <c r="E440" s="313">
        <v>661.37</v>
      </c>
      <c r="F440" s="309">
        <f t="shared" si="13"/>
        <v>306346.58</v>
      </c>
    </row>
    <row r="441" spans="1:12" s="310" customFormat="1">
      <c r="A441" s="293">
        <v>7.3</v>
      </c>
      <c r="B441" s="66" t="s">
        <v>130</v>
      </c>
      <c r="C441" s="312">
        <v>463.2</v>
      </c>
      <c r="D441" s="97" t="s">
        <v>18</v>
      </c>
      <c r="E441" s="313">
        <v>62.3</v>
      </c>
      <c r="F441" s="309">
        <f t="shared" si="13"/>
        <v>28857.360000000001</v>
      </c>
    </row>
    <row r="442" spans="1:12" s="310" customFormat="1">
      <c r="A442" s="293">
        <v>7.4</v>
      </c>
      <c r="B442" s="311" t="s">
        <v>131</v>
      </c>
      <c r="C442" s="312">
        <v>80</v>
      </c>
      <c r="D442" s="97" t="s">
        <v>43</v>
      </c>
      <c r="E442" s="313">
        <v>4500</v>
      </c>
      <c r="F442" s="309">
        <f t="shared" si="13"/>
        <v>360000</v>
      </c>
    </row>
    <row r="443" spans="1:12" s="310" customFormat="1">
      <c r="A443" s="293">
        <v>7.5</v>
      </c>
      <c r="B443" s="66" t="s">
        <v>132</v>
      </c>
      <c r="C443" s="312">
        <v>80</v>
      </c>
      <c r="D443" s="97" t="s">
        <v>43</v>
      </c>
      <c r="E443" s="313">
        <v>694</v>
      </c>
      <c r="F443" s="309">
        <f t="shared" si="13"/>
        <v>55520</v>
      </c>
    </row>
    <row r="444" spans="1:12" s="310" customFormat="1">
      <c r="A444" s="293">
        <v>7.6</v>
      </c>
      <c r="B444" s="66" t="s">
        <v>133</v>
      </c>
      <c r="C444" s="312">
        <v>80</v>
      </c>
      <c r="D444" s="97" t="s">
        <v>43</v>
      </c>
      <c r="E444" s="313">
        <v>500</v>
      </c>
      <c r="F444" s="309">
        <f t="shared" si="13"/>
        <v>40000</v>
      </c>
    </row>
    <row r="445" spans="1:12" s="315" customFormat="1">
      <c r="A445" s="293">
        <v>7.7</v>
      </c>
      <c r="B445" s="311" t="s">
        <v>134</v>
      </c>
      <c r="C445" s="312">
        <v>80</v>
      </c>
      <c r="D445" s="97" t="s">
        <v>135</v>
      </c>
      <c r="E445" s="313">
        <v>75</v>
      </c>
      <c r="F445" s="309">
        <f t="shared" si="13"/>
        <v>6000</v>
      </c>
      <c r="G445" s="310"/>
      <c r="H445" s="314"/>
      <c r="I445" s="314"/>
      <c r="J445" s="314"/>
      <c r="K445" s="314"/>
      <c r="L445" s="314"/>
    </row>
    <row r="446" spans="1:12" s="319" customFormat="1">
      <c r="A446" s="293">
        <v>7.8</v>
      </c>
      <c r="B446" s="66" t="s">
        <v>136</v>
      </c>
      <c r="C446" s="312">
        <v>375.20000000000005</v>
      </c>
      <c r="D446" s="316" t="s">
        <v>22</v>
      </c>
      <c r="E446" s="317">
        <v>315.58999999999997</v>
      </c>
      <c r="F446" s="309">
        <f t="shared" si="13"/>
        <v>118409.37</v>
      </c>
      <c r="G446" s="310"/>
      <c r="H446" s="318"/>
      <c r="I446" s="318"/>
      <c r="J446" s="318"/>
      <c r="K446" s="318"/>
      <c r="L446" s="318"/>
    </row>
    <row r="447" spans="1:12" s="321" customFormat="1">
      <c r="A447" s="293">
        <v>7.9</v>
      </c>
      <c r="B447" s="66" t="s">
        <v>26</v>
      </c>
      <c r="C447" s="312">
        <v>26.400000000000002</v>
      </c>
      <c r="D447" s="316" t="s">
        <v>22</v>
      </c>
      <c r="E447" s="313">
        <v>1000</v>
      </c>
      <c r="F447" s="309">
        <f t="shared" si="13"/>
        <v>26400</v>
      </c>
      <c r="G447" s="310"/>
      <c r="H447" s="320"/>
      <c r="I447" s="320"/>
      <c r="J447" s="320"/>
      <c r="K447" s="320"/>
      <c r="L447" s="320"/>
    </row>
    <row r="448" spans="1:12" s="5" customFormat="1" ht="25.5">
      <c r="A448" s="322">
        <v>7.1</v>
      </c>
      <c r="B448" s="323" t="s">
        <v>137</v>
      </c>
      <c r="C448" s="312">
        <v>331.2</v>
      </c>
      <c r="D448" s="316" t="s">
        <v>22</v>
      </c>
      <c r="E448" s="313">
        <v>122.26</v>
      </c>
      <c r="F448" s="309">
        <f t="shared" si="13"/>
        <v>40492.51</v>
      </c>
      <c r="G448" s="310"/>
      <c r="H448" s="310"/>
      <c r="I448" s="310"/>
      <c r="J448" s="310"/>
      <c r="K448" s="310"/>
      <c r="L448" s="310"/>
    </row>
    <row r="449" spans="1:12" s="324" customFormat="1" ht="25.5">
      <c r="A449" s="322">
        <v>7.11</v>
      </c>
      <c r="B449" s="66" t="s">
        <v>138</v>
      </c>
      <c r="C449" s="312">
        <v>52.800000000000004</v>
      </c>
      <c r="D449" s="97" t="s">
        <v>22</v>
      </c>
      <c r="E449" s="317">
        <v>363.3</v>
      </c>
      <c r="F449" s="309">
        <f t="shared" si="13"/>
        <v>19182.240000000002</v>
      </c>
      <c r="G449" s="310"/>
    </row>
    <row r="450" spans="1:12" s="325" customFormat="1">
      <c r="A450" s="322">
        <v>7.12</v>
      </c>
      <c r="B450" s="66" t="s">
        <v>139</v>
      </c>
      <c r="C450" s="312">
        <v>80</v>
      </c>
      <c r="D450" s="97" t="s">
        <v>140</v>
      </c>
      <c r="E450" s="313">
        <v>300</v>
      </c>
      <c r="F450" s="309">
        <f t="shared" si="13"/>
        <v>24000</v>
      </c>
      <c r="G450" s="310"/>
    </row>
    <row r="451" spans="1:12" s="321" customFormat="1">
      <c r="A451" s="322"/>
      <c r="B451" s="326"/>
      <c r="C451" s="312"/>
      <c r="D451" s="97"/>
      <c r="E451" s="313"/>
      <c r="F451" s="309"/>
      <c r="G451" s="320"/>
      <c r="H451" s="320"/>
      <c r="I451" s="320"/>
      <c r="J451" s="320"/>
      <c r="K451" s="320"/>
      <c r="L451" s="320"/>
    </row>
    <row r="452" spans="1:12" s="247" customFormat="1" ht="12.75" customHeight="1">
      <c r="A452" s="262">
        <v>7</v>
      </c>
      <c r="B452" s="327" t="s">
        <v>141</v>
      </c>
      <c r="C452" s="28"/>
      <c r="D452" s="245"/>
      <c r="E452" s="28"/>
      <c r="F452" s="208">
        <f t="shared" ref="F452:F465" si="14">+ROUND(C452*E452,2)</f>
        <v>0</v>
      </c>
      <c r="G452" s="246"/>
    </row>
    <row r="453" spans="1:12" s="247" customFormat="1" ht="12.75" customHeight="1">
      <c r="A453" s="293">
        <v>7.1</v>
      </c>
      <c r="B453" s="328" t="s">
        <v>14</v>
      </c>
      <c r="C453" s="259">
        <v>5957.9099999999989</v>
      </c>
      <c r="D453" s="85" t="s">
        <v>15</v>
      </c>
      <c r="E453" s="34">
        <v>44.18</v>
      </c>
      <c r="F453" s="208">
        <f t="shared" si="14"/>
        <v>263220.46000000002</v>
      </c>
      <c r="G453" s="246"/>
    </row>
    <row r="454" spans="1:12" s="247" customFormat="1" ht="12.75" customHeight="1">
      <c r="A454" s="293">
        <v>7.2</v>
      </c>
      <c r="B454" s="271" t="s">
        <v>142</v>
      </c>
      <c r="C454" s="259">
        <v>5957.9099999999989</v>
      </c>
      <c r="D454" s="272" t="s">
        <v>15</v>
      </c>
      <c r="E454" s="34">
        <v>336.59</v>
      </c>
      <c r="F454" s="208">
        <f t="shared" si="14"/>
        <v>2005372.93</v>
      </c>
      <c r="G454" s="246"/>
    </row>
    <row r="455" spans="1:12" s="247" customFormat="1" ht="12.75" customHeight="1">
      <c r="A455" s="293">
        <v>7.3</v>
      </c>
      <c r="B455" s="271" t="s">
        <v>143</v>
      </c>
      <c r="C455" s="259">
        <v>5957.9099999999989</v>
      </c>
      <c r="D455" s="85" t="s">
        <v>15</v>
      </c>
      <c r="E455" s="34">
        <v>28.31</v>
      </c>
      <c r="F455" s="208">
        <f t="shared" si="14"/>
        <v>168668.43</v>
      </c>
      <c r="G455" s="246"/>
    </row>
    <row r="456" spans="1:12" s="247" customFormat="1" ht="12.75" customHeight="1">
      <c r="A456" s="293">
        <v>7.4</v>
      </c>
      <c r="B456" s="271" t="s">
        <v>144</v>
      </c>
      <c r="C456" s="259">
        <v>1029</v>
      </c>
      <c r="D456" s="85" t="s">
        <v>38</v>
      </c>
      <c r="E456" s="34">
        <v>4795</v>
      </c>
      <c r="F456" s="208">
        <f t="shared" si="14"/>
        <v>4934055</v>
      </c>
      <c r="G456" s="246"/>
    </row>
    <row r="457" spans="1:12" s="247" customFormat="1" ht="12.75" customHeight="1">
      <c r="A457" s="293">
        <v>7.5</v>
      </c>
      <c r="B457" s="271" t="s">
        <v>145</v>
      </c>
      <c r="C457" s="259">
        <v>1029</v>
      </c>
      <c r="D457" s="85" t="s">
        <v>38</v>
      </c>
      <c r="E457" s="34">
        <v>300</v>
      </c>
      <c r="F457" s="208">
        <f t="shared" si="14"/>
        <v>308700</v>
      </c>
      <c r="G457" s="246"/>
    </row>
    <row r="458" spans="1:12" s="247" customFormat="1" ht="12.75" customHeight="1">
      <c r="A458" s="293">
        <v>7.6</v>
      </c>
      <c r="B458" s="271" t="s">
        <v>146</v>
      </c>
      <c r="C458" s="259">
        <v>2058</v>
      </c>
      <c r="D458" s="85" t="s">
        <v>38</v>
      </c>
      <c r="E458" s="34">
        <v>163.69999999999999</v>
      </c>
      <c r="F458" s="208">
        <f t="shared" si="14"/>
        <v>336894.6</v>
      </c>
      <c r="G458" s="246"/>
    </row>
    <row r="459" spans="1:12" s="247" customFormat="1" ht="12.75" customHeight="1">
      <c r="A459" s="293">
        <v>7.7</v>
      </c>
      <c r="B459" s="271" t="s">
        <v>147</v>
      </c>
      <c r="C459" s="259">
        <v>2058</v>
      </c>
      <c r="D459" s="85" t="s">
        <v>38</v>
      </c>
      <c r="E459" s="34">
        <v>95.49</v>
      </c>
      <c r="F459" s="208">
        <f t="shared" si="14"/>
        <v>196518.42</v>
      </c>
      <c r="G459" s="246"/>
    </row>
    <row r="460" spans="1:12" s="247" customFormat="1" ht="12.75" customHeight="1">
      <c r="A460" s="293">
        <v>7.8</v>
      </c>
      <c r="B460" s="271" t="s">
        <v>134</v>
      </c>
      <c r="C460" s="259">
        <v>1029</v>
      </c>
      <c r="D460" s="85" t="s">
        <v>38</v>
      </c>
      <c r="E460" s="34">
        <v>75</v>
      </c>
      <c r="F460" s="208">
        <f t="shared" si="14"/>
        <v>77175</v>
      </c>
      <c r="G460" s="246"/>
    </row>
    <row r="461" spans="1:12" s="247" customFormat="1" ht="12.75" customHeight="1">
      <c r="A461" s="293">
        <v>7.9</v>
      </c>
      <c r="B461" s="328" t="s">
        <v>148</v>
      </c>
      <c r="C461" s="259">
        <v>3951.3600000000006</v>
      </c>
      <c r="D461" s="85" t="s">
        <v>22</v>
      </c>
      <c r="E461" s="34">
        <v>154.52000000000001</v>
      </c>
      <c r="F461" s="208">
        <f t="shared" si="14"/>
        <v>610564.15</v>
      </c>
      <c r="G461" s="246"/>
    </row>
    <row r="462" spans="1:12" s="247" customFormat="1" ht="12.75" customHeight="1">
      <c r="A462" s="322">
        <v>7.1</v>
      </c>
      <c r="B462" s="328" t="s">
        <v>26</v>
      </c>
      <c r="C462" s="259">
        <v>380.73</v>
      </c>
      <c r="D462" s="85" t="s">
        <v>22</v>
      </c>
      <c r="E462" s="34">
        <v>1068.3599999999999</v>
      </c>
      <c r="F462" s="208">
        <f t="shared" si="14"/>
        <v>406756.7</v>
      </c>
      <c r="G462" s="246"/>
    </row>
    <row r="463" spans="1:12" s="247" customFormat="1" ht="12.75" customHeight="1">
      <c r="A463" s="322">
        <v>7.11</v>
      </c>
      <c r="B463" s="328" t="s">
        <v>149</v>
      </c>
      <c r="C463" s="259">
        <v>3395.7</v>
      </c>
      <c r="D463" s="85" t="s">
        <v>22</v>
      </c>
      <c r="E463" s="34">
        <v>183.68</v>
      </c>
      <c r="F463" s="208">
        <f t="shared" si="14"/>
        <v>623722.18000000005</v>
      </c>
      <c r="G463" s="246"/>
    </row>
    <row r="464" spans="1:12" s="247" customFormat="1" ht="12.75" customHeight="1">
      <c r="A464" s="322">
        <v>7.12</v>
      </c>
      <c r="B464" s="258" t="s">
        <v>29</v>
      </c>
      <c r="C464" s="259">
        <v>668.85</v>
      </c>
      <c r="D464" s="85" t="s">
        <v>22</v>
      </c>
      <c r="E464" s="34">
        <v>165</v>
      </c>
      <c r="F464" s="208">
        <f t="shared" si="14"/>
        <v>110360.25</v>
      </c>
      <c r="G464" s="246"/>
    </row>
    <row r="465" spans="1:8" s="247" customFormat="1" ht="12.75" customHeight="1">
      <c r="A465" s="322">
        <v>7.13</v>
      </c>
      <c r="B465" s="271" t="s">
        <v>150</v>
      </c>
      <c r="C465" s="259">
        <v>1029</v>
      </c>
      <c r="D465" s="85" t="s">
        <v>38</v>
      </c>
      <c r="E465" s="34">
        <v>250</v>
      </c>
      <c r="F465" s="208">
        <f t="shared" si="14"/>
        <v>257250</v>
      </c>
      <c r="G465" s="246"/>
    </row>
    <row r="466" spans="1:8" s="83" customFormat="1" ht="12.75" customHeight="1">
      <c r="A466" s="76"/>
      <c r="B466" s="77" t="s">
        <v>151</v>
      </c>
      <c r="C466" s="78"/>
      <c r="D466" s="79"/>
      <c r="E466" s="80"/>
      <c r="F466" s="81">
        <f>SUM(F438:F465)</f>
        <v>11344930.359999999</v>
      </c>
      <c r="G466" s="82"/>
    </row>
    <row r="467" spans="1:8" s="8" customFormat="1" ht="12.75" customHeight="1">
      <c r="A467" s="329"/>
      <c r="B467" s="330"/>
      <c r="C467" s="331"/>
      <c r="D467" s="332"/>
      <c r="E467" s="23"/>
      <c r="F467" s="23"/>
      <c r="G467" s="7"/>
    </row>
    <row r="468" spans="1:8" s="8" customFormat="1" ht="12.75" customHeight="1">
      <c r="A468" s="185" t="s">
        <v>152</v>
      </c>
      <c r="B468" s="330" t="s">
        <v>153</v>
      </c>
      <c r="C468" s="28"/>
      <c r="D468" s="245"/>
      <c r="E468" s="28"/>
      <c r="F468" s="208"/>
      <c r="G468" s="7"/>
    </row>
    <row r="469" spans="1:8" s="8" customFormat="1" ht="12.75" customHeight="1">
      <c r="A469" s="185"/>
      <c r="B469" s="330"/>
      <c r="C469" s="28"/>
      <c r="D469" s="245"/>
      <c r="E469" s="28"/>
      <c r="F469" s="208"/>
      <c r="G469" s="7"/>
    </row>
    <row r="470" spans="1:8" s="2" customFormat="1" ht="12.75" customHeight="1">
      <c r="A470" s="333">
        <v>1</v>
      </c>
      <c r="B470" s="273" t="s">
        <v>154</v>
      </c>
      <c r="C470" s="28">
        <v>1</v>
      </c>
      <c r="D470" s="245" t="s">
        <v>43</v>
      </c>
      <c r="E470" s="28">
        <v>50000000</v>
      </c>
      <c r="F470" s="70">
        <f>ROUND(C470*E470,2)</f>
        <v>50000000</v>
      </c>
      <c r="G470" s="1"/>
    </row>
    <row r="471" spans="1:8" s="83" customFormat="1" ht="12.75" customHeight="1">
      <c r="A471" s="76"/>
      <c r="B471" s="77" t="s">
        <v>155</v>
      </c>
      <c r="C471" s="78"/>
      <c r="D471" s="79"/>
      <c r="E471" s="80"/>
      <c r="F471" s="81">
        <f>SUM(F470)</f>
        <v>50000000</v>
      </c>
      <c r="G471" s="82"/>
    </row>
    <row r="472" spans="1:8" s="341" customFormat="1">
      <c r="A472" s="334"/>
      <c r="B472" s="295"/>
      <c r="C472" s="335"/>
      <c r="D472" s="336"/>
      <c r="E472" s="337"/>
      <c r="F472" s="338"/>
      <c r="G472" s="339"/>
      <c r="H472" s="340"/>
    </row>
    <row r="473" spans="1:8" s="341" customFormat="1">
      <c r="A473" s="334" t="s">
        <v>156</v>
      </c>
      <c r="B473" s="295" t="s">
        <v>157</v>
      </c>
      <c r="C473" s="335"/>
      <c r="D473" s="336"/>
      <c r="E473" s="337"/>
      <c r="F473" s="338"/>
      <c r="G473" s="339"/>
      <c r="H473" s="340"/>
    </row>
    <row r="474" spans="1:8" s="341" customFormat="1" ht="6.75" customHeight="1">
      <c r="A474" s="334"/>
      <c r="B474" s="295"/>
      <c r="C474" s="335"/>
      <c r="D474" s="336"/>
      <c r="E474" s="337"/>
      <c r="F474" s="338"/>
      <c r="G474" s="339"/>
      <c r="H474" s="340"/>
    </row>
    <row r="475" spans="1:8" s="341" customFormat="1">
      <c r="A475" s="342">
        <v>1</v>
      </c>
      <c r="B475" s="343" t="s">
        <v>158</v>
      </c>
      <c r="C475" s="344"/>
      <c r="D475" s="345"/>
      <c r="E475" s="346"/>
      <c r="F475" s="347"/>
      <c r="G475" s="339"/>
      <c r="H475" s="340"/>
    </row>
    <row r="476" spans="1:8" s="341" customFormat="1" ht="6.75" customHeight="1">
      <c r="A476" s="348"/>
      <c r="B476" s="349"/>
      <c r="C476" s="350"/>
      <c r="D476" s="351"/>
      <c r="E476" s="352"/>
      <c r="F476" s="353"/>
      <c r="G476" s="339"/>
      <c r="H476" s="340"/>
    </row>
    <row r="477" spans="1:8" s="341" customFormat="1">
      <c r="A477" s="354">
        <v>1.1000000000000001</v>
      </c>
      <c r="B477" s="349" t="s">
        <v>159</v>
      </c>
      <c r="C477" s="350"/>
      <c r="D477" s="351"/>
      <c r="E477" s="352"/>
      <c r="F477" s="353"/>
      <c r="G477" s="339"/>
      <c r="H477" s="340"/>
    </row>
    <row r="478" spans="1:8" s="341" customFormat="1">
      <c r="A478" s="354" t="s">
        <v>160</v>
      </c>
      <c r="B478" s="349" t="s">
        <v>161</v>
      </c>
      <c r="C478" s="350"/>
      <c r="D478" s="351"/>
      <c r="E478" s="352"/>
      <c r="F478" s="353"/>
      <c r="G478" s="339"/>
      <c r="H478" s="340"/>
    </row>
    <row r="479" spans="1:8" s="341" customFormat="1">
      <c r="A479" s="355" t="s">
        <v>162</v>
      </c>
      <c r="B479" s="356" t="s">
        <v>163</v>
      </c>
      <c r="C479" s="357">
        <v>2500</v>
      </c>
      <c r="D479" s="358" t="s">
        <v>15</v>
      </c>
      <c r="E479" s="359">
        <v>65</v>
      </c>
      <c r="F479" s="360">
        <f t="shared" ref="F479:F511" si="15">ROUND(E479*C479,2)</f>
        <v>162500</v>
      </c>
      <c r="G479" s="339"/>
      <c r="H479" s="340"/>
    </row>
    <row r="480" spans="1:8" s="341" customFormat="1">
      <c r="A480" s="355" t="s">
        <v>164</v>
      </c>
      <c r="B480" s="356" t="s">
        <v>165</v>
      </c>
      <c r="C480" s="357">
        <v>630</v>
      </c>
      <c r="D480" s="358" t="s">
        <v>22</v>
      </c>
      <c r="E480" s="359">
        <v>165</v>
      </c>
      <c r="F480" s="360">
        <f t="shared" si="15"/>
        <v>103950</v>
      </c>
      <c r="G480" s="339"/>
      <c r="H480" s="340"/>
    </row>
    <row r="481" spans="1:8" s="341" customFormat="1">
      <c r="A481" s="348"/>
      <c r="B481" s="349"/>
      <c r="C481" s="350"/>
      <c r="D481" s="351"/>
      <c r="E481" s="352"/>
      <c r="F481" s="360">
        <f t="shared" si="15"/>
        <v>0</v>
      </c>
      <c r="G481" s="339"/>
      <c r="H481" s="340"/>
    </row>
    <row r="482" spans="1:8" s="341" customFormat="1">
      <c r="A482" s="354" t="s">
        <v>166</v>
      </c>
      <c r="B482" s="361" t="s">
        <v>167</v>
      </c>
      <c r="C482" s="357"/>
      <c r="D482" s="358"/>
      <c r="E482" s="359"/>
      <c r="F482" s="360">
        <f t="shared" si="15"/>
        <v>0</v>
      </c>
      <c r="G482" s="339"/>
      <c r="H482" s="340"/>
    </row>
    <row r="483" spans="1:8" s="341" customFormat="1">
      <c r="A483" s="355" t="s">
        <v>168</v>
      </c>
      <c r="B483" s="362" t="s">
        <v>169</v>
      </c>
      <c r="C483" s="357">
        <v>2000</v>
      </c>
      <c r="D483" s="358" t="s">
        <v>20</v>
      </c>
      <c r="E483" s="359">
        <v>638.45000000000005</v>
      </c>
      <c r="F483" s="360">
        <f t="shared" si="15"/>
        <v>1276900</v>
      </c>
      <c r="G483" s="339"/>
      <c r="H483" s="340"/>
    </row>
    <row r="484" spans="1:8" s="371" customFormat="1">
      <c r="A484" s="363" t="s">
        <v>170</v>
      </c>
      <c r="B484" s="364" t="s">
        <v>171</v>
      </c>
      <c r="C484" s="365">
        <v>2500</v>
      </c>
      <c r="D484" s="366" t="s">
        <v>15</v>
      </c>
      <c r="E484" s="367">
        <v>685.25</v>
      </c>
      <c r="F484" s="368">
        <f t="shared" si="15"/>
        <v>1713125</v>
      </c>
      <c r="G484" s="369"/>
      <c r="H484" s="370"/>
    </row>
    <row r="485" spans="1:8" s="341" customFormat="1">
      <c r="A485" s="355"/>
      <c r="B485" s="356"/>
      <c r="C485" s="357"/>
      <c r="D485" s="358"/>
      <c r="E485" s="359"/>
      <c r="F485" s="360">
        <f t="shared" si="15"/>
        <v>0</v>
      </c>
      <c r="G485" s="339"/>
      <c r="H485" s="340"/>
    </row>
    <row r="486" spans="1:8" s="341" customFormat="1">
      <c r="A486" s="354">
        <v>1.2</v>
      </c>
      <c r="B486" s="361" t="s">
        <v>172</v>
      </c>
      <c r="C486" s="372"/>
      <c r="D486" s="373"/>
      <c r="E486" s="374"/>
      <c r="F486" s="360">
        <f t="shared" si="15"/>
        <v>0</v>
      </c>
      <c r="G486" s="339"/>
      <c r="H486" s="340"/>
    </row>
    <row r="487" spans="1:8" s="341" customFormat="1">
      <c r="A487" s="354" t="s">
        <v>173</v>
      </c>
      <c r="B487" s="361" t="s">
        <v>174</v>
      </c>
      <c r="C487" s="372"/>
      <c r="D487" s="373"/>
      <c r="E487" s="374"/>
      <c r="F487" s="360">
        <f t="shared" si="15"/>
        <v>0</v>
      </c>
      <c r="G487" s="339"/>
      <c r="H487" s="340"/>
    </row>
    <row r="488" spans="1:8" s="341" customFormat="1">
      <c r="A488" s="355" t="s">
        <v>175</v>
      </c>
      <c r="B488" s="356" t="s">
        <v>176</v>
      </c>
      <c r="C488" s="357">
        <v>400</v>
      </c>
      <c r="D488" s="358" t="s">
        <v>15</v>
      </c>
      <c r="E488" s="359">
        <v>32.06</v>
      </c>
      <c r="F488" s="360">
        <f t="shared" si="15"/>
        <v>12824</v>
      </c>
      <c r="G488" s="339"/>
      <c r="H488" s="340"/>
    </row>
    <row r="489" spans="1:8" s="341" customFormat="1">
      <c r="A489" s="355" t="s">
        <v>177</v>
      </c>
      <c r="B489" s="356" t="s">
        <v>178</v>
      </c>
      <c r="C489" s="357">
        <v>200</v>
      </c>
      <c r="D489" s="358" t="s">
        <v>15</v>
      </c>
      <c r="E489" s="359">
        <v>42.59</v>
      </c>
      <c r="F489" s="360">
        <f t="shared" si="15"/>
        <v>8518</v>
      </c>
      <c r="G489" s="339"/>
      <c r="H489" s="340"/>
    </row>
    <row r="490" spans="1:8" s="341" customFormat="1">
      <c r="A490" s="355" t="s">
        <v>179</v>
      </c>
      <c r="B490" s="356" t="s">
        <v>180</v>
      </c>
      <c r="C490" s="357">
        <v>200</v>
      </c>
      <c r="D490" s="358" t="s">
        <v>15</v>
      </c>
      <c r="E490" s="359">
        <v>63.21</v>
      </c>
      <c r="F490" s="360">
        <f t="shared" si="15"/>
        <v>12642</v>
      </c>
      <c r="G490" s="339"/>
      <c r="H490" s="340"/>
    </row>
    <row r="491" spans="1:8" s="341" customFormat="1">
      <c r="A491" s="355" t="s">
        <v>181</v>
      </c>
      <c r="B491" s="356" t="s">
        <v>182</v>
      </c>
      <c r="C491" s="357">
        <v>100</v>
      </c>
      <c r="D491" s="358" t="s">
        <v>15</v>
      </c>
      <c r="E491" s="359">
        <v>130.66999999999999</v>
      </c>
      <c r="F491" s="360">
        <f t="shared" si="15"/>
        <v>13067</v>
      </c>
      <c r="G491" s="339"/>
      <c r="H491" s="340"/>
    </row>
    <row r="492" spans="1:8" s="341" customFormat="1">
      <c r="A492" s="355" t="s">
        <v>183</v>
      </c>
      <c r="B492" s="356" t="s">
        <v>184</v>
      </c>
      <c r="C492" s="357">
        <v>20</v>
      </c>
      <c r="D492" s="358" t="s">
        <v>15</v>
      </c>
      <c r="E492" s="359">
        <v>252.73</v>
      </c>
      <c r="F492" s="360">
        <f t="shared" si="15"/>
        <v>5054.6000000000004</v>
      </c>
      <c r="G492" s="339"/>
      <c r="H492" s="340"/>
    </row>
    <row r="493" spans="1:8" s="341" customFormat="1">
      <c r="A493" s="355" t="s">
        <v>183</v>
      </c>
      <c r="B493" s="356" t="s">
        <v>185</v>
      </c>
      <c r="C493" s="357">
        <v>20</v>
      </c>
      <c r="D493" s="358" t="s">
        <v>15</v>
      </c>
      <c r="E493" s="359">
        <v>405.68</v>
      </c>
      <c r="F493" s="360">
        <f>ROUND(E493*C493,2)</f>
        <v>8113.6</v>
      </c>
      <c r="G493" s="339"/>
      <c r="H493" s="340"/>
    </row>
    <row r="494" spans="1:8" s="341" customFormat="1">
      <c r="A494" s="355"/>
      <c r="B494" s="356"/>
      <c r="C494" s="357"/>
      <c r="D494" s="358"/>
      <c r="E494" s="359"/>
      <c r="F494" s="360"/>
      <c r="G494" s="339"/>
      <c r="H494" s="340"/>
    </row>
    <row r="495" spans="1:8" s="341" customFormat="1">
      <c r="A495" s="354" t="s">
        <v>186</v>
      </c>
      <c r="B495" s="361" t="s">
        <v>62</v>
      </c>
      <c r="C495" s="372"/>
      <c r="D495" s="373"/>
      <c r="E495" s="374"/>
      <c r="F495" s="360"/>
      <c r="G495" s="339"/>
      <c r="H495" s="340"/>
    </row>
    <row r="496" spans="1:8" s="341" customFormat="1">
      <c r="A496" s="355" t="s">
        <v>187</v>
      </c>
      <c r="B496" s="356" t="s">
        <v>188</v>
      </c>
      <c r="C496" s="357">
        <v>800</v>
      </c>
      <c r="D496" s="358" t="s">
        <v>43</v>
      </c>
      <c r="E496" s="359">
        <v>4.55</v>
      </c>
      <c r="F496" s="360">
        <f t="shared" si="15"/>
        <v>3640</v>
      </c>
      <c r="G496" s="339"/>
      <c r="H496" s="340"/>
    </row>
    <row r="497" spans="1:8" s="341" customFormat="1">
      <c r="A497" s="355" t="s">
        <v>189</v>
      </c>
      <c r="B497" s="356" t="s">
        <v>190</v>
      </c>
      <c r="C497" s="357">
        <v>400</v>
      </c>
      <c r="D497" s="358" t="s">
        <v>43</v>
      </c>
      <c r="E497" s="359">
        <v>5.46</v>
      </c>
      <c r="F497" s="360">
        <f t="shared" si="15"/>
        <v>2184</v>
      </c>
      <c r="G497" s="339"/>
      <c r="H497" s="340"/>
    </row>
    <row r="498" spans="1:8" s="341" customFormat="1">
      <c r="A498" s="355" t="s">
        <v>191</v>
      </c>
      <c r="B498" s="356" t="s">
        <v>192</v>
      </c>
      <c r="C498" s="357">
        <v>400</v>
      </c>
      <c r="D498" s="358" t="s">
        <v>43</v>
      </c>
      <c r="E498" s="359">
        <v>10.9</v>
      </c>
      <c r="F498" s="360">
        <f t="shared" si="15"/>
        <v>4360</v>
      </c>
      <c r="G498" s="339"/>
      <c r="H498" s="340"/>
    </row>
    <row r="499" spans="1:8" s="341" customFormat="1">
      <c r="A499" s="355" t="s">
        <v>193</v>
      </c>
      <c r="B499" s="356" t="s">
        <v>194</v>
      </c>
      <c r="C499" s="357">
        <v>200</v>
      </c>
      <c r="D499" s="358" t="s">
        <v>43</v>
      </c>
      <c r="E499" s="359">
        <v>25.48</v>
      </c>
      <c r="F499" s="360">
        <f t="shared" si="15"/>
        <v>5096</v>
      </c>
      <c r="G499" s="339"/>
      <c r="H499" s="340"/>
    </row>
    <row r="500" spans="1:8" s="341" customFormat="1">
      <c r="A500" s="355" t="s">
        <v>195</v>
      </c>
      <c r="B500" s="356" t="s">
        <v>196</v>
      </c>
      <c r="C500" s="357">
        <v>40</v>
      </c>
      <c r="D500" s="358" t="s">
        <v>43</v>
      </c>
      <c r="E500" s="359">
        <v>1272.97</v>
      </c>
      <c r="F500" s="360">
        <f t="shared" si="15"/>
        <v>50918.8</v>
      </c>
      <c r="G500" s="339"/>
      <c r="H500" s="340"/>
    </row>
    <row r="501" spans="1:8" s="341" customFormat="1">
      <c r="A501" s="355" t="s">
        <v>195</v>
      </c>
      <c r="B501" s="356" t="s">
        <v>197</v>
      </c>
      <c r="C501" s="357">
        <v>40</v>
      </c>
      <c r="D501" s="358" t="s">
        <v>43</v>
      </c>
      <c r="E501" s="359">
        <v>1356.41</v>
      </c>
      <c r="F501" s="360">
        <f>ROUND(E501*C501,2)</f>
        <v>54256.4</v>
      </c>
      <c r="G501" s="339"/>
      <c r="H501" s="340"/>
    </row>
    <row r="502" spans="1:8" s="341" customFormat="1">
      <c r="A502" s="355"/>
      <c r="B502" s="356"/>
      <c r="C502" s="357">
        <v>0</v>
      </c>
      <c r="D502" s="358"/>
      <c r="E502" s="359"/>
      <c r="F502" s="360">
        <f t="shared" si="15"/>
        <v>0</v>
      </c>
      <c r="G502" s="339"/>
      <c r="H502" s="340"/>
    </row>
    <row r="503" spans="1:8" s="341" customFormat="1">
      <c r="A503" s="354" t="s">
        <v>198</v>
      </c>
      <c r="B503" s="361" t="s">
        <v>199</v>
      </c>
      <c r="C503" s="372">
        <v>0</v>
      </c>
      <c r="D503" s="373"/>
      <c r="E503" s="374"/>
      <c r="F503" s="360">
        <f t="shared" si="15"/>
        <v>0</v>
      </c>
      <c r="G503" s="339"/>
      <c r="H503" s="340"/>
    </row>
    <row r="504" spans="1:8" s="341" customFormat="1">
      <c r="A504" s="355" t="s">
        <v>200</v>
      </c>
      <c r="B504" s="356" t="s">
        <v>201</v>
      </c>
      <c r="C504" s="357">
        <v>120</v>
      </c>
      <c r="D504" s="358" t="s">
        <v>202</v>
      </c>
      <c r="E504" s="359">
        <v>247.13</v>
      </c>
      <c r="F504" s="360">
        <f t="shared" si="15"/>
        <v>29655.599999999999</v>
      </c>
      <c r="G504" s="339"/>
      <c r="H504" s="340"/>
    </row>
    <row r="505" spans="1:8" s="341" customFormat="1">
      <c r="A505" s="355" t="s">
        <v>203</v>
      </c>
      <c r="B505" s="356" t="s">
        <v>204</v>
      </c>
      <c r="C505" s="357">
        <v>120</v>
      </c>
      <c r="D505" s="358" t="s">
        <v>202</v>
      </c>
      <c r="E505" s="359">
        <v>164.75</v>
      </c>
      <c r="F505" s="360">
        <f t="shared" si="15"/>
        <v>19770</v>
      </c>
      <c r="G505" s="339"/>
      <c r="H505" s="340"/>
    </row>
    <row r="506" spans="1:8" s="341" customFormat="1">
      <c r="A506" s="355"/>
      <c r="B506" s="356"/>
      <c r="C506" s="357">
        <v>0</v>
      </c>
      <c r="D506" s="358"/>
      <c r="E506" s="359"/>
      <c r="F506" s="360">
        <f>ROUND(E506*C506,2)</f>
        <v>0</v>
      </c>
      <c r="G506" s="339"/>
      <c r="H506" s="340"/>
    </row>
    <row r="507" spans="1:8" s="341" customFormat="1">
      <c r="A507" s="348">
        <v>2</v>
      </c>
      <c r="B507" s="361" t="s">
        <v>205</v>
      </c>
      <c r="C507" s="372">
        <v>0</v>
      </c>
      <c r="D507" s="373"/>
      <c r="E507" s="374"/>
      <c r="F507" s="360">
        <f>ROUND(E507*C507,2)</f>
        <v>0</v>
      </c>
      <c r="G507" s="339"/>
      <c r="H507" s="340"/>
    </row>
    <row r="508" spans="1:8" s="341" customFormat="1">
      <c r="A508" s="355">
        <v>2.1</v>
      </c>
      <c r="B508" s="356" t="s">
        <v>206</v>
      </c>
      <c r="C508" s="357">
        <v>160</v>
      </c>
      <c r="D508" s="358" t="s">
        <v>202</v>
      </c>
      <c r="E508" s="359">
        <v>388.1</v>
      </c>
      <c r="F508" s="360">
        <f>ROUND(E508*C508,2)</f>
        <v>62096</v>
      </c>
      <c r="G508" s="339"/>
      <c r="H508" s="340"/>
    </row>
    <row r="509" spans="1:8" s="341" customFormat="1">
      <c r="A509" s="355">
        <v>2.2000000000000002</v>
      </c>
      <c r="B509" s="375" t="s">
        <v>207</v>
      </c>
      <c r="C509" s="357">
        <v>80</v>
      </c>
      <c r="D509" s="358" t="s">
        <v>202</v>
      </c>
      <c r="E509" s="359">
        <v>588.75</v>
      </c>
      <c r="F509" s="360">
        <f>ROUND(E509*C509,2)</f>
        <v>47100</v>
      </c>
      <c r="G509" s="339"/>
      <c r="H509" s="340"/>
    </row>
    <row r="510" spans="1:8" s="341" customFormat="1">
      <c r="A510" s="355">
        <v>2.2999999999999998</v>
      </c>
      <c r="B510" s="375" t="s">
        <v>208</v>
      </c>
      <c r="C510" s="357">
        <v>60</v>
      </c>
      <c r="D510" s="358" t="s">
        <v>202</v>
      </c>
      <c r="E510" s="359">
        <v>879.38</v>
      </c>
      <c r="F510" s="360">
        <f>ROUND(E510*C510,2)</f>
        <v>52762.8</v>
      </c>
      <c r="G510" s="339"/>
      <c r="H510" s="340"/>
    </row>
    <row r="511" spans="1:8" s="341" customFormat="1">
      <c r="A511" s="185"/>
      <c r="B511" s="376"/>
      <c r="C511" s="377"/>
      <c r="D511" s="376"/>
      <c r="E511" s="378"/>
      <c r="F511" s="360">
        <f t="shared" si="15"/>
        <v>0</v>
      </c>
      <c r="G511" s="339"/>
      <c r="H511" s="340"/>
    </row>
    <row r="512" spans="1:8" s="341" customFormat="1">
      <c r="A512" s="329">
        <v>3</v>
      </c>
      <c r="B512" s="23" t="s">
        <v>209</v>
      </c>
      <c r="C512" s="377"/>
      <c r="D512" s="376"/>
      <c r="E512" s="378"/>
      <c r="F512" s="360"/>
      <c r="G512" s="379"/>
      <c r="H512" s="380"/>
    </row>
    <row r="513" spans="1:8" s="386" customFormat="1">
      <c r="A513" s="381">
        <v>3.1</v>
      </c>
      <c r="B513" s="382" t="s">
        <v>210</v>
      </c>
      <c r="C513" s="383"/>
      <c r="D513" s="358"/>
      <c r="E513" s="384"/>
      <c r="F513" s="360">
        <f t="shared" ref="F513:F519" si="16">ROUND(E513*C513,2)</f>
        <v>0</v>
      </c>
      <c r="G513" s="385"/>
    </row>
    <row r="514" spans="1:8" s="386" customFormat="1" ht="24.75" customHeight="1">
      <c r="A514" s="65" t="s">
        <v>211</v>
      </c>
      <c r="B514" s="387" t="s">
        <v>212</v>
      </c>
      <c r="C514" s="383">
        <v>190.28</v>
      </c>
      <c r="D514" s="358" t="s">
        <v>213</v>
      </c>
      <c r="E514" s="384">
        <v>1164.5999999999999</v>
      </c>
      <c r="F514" s="360">
        <f t="shared" si="16"/>
        <v>221600.09</v>
      </c>
      <c r="G514" s="385"/>
    </row>
    <row r="515" spans="1:8" s="386" customFormat="1" ht="9" customHeight="1">
      <c r="A515" s="388"/>
      <c r="B515" s="382"/>
      <c r="C515" s="383"/>
      <c r="D515" s="358"/>
      <c r="E515" s="384"/>
      <c r="F515" s="360">
        <f t="shared" si="16"/>
        <v>0</v>
      </c>
      <c r="G515" s="385"/>
    </row>
    <row r="516" spans="1:8" s="386" customFormat="1">
      <c r="A516" s="388">
        <v>3.2</v>
      </c>
      <c r="B516" s="382" t="s">
        <v>214</v>
      </c>
      <c r="C516" s="383">
        <v>0</v>
      </c>
      <c r="D516" s="358"/>
      <c r="E516" s="384"/>
      <c r="F516" s="360">
        <f t="shared" si="16"/>
        <v>0</v>
      </c>
      <c r="G516" s="385"/>
    </row>
    <row r="517" spans="1:8" s="386" customFormat="1">
      <c r="A517" s="65" t="s">
        <v>215</v>
      </c>
      <c r="B517" s="356" t="s">
        <v>216</v>
      </c>
      <c r="C517" s="383">
        <v>22978.47</v>
      </c>
      <c r="D517" s="358" t="s">
        <v>20</v>
      </c>
      <c r="E517" s="384">
        <v>30.04</v>
      </c>
      <c r="F517" s="389">
        <f t="shared" si="16"/>
        <v>690273.24</v>
      </c>
      <c r="G517" s="385">
        <f>+C17+C51+C84+C116+C150+C183+C213+C247+C277+C340+C370+C403</f>
        <v>23198.47</v>
      </c>
    </row>
    <row r="518" spans="1:8" s="386" customFormat="1">
      <c r="A518" s="65" t="s">
        <v>217</v>
      </c>
      <c r="B518" s="356" t="s">
        <v>218</v>
      </c>
      <c r="C518" s="390">
        <v>1148.92</v>
      </c>
      <c r="D518" s="391" t="s">
        <v>219</v>
      </c>
      <c r="E518" s="392">
        <f>+[52]Hoja1!F13</f>
        <v>11345.7</v>
      </c>
      <c r="F518" s="393">
        <f t="shared" si="16"/>
        <v>13035301.640000001</v>
      </c>
      <c r="G518" s="385">
        <f>+G517*0.05</f>
        <v>1159.9235000000001</v>
      </c>
    </row>
    <row r="519" spans="1:8" s="386" customFormat="1">
      <c r="A519" s="65" t="s">
        <v>220</v>
      </c>
      <c r="B519" s="356" t="s">
        <v>221</v>
      </c>
      <c r="C519" s="390">
        <f>ROUND(150*1.25*C518,2)</f>
        <v>215422.5</v>
      </c>
      <c r="D519" s="391" t="s">
        <v>222</v>
      </c>
      <c r="E519" s="392">
        <v>22.72</v>
      </c>
      <c r="F519" s="393">
        <f t="shared" si="16"/>
        <v>4894399.2</v>
      </c>
      <c r="G519" s="385"/>
    </row>
    <row r="520" spans="1:8" s="398" customFormat="1">
      <c r="A520" s="394"/>
      <c r="B520" s="376"/>
      <c r="C520" s="395"/>
      <c r="D520" s="358"/>
      <c r="E520" s="396"/>
      <c r="F520" s="360"/>
      <c r="G520" s="397"/>
    </row>
    <row r="521" spans="1:8" s="341" customFormat="1">
      <c r="A521" s="399">
        <v>4</v>
      </c>
      <c r="B521" s="273" t="s">
        <v>223</v>
      </c>
      <c r="C521" s="400">
        <v>12</v>
      </c>
      <c r="D521" s="401" t="s">
        <v>224</v>
      </c>
      <c r="E521" s="402">
        <v>40500</v>
      </c>
      <c r="F521" s="208">
        <f>ROUND(E521*C521,2)</f>
        <v>486000</v>
      </c>
      <c r="G521" s="339"/>
      <c r="H521" s="340"/>
    </row>
    <row r="522" spans="1:8" s="341" customFormat="1">
      <c r="A522" s="399"/>
      <c r="B522" s="273"/>
      <c r="C522" s="400"/>
      <c r="D522" s="401"/>
      <c r="E522" s="402"/>
      <c r="F522" s="208"/>
      <c r="G522" s="339"/>
      <c r="H522" s="340"/>
    </row>
    <row r="523" spans="1:8" s="341" customFormat="1" ht="63.75">
      <c r="A523" s="399">
        <v>5</v>
      </c>
      <c r="B523" s="403" t="s">
        <v>225</v>
      </c>
      <c r="C523" s="404">
        <v>3</v>
      </c>
      <c r="D523" s="405" t="s">
        <v>43</v>
      </c>
      <c r="E523" s="406">
        <v>42316.79</v>
      </c>
      <c r="F523" s="267">
        <f>ROUND(E523*C523,2)</f>
        <v>126950.37</v>
      </c>
      <c r="G523" s="339"/>
      <c r="H523" s="340"/>
    </row>
    <row r="524" spans="1:8" s="147" customFormat="1" ht="12.75" customHeight="1">
      <c r="A524" s="407"/>
      <c r="B524" s="112" t="s">
        <v>226</v>
      </c>
      <c r="C524" s="80"/>
      <c r="D524" s="408"/>
      <c r="E524" s="80"/>
      <c r="F524" s="81">
        <f>SUM(F476:F523)</f>
        <v>23103058.34</v>
      </c>
      <c r="G524" s="146"/>
    </row>
    <row r="525" spans="1:8">
      <c r="A525" s="113"/>
      <c r="B525" s="31"/>
      <c r="C525" s="32"/>
      <c r="D525" s="33"/>
      <c r="E525" s="42"/>
      <c r="F525" s="104"/>
      <c r="G525" s="294"/>
      <c r="H525" s="32"/>
    </row>
    <row r="526" spans="1:8" s="180" customFormat="1" ht="12.75" customHeight="1">
      <c r="A526" s="407"/>
      <c r="B526" s="112" t="s">
        <v>227</v>
      </c>
      <c r="C526" s="80"/>
      <c r="D526" s="408"/>
      <c r="E526" s="80"/>
      <c r="F526" s="409">
        <f>+F524+F471+F434+F395+F362+F301+F269+F239+F205+F175+F142+F108+F75+F43+F332+F466</f>
        <v>205625921.67000008</v>
      </c>
      <c r="G526" s="179"/>
    </row>
    <row r="527" spans="1:8" s="147" customFormat="1" ht="12.75" customHeight="1">
      <c r="A527" s="407"/>
      <c r="B527" s="112" t="s">
        <v>227</v>
      </c>
      <c r="C527" s="80"/>
      <c r="D527" s="408"/>
      <c r="E527" s="80"/>
      <c r="F527" s="81">
        <f>+F526</f>
        <v>205625921.67000008</v>
      </c>
      <c r="G527" s="146"/>
    </row>
    <row r="528" spans="1:8">
      <c r="A528" s="113"/>
      <c r="B528" s="410" t="s">
        <v>228</v>
      </c>
      <c r="C528" s="411"/>
      <c r="D528" s="412"/>
      <c r="E528" s="412"/>
      <c r="F528" s="412"/>
    </row>
    <row r="529" spans="1:7">
      <c r="A529" s="113"/>
      <c r="B529" s="413" t="s">
        <v>229</v>
      </c>
      <c r="C529" s="414">
        <v>0.1</v>
      </c>
      <c r="D529" s="412"/>
      <c r="E529" s="412"/>
      <c r="F529" s="415">
        <f t="shared" ref="F529:F535" si="17">+ROUND(C529*$F$527,2)</f>
        <v>20562592.170000002</v>
      </c>
    </row>
    <row r="530" spans="1:7">
      <c r="A530" s="113"/>
      <c r="B530" s="413" t="s">
        <v>230</v>
      </c>
      <c r="C530" s="414">
        <v>0.04</v>
      </c>
      <c r="D530" s="412"/>
      <c r="E530" s="412"/>
      <c r="F530" s="415">
        <f t="shared" si="17"/>
        <v>8225036.8700000001</v>
      </c>
    </row>
    <row r="531" spans="1:7">
      <c r="A531" s="113"/>
      <c r="B531" s="413" t="s">
        <v>231</v>
      </c>
      <c r="C531" s="414">
        <v>0.04</v>
      </c>
      <c r="D531" s="412"/>
      <c r="E531" s="412"/>
      <c r="F531" s="415">
        <f t="shared" si="17"/>
        <v>8225036.8700000001</v>
      </c>
    </row>
    <row r="532" spans="1:7">
      <c r="A532" s="113"/>
      <c r="B532" s="413" t="s">
        <v>232</v>
      </c>
      <c r="C532" s="414">
        <v>0.04</v>
      </c>
      <c r="D532" s="412"/>
      <c r="E532" s="412"/>
      <c r="F532" s="415">
        <f t="shared" si="17"/>
        <v>8225036.8700000001</v>
      </c>
    </row>
    <row r="533" spans="1:7">
      <c r="A533" s="113"/>
      <c r="B533" s="413" t="s">
        <v>233</v>
      </c>
      <c r="C533" s="414">
        <v>0.05</v>
      </c>
      <c r="D533" s="412"/>
      <c r="E533" s="412"/>
      <c r="F533" s="415">
        <f t="shared" si="17"/>
        <v>10281296.08</v>
      </c>
    </row>
    <row r="534" spans="1:7">
      <c r="A534" s="113"/>
      <c r="B534" s="413" t="s">
        <v>234</v>
      </c>
      <c r="C534" s="414">
        <v>0.05</v>
      </c>
      <c r="D534" s="412"/>
      <c r="E534" s="412"/>
      <c r="F534" s="415">
        <f t="shared" si="17"/>
        <v>10281296.08</v>
      </c>
    </row>
    <row r="535" spans="1:7">
      <c r="A535" s="412"/>
      <c r="B535" s="413" t="s">
        <v>235</v>
      </c>
      <c r="C535" s="414">
        <v>0.01</v>
      </c>
      <c r="D535" s="412"/>
      <c r="E535" s="412"/>
      <c r="F535" s="415">
        <f t="shared" si="17"/>
        <v>2056259.22</v>
      </c>
    </row>
    <row r="536" spans="1:7">
      <c r="A536" s="412"/>
      <c r="B536" s="413" t="s">
        <v>236</v>
      </c>
      <c r="C536" s="414">
        <v>0.18</v>
      </c>
      <c r="D536" s="412"/>
      <c r="E536" s="412"/>
      <c r="F536" s="415">
        <f>+ROUND(C536*$F$529,2)</f>
        <v>3701266.59</v>
      </c>
    </row>
    <row r="537" spans="1:7">
      <c r="A537" s="412"/>
      <c r="B537" s="413" t="s">
        <v>237</v>
      </c>
      <c r="C537" s="414">
        <v>0.1</v>
      </c>
      <c r="D537" s="412"/>
      <c r="E537" s="412"/>
      <c r="F537" s="415">
        <f>+ROUND(C537*$F$527,2)</f>
        <v>20562592.170000002</v>
      </c>
    </row>
    <row r="538" spans="1:7">
      <c r="A538" s="412"/>
      <c r="B538" s="413" t="s">
        <v>238</v>
      </c>
      <c r="C538" s="414">
        <v>0.1</v>
      </c>
      <c r="D538" s="412"/>
      <c r="E538" s="412"/>
      <c r="F538" s="415">
        <f>+ROUND(C538*$F$527,2)</f>
        <v>20562592.170000002</v>
      </c>
    </row>
    <row r="539" spans="1:7">
      <c r="A539" s="412"/>
      <c r="B539" s="413" t="s">
        <v>239</v>
      </c>
      <c r="C539" s="416">
        <v>1</v>
      </c>
      <c r="D539" s="417" t="s">
        <v>43</v>
      </c>
      <c r="E539" s="412"/>
      <c r="F539" s="415">
        <v>800000</v>
      </c>
    </row>
    <row r="540" spans="1:7" s="147" customFormat="1" ht="12.75" customHeight="1">
      <c r="A540" s="407"/>
      <c r="B540" s="112" t="s">
        <v>240</v>
      </c>
      <c r="C540" s="80"/>
      <c r="D540" s="408"/>
      <c r="E540" s="80"/>
      <c r="F540" s="81">
        <f>SUM(F529:F539)</f>
        <v>113483005.09</v>
      </c>
      <c r="G540" s="146"/>
    </row>
    <row r="541" spans="1:7">
      <c r="A541" s="412"/>
      <c r="B541" s="412"/>
      <c r="C541" s="411"/>
      <c r="D541" s="412"/>
      <c r="E541" s="412"/>
      <c r="F541" s="412"/>
    </row>
    <row r="542" spans="1:7" s="180" customFormat="1" ht="12.75" customHeight="1">
      <c r="A542" s="418"/>
      <c r="B542" s="419" t="s">
        <v>241</v>
      </c>
      <c r="C542" s="420"/>
      <c r="D542" s="421"/>
      <c r="E542" s="420"/>
      <c r="F542" s="422">
        <f>+F540+F527</f>
        <v>319108926.76000011</v>
      </c>
      <c r="G542" s="179"/>
    </row>
    <row r="544" spans="1:7">
      <c r="A544" s="51"/>
      <c r="B544" s="51"/>
      <c r="C544" s="423"/>
      <c r="D544" s="51"/>
      <c r="E544" s="423"/>
      <c r="F544" s="423"/>
    </row>
    <row r="545" spans="1:6">
      <c r="A545" s="74" t="s">
        <v>242</v>
      </c>
      <c r="B545" s="74"/>
      <c r="C545" s="1014" t="s">
        <v>243</v>
      </c>
      <c r="D545" s="1014"/>
      <c r="E545" s="1014"/>
      <c r="F545" s="1014"/>
    </row>
    <row r="546" spans="1:6">
      <c r="A546" s="424"/>
      <c r="B546" s="425"/>
      <c r="C546" s="426"/>
      <c r="D546" s="427"/>
      <c r="E546" s="426"/>
      <c r="F546" s="428"/>
    </row>
    <row r="547" spans="1:6">
      <c r="A547" s="74"/>
      <c r="B547" s="74"/>
      <c r="C547" s="429"/>
      <c r="D547" s="74"/>
      <c r="E547" s="429"/>
      <c r="F547" s="429"/>
    </row>
    <row r="548" spans="1:6">
      <c r="A548" s="74"/>
      <c r="B548" s="74"/>
      <c r="C548" s="429"/>
      <c r="D548" s="430"/>
      <c r="E548" s="429"/>
      <c r="F548" s="429"/>
    </row>
    <row r="549" spans="1:6">
      <c r="A549" s="431"/>
      <c r="B549" s="431" t="s">
        <v>244</v>
      </c>
      <c r="C549" s="1014" t="s">
        <v>245</v>
      </c>
      <c r="D549" s="1015"/>
      <c r="E549" s="1015"/>
      <c r="F549" s="1015"/>
    </row>
    <row r="550" spans="1:6">
      <c r="A550" s="74" t="s">
        <v>246</v>
      </c>
      <c r="B550" s="74"/>
      <c r="C550" s="1014" t="s">
        <v>246</v>
      </c>
      <c r="D550" s="1015"/>
      <c r="E550" s="1015"/>
      <c r="F550" s="1015"/>
    </row>
    <row r="551" spans="1:6">
      <c r="A551" s="51"/>
      <c r="B551" s="51"/>
      <c r="C551" s="423"/>
      <c r="D551" s="51"/>
      <c r="E551" s="423"/>
      <c r="F551" s="423"/>
    </row>
    <row r="552" spans="1:6">
      <c r="A552" s="51"/>
      <c r="B552" s="51"/>
      <c r="C552" s="423"/>
      <c r="D552" s="51"/>
      <c r="E552" s="423"/>
      <c r="F552" s="423"/>
    </row>
    <row r="553" spans="1:6">
      <c r="A553" s="51"/>
      <c r="B553" s="51"/>
      <c r="C553" s="423"/>
      <c r="D553" s="51"/>
      <c r="E553" s="423"/>
      <c r="F553" s="423"/>
    </row>
    <row r="554" spans="1:6">
      <c r="A554" s="51"/>
      <c r="B554" s="51"/>
      <c r="C554" s="423"/>
      <c r="D554" s="51"/>
      <c r="E554" s="423"/>
      <c r="F554" s="423"/>
    </row>
    <row r="555" spans="1:6">
      <c r="A555" s="74"/>
      <c r="B555" s="74"/>
      <c r="C555" s="429"/>
      <c r="D555" s="74"/>
      <c r="E555" s="429"/>
      <c r="F555" s="429"/>
    </row>
    <row r="556" spans="1:6">
      <c r="A556" s="74"/>
      <c r="B556" s="74"/>
      <c r="C556" s="429"/>
      <c r="D556" s="74"/>
      <c r="E556" s="429"/>
      <c r="F556" s="429"/>
    </row>
    <row r="557" spans="1:6">
      <c r="A557" s="430" t="s">
        <v>247</v>
      </c>
      <c r="B557" s="432" t="s">
        <v>248</v>
      </c>
      <c r="C557" s="1014" t="s">
        <v>249</v>
      </c>
      <c r="D557" s="1014"/>
      <c r="E557" s="1014"/>
      <c r="F557" s="1014"/>
    </row>
    <row r="558" spans="1:6">
      <c r="A558" s="430"/>
      <c r="B558" s="430"/>
      <c r="C558" s="429"/>
      <c r="D558" s="430"/>
      <c r="E558" s="429"/>
      <c r="F558" s="429"/>
    </row>
    <row r="559" spans="1:6">
      <c r="A559" s="430"/>
      <c r="B559" s="430" t="s">
        <v>250</v>
      </c>
      <c r="C559" s="1014"/>
      <c r="D559" s="1014"/>
      <c r="E559" s="1014"/>
      <c r="F559" s="1014"/>
    </row>
    <row r="560" spans="1:6">
      <c r="A560" s="432" t="s">
        <v>251</v>
      </c>
      <c r="B560" s="432" t="s">
        <v>252</v>
      </c>
      <c r="C560" s="1014" t="s">
        <v>253</v>
      </c>
      <c r="D560" s="1015"/>
      <c r="E560" s="1015"/>
      <c r="F560" s="1015"/>
    </row>
    <row r="561" spans="1:6">
      <c r="A561" s="74" t="s">
        <v>254</v>
      </c>
      <c r="B561" s="432"/>
      <c r="C561" s="1014" t="s">
        <v>255</v>
      </c>
      <c r="D561" s="1015"/>
      <c r="E561" s="1015"/>
      <c r="F561" s="1015"/>
    </row>
    <row r="562" spans="1:6">
      <c r="A562" s="51"/>
      <c r="B562" s="51"/>
      <c r="C562" s="423"/>
      <c r="D562" s="51"/>
      <c r="E562" s="423"/>
      <c r="F562" s="423"/>
    </row>
    <row r="563" spans="1:6">
      <c r="A563" s="51"/>
      <c r="B563" s="51"/>
      <c r="C563" s="423"/>
      <c r="D563" s="51"/>
      <c r="E563" s="423"/>
      <c r="F563" s="423"/>
    </row>
    <row r="564" spans="1:6">
      <c r="E564" s="433"/>
      <c r="F564" s="433"/>
    </row>
  </sheetData>
  <autoFilter ref="A9:F542"/>
  <mergeCells count="138">
    <mergeCell ref="AE2:AJ2"/>
    <mergeCell ref="AK2:AP2"/>
    <mergeCell ref="AQ2:AV2"/>
    <mergeCell ref="AW2:BB2"/>
    <mergeCell ref="BC2:BH2"/>
    <mergeCell ref="BI2:BN2"/>
    <mergeCell ref="A1:F1"/>
    <mergeCell ref="A2:F2"/>
    <mergeCell ref="G2:L2"/>
    <mergeCell ref="M2:R2"/>
    <mergeCell ref="S2:X2"/>
    <mergeCell ref="Y2:AD2"/>
    <mergeCell ref="CY2:DD2"/>
    <mergeCell ref="DE2:DJ2"/>
    <mergeCell ref="DK2:DP2"/>
    <mergeCell ref="DQ2:DV2"/>
    <mergeCell ref="DW2:EB2"/>
    <mergeCell ref="EC2:EH2"/>
    <mergeCell ref="BO2:BT2"/>
    <mergeCell ref="BU2:BZ2"/>
    <mergeCell ref="CA2:CF2"/>
    <mergeCell ref="CG2:CL2"/>
    <mergeCell ref="CM2:CR2"/>
    <mergeCell ref="CS2:CX2"/>
    <mergeCell ref="GE2:GJ2"/>
    <mergeCell ref="GK2:GP2"/>
    <mergeCell ref="GQ2:GV2"/>
    <mergeCell ref="GW2:HB2"/>
    <mergeCell ref="EI2:EN2"/>
    <mergeCell ref="EO2:ET2"/>
    <mergeCell ref="EU2:EZ2"/>
    <mergeCell ref="FA2:FF2"/>
    <mergeCell ref="FG2:FL2"/>
    <mergeCell ref="FM2:FR2"/>
    <mergeCell ref="AW3:BB3"/>
    <mergeCell ref="BC3:BH3"/>
    <mergeCell ref="BI3:BN3"/>
    <mergeCell ref="BO3:BT3"/>
    <mergeCell ref="BU3:BZ3"/>
    <mergeCell ref="CA3:CF3"/>
    <mergeCell ref="IM2:IR2"/>
    <mergeCell ref="IS2:IV2"/>
    <mergeCell ref="A3:F3"/>
    <mergeCell ref="G3:L3"/>
    <mergeCell ref="M3:R3"/>
    <mergeCell ref="S3:X3"/>
    <mergeCell ref="Y3:AD3"/>
    <mergeCell ref="AE3:AJ3"/>
    <mergeCell ref="AK3:AP3"/>
    <mergeCell ref="AQ3:AV3"/>
    <mergeCell ref="HC2:HH2"/>
    <mergeCell ref="HI2:HN2"/>
    <mergeCell ref="HO2:HT2"/>
    <mergeCell ref="HU2:HZ2"/>
    <mergeCell ref="IA2:IF2"/>
    <mergeCell ref="IG2:IL2"/>
    <mergeCell ref="FS2:FX2"/>
    <mergeCell ref="FY2:GD2"/>
    <mergeCell ref="EC3:EH3"/>
    <mergeCell ref="EI3:EN3"/>
    <mergeCell ref="EO3:ET3"/>
    <mergeCell ref="EU3:EZ3"/>
    <mergeCell ref="CG3:CL3"/>
    <mergeCell ref="CM3:CR3"/>
    <mergeCell ref="CS3:CX3"/>
    <mergeCell ref="CY3:DD3"/>
    <mergeCell ref="DE3:DJ3"/>
    <mergeCell ref="DK3:DP3"/>
    <mergeCell ref="HU3:HZ3"/>
    <mergeCell ref="IA3:IF3"/>
    <mergeCell ref="IG3:IL3"/>
    <mergeCell ref="IM3:IR3"/>
    <mergeCell ref="IS3:IV3"/>
    <mergeCell ref="A4:F4"/>
    <mergeCell ref="G4:L4"/>
    <mergeCell ref="M4:R4"/>
    <mergeCell ref="S4:X4"/>
    <mergeCell ref="Y4:AD4"/>
    <mergeCell ref="GK3:GP3"/>
    <mergeCell ref="GQ3:GV3"/>
    <mergeCell ref="GW3:HB3"/>
    <mergeCell ref="HC3:HH3"/>
    <mergeCell ref="HI3:HN3"/>
    <mergeCell ref="HO3:HT3"/>
    <mergeCell ref="FA3:FF3"/>
    <mergeCell ref="FG3:FL3"/>
    <mergeCell ref="FM3:FR3"/>
    <mergeCell ref="FS3:FX3"/>
    <mergeCell ref="FY3:GD3"/>
    <mergeCell ref="GE3:GJ3"/>
    <mergeCell ref="DQ3:DV3"/>
    <mergeCell ref="DW3:EB3"/>
    <mergeCell ref="BO4:BT4"/>
    <mergeCell ref="BU4:BZ4"/>
    <mergeCell ref="CA4:CF4"/>
    <mergeCell ref="CG4:CL4"/>
    <mergeCell ref="CM4:CR4"/>
    <mergeCell ref="CS4:CX4"/>
    <mergeCell ref="AE4:AJ4"/>
    <mergeCell ref="AK4:AP4"/>
    <mergeCell ref="AQ4:AV4"/>
    <mergeCell ref="AW4:BB4"/>
    <mergeCell ref="BC4:BH4"/>
    <mergeCell ref="BI4:BN4"/>
    <mergeCell ref="EU4:EZ4"/>
    <mergeCell ref="FA4:FF4"/>
    <mergeCell ref="FG4:FL4"/>
    <mergeCell ref="FM4:FR4"/>
    <mergeCell ref="CY4:DD4"/>
    <mergeCell ref="DE4:DJ4"/>
    <mergeCell ref="DK4:DP4"/>
    <mergeCell ref="DQ4:DV4"/>
    <mergeCell ref="DW4:EB4"/>
    <mergeCell ref="EC4:EH4"/>
    <mergeCell ref="C557:F557"/>
    <mergeCell ref="C559:F559"/>
    <mergeCell ref="C560:F560"/>
    <mergeCell ref="C561:F561"/>
    <mergeCell ref="IM4:IR4"/>
    <mergeCell ref="IS4:IV4"/>
    <mergeCell ref="B77:B78"/>
    <mergeCell ref="C545:F545"/>
    <mergeCell ref="C549:F549"/>
    <mergeCell ref="C550:F550"/>
    <mergeCell ref="HC4:HH4"/>
    <mergeCell ref="HI4:HN4"/>
    <mergeCell ref="HO4:HT4"/>
    <mergeCell ref="HU4:HZ4"/>
    <mergeCell ref="IA4:IF4"/>
    <mergeCell ref="IG4:IL4"/>
    <mergeCell ref="FS4:FX4"/>
    <mergeCell ref="FY4:GD4"/>
    <mergeCell ref="GE4:GJ4"/>
    <mergeCell ref="GK4:GP4"/>
    <mergeCell ref="GQ4:GV4"/>
    <mergeCell ref="GW4:HB4"/>
    <mergeCell ref="EI4:EN4"/>
    <mergeCell ref="EO4:ET4"/>
  </mergeCells>
  <conditionalFormatting sqref="G513:G516">
    <cfRule type="cellIs" dxfId="3" priority="4" stopIfTrue="1" operator="greaterThan">
      <formula>1</formula>
    </cfRule>
  </conditionalFormatting>
  <conditionalFormatting sqref="G517:G518">
    <cfRule type="cellIs" dxfId="2" priority="3" stopIfTrue="1" operator="greaterThan">
      <formula>1</formula>
    </cfRule>
  </conditionalFormatting>
  <conditionalFormatting sqref="G519">
    <cfRule type="cellIs" dxfId="1" priority="2" stopIfTrue="1" operator="greaterThan">
      <formula>1</formula>
    </cfRule>
  </conditionalFormatting>
  <conditionalFormatting sqref="G520">
    <cfRule type="cellIs" dxfId="0" priority="1" stopIfTrue="1" operator="greaterThan">
      <formula>1</formula>
    </cfRule>
  </conditionalFormatting>
  <pageMargins left="0.35433070866141736" right="0.23622047244094491" top="0.31496062992125984" bottom="0.35433070866141736" header="0.23622047244094491" footer="0.31496062992125984"/>
  <pageSetup scale="91" orientation="portrait" r:id="rId1"/>
  <rowBreaks count="11" manualBreakCount="11">
    <brk id="55" max="5" man="1"/>
    <brk id="103" max="5" man="1"/>
    <brk id="151" max="5" man="1"/>
    <brk id="195" max="5" man="1"/>
    <brk id="243" max="5" man="1"/>
    <brk id="289" max="5" man="1"/>
    <brk id="339" max="5" man="1"/>
    <brk id="386" max="5" man="1"/>
    <brk id="431" max="5" man="1"/>
    <brk id="484" max="5" man="1"/>
    <brk id="52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I663"/>
  <sheetViews>
    <sheetView showGridLines="0" showZeros="0" tabSelected="1" view="pageBreakPreview" zoomScaleNormal="100" zoomScaleSheetLayoutView="100" workbookViewId="0">
      <selection activeCell="H12" sqref="H12"/>
    </sheetView>
  </sheetViews>
  <sheetFormatPr baseColWidth="10" defaultColWidth="11.42578125" defaultRowHeight="12.75"/>
  <cols>
    <col min="1" max="1" width="7.42578125" style="551" customWidth="1"/>
    <col min="2" max="2" width="54.5703125" style="551" customWidth="1"/>
    <col min="3" max="3" width="9.85546875" style="598" customWidth="1"/>
    <col min="4" max="4" width="6.140625" style="551" customWidth="1"/>
    <col min="5" max="5" width="13" style="599" customWidth="1"/>
    <col min="6" max="6" width="13.85546875" style="551" bestFit="1" customWidth="1"/>
    <col min="7" max="14" width="13.85546875" style="551" customWidth="1"/>
    <col min="15" max="15" width="12.7109375" style="551" bestFit="1" customWidth="1"/>
    <col min="16" max="16" width="6.5703125" style="551" bestFit="1" customWidth="1"/>
    <col min="17" max="17" width="13.5703125" style="551" customWidth="1"/>
    <col min="18" max="18" width="12.7109375" style="551" bestFit="1" customWidth="1"/>
    <col min="19" max="19" width="13.85546875" style="550" bestFit="1" customWidth="1"/>
    <col min="20" max="20" width="13.85546875" style="550" customWidth="1"/>
    <col min="21" max="21" width="14.7109375" style="551" hidden="1" customWidth="1"/>
    <col min="22" max="22" width="15.42578125" style="551" customWidth="1"/>
    <col min="23" max="23" width="15.85546875" style="551" customWidth="1"/>
    <col min="24" max="27" width="11.42578125" style="551" customWidth="1"/>
    <col min="28" max="16384" width="11.42578125" style="551"/>
  </cols>
  <sheetData>
    <row r="1" spans="1:269" s="514" customFormat="1" ht="12.75" customHeight="1">
      <c r="A1" s="1019" t="s">
        <v>0</v>
      </c>
      <c r="B1" s="1019"/>
      <c r="C1" s="1019"/>
      <c r="D1" s="1019"/>
      <c r="E1" s="1019"/>
      <c r="F1" s="1019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3"/>
      <c r="T1" s="513"/>
    </row>
    <row r="2" spans="1:269" s="514" customFormat="1" ht="12.75" customHeight="1">
      <c r="A2" s="1019" t="s">
        <v>1</v>
      </c>
      <c r="B2" s="1019"/>
      <c r="C2" s="1019"/>
      <c r="D2" s="1019"/>
      <c r="E2" s="1019"/>
      <c r="F2" s="1019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1018"/>
      <c r="T2" s="1018"/>
      <c r="U2" s="1018"/>
      <c r="V2" s="1018"/>
      <c r="W2" s="1018"/>
      <c r="X2" s="1018"/>
      <c r="Y2" s="1018"/>
      <c r="Z2" s="1018"/>
      <c r="AA2" s="1018"/>
      <c r="AB2" s="1018"/>
      <c r="AC2" s="1018"/>
      <c r="AD2" s="1018"/>
      <c r="AE2" s="1018"/>
      <c r="AF2" s="1018"/>
      <c r="AG2" s="1018"/>
      <c r="AH2" s="1018"/>
      <c r="AI2" s="1018"/>
      <c r="AJ2" s="1018"/>
      <c r="AK2" s="1018"/>
      <c r="AL2" s="1018"/>
      <c r="AM2" s="1018"/>
      <c r="AN2" s="1018"/>
      <c r="AO2" s="1018"/>
      <c r="AP2" s="1018"/>
      <c r="AQ2" s="1018"/>
      <c r="AR2" s="1018"/>
      <c r="AS2" s="1018"/>
      <c r="AT2" s="1018"/>
      <c r="AU2" s="1018"/>
      <c r="AV2" s="1018"/>
      <c r="AW2" s="1018"/>
      <c r="AX2" s="1018"/>
      <c r="AY2" s="1018"/>
      <c r="AZ2" s="1018"/>
      <c r="BA2" s="1018"/>
      <c r="BB2" s="1018"/>
      <c r="BC2" s="1018"/>
      <c r="BD2" s="1018"/>
      <c r="BE2" s="1018"/>
      <c r="BF2" s="1018"/>
      <c r="BG2" s="1018"/>
      <c r="BH2" s="1018"/>
      <c r="BI2" s="1018"/>
      <c r="BJ2" s="1018"/>
      <c r="BK2" s="1018"/>
      <c r="BL2" s="1018"/>
      <c r="BM2" s="1018"/>
      <c r="BN2" s="1018"/>
      <c r="BO2" s="1018"/>
      <c r="BP2" s="1018"/>
      <c r="BQ2" s="1018"/>
      <c r="BR2" s="1018"/>
      <c r="BS2" s="1018"/>
      <c r="BT2" s="1018"/>
      <c r="BU2" s="1018"/>
      <c r="BV2" s="1018"/>
      <c r="BW2" s="1018"/>
      <c r="BX2" s="1018"/>
      <c r="BY2" s="1018"/>
      <c r="BZ2" s="1018"/>
      <c r="CA2" s="1018"/>
      <c r="CB2" s="1018"/>
      <c r="CC2" s="1018"/>
      <c r="CD2" s="1018"/>
      <c r="CE2" s="1018"/>
      <c r="CF2" s="1018"/>
      <c r="CG2" s="1018"/>
      <c r="CH2" s="1018"/>
      <c r="CI2" s="1018"/>
      <c r="CJ2" s="1018"/>
      <c r="CK2" s="1018"/>
      <c r="CL2" s="1018"/>
      <c r="CM2" s="1018"/>
      <c r="CN2" s="1018"/>
      <c r="CO2" s="1018"/>
      <c r="CP2" s="1018"/>
      <c r="CQ2" s="1018"/>
      <c r="CR2" s="1018"/>
      <c r="CS2" s="1018"/>
      <c r="CT2" s="1018"/>
      <c r="CU2" s="1018"/>
      <c r="CV2" s="1018"/>
      <c r="CW2" s="1018"/>
      <c r="CX2" s="1018"/>
      <c r="CY2" s="1018"/>
      <c r="CZ2" s="1018"/>
      <c r="DA2" s="1018"/>
      <c r="DB2" s="1018"/>
      <c r="DC2" s="1018"/>
      <c r="DD2" s="1018"/>
      <c r="DE2" s="1018"/>
      <c r="DF2" s="1018"/>
      <c r="DG2" s="1018"/>
      <c r="DH2" s="1018"/>
      <c r="DI2" s="1018"/>
      <c r="DJ2" s="1018"/>
      <c r="DK2" s="1018"/>
      <c r="DL2" s="1018"/>
      <c r="DM2" s="1018"/>
      <c r="DN2" s="1018"/>
      <c r="DO2" s="1018"/>
      <c r="DP2" s="1018"/>
      <c r="DQ2" s="1018"/>
      <c r="DR2" s="1018"/>
      <c r="DS2" s="1018"/>
      <c r="DT2" s="1018"/>
      <c r="DU2" s="1018"/>
      <c r="DV2" s="1018"/>
      <c r="DW2" s="1018"/>
      <c r="DX2" s="1018"/>
      <c r="DY2" s="1018"/>
      <c r="DZ2" s="1018"/>
      <c r="EA2" s="1018"/>
      <c r="EB2" s="1018"/>
      <c r="EC2" s="1018"/>
      <c r="ED2" s="1018"/>
      <c r="EE2" s="1018"/>
      <c r="EF2" s="1018"/>
      <c r="EG2" s="1018"/>
      <c r="EH2" s="1018"/>
      <c r="EI2" s="1018"/>
      <c r="EJ2" s="1018"/>
      <c r="EK2" s="1018"/>
      <c r="EL2" s="1018"/>
      <c r="EM2" s="1018"/>
      <c r="EN2" s="1018"/>
      <c r="EO2" s="1018"/>
      <c r="EP2" s="1018"/>
      <c r="EQ2" s="1018"/>
      <c r="ER2" s="1018"/>
      <c r="ES2" s="1018"/>
      <c r="ET2" s="1018"/>
      <c r="EU2" s="1018"/>
      <c r="EV2" s="1018"/>
      <c r="EW2" s="1018"/>
      <c r="EX2" s="1018"/>
      <c r="EY2" s="1018"/>
      <c r="EZ2" s="1018"/>
      <c r="FA2" s="1018"/>
      <c r="FB2" s="1018"/>
      <c r="FC2" s="1018"/>
      <c r="FD2" s="1018"/>
      <c r="FE2" s="1018"/>
      <c r="FF2" s="1018"/>
      <c r="FG2" s="1018"/>
      <c r="FH2" s="1018"/>
      <c r="FI2" s="1018"/>
      <c r="FJ2" s="1018"/>
      <c r="FK2" s="1018"/>
      <c r="FL2" s="1018"/>
      <c r="FM2" s="1018"/>
      <c r="FN2" s="1018"/>
      <c r="FO2" s="1018"/>
      <c r="FP2" s="1018"/>
      <c r="FQ2" s="1018"/>
      <c r="FR2" s="1018"/>
      <c r="FS2" s="1018"/>
      <c r="FT2" s="1018"/>
      <c r="FU2" s="1018"/>
      <c r="FV2" s="1018"/>
      <c r="FW2" s="1018"/>
      <c r="FX2" s="1018"/>
      <c r="FY2" s="1018"/>
      <c r="FZ2" s="1018"/>
      <c r="GA2" s="1018"/>
      <c r="GB2" s="1018"/>
      <c r="GC2" s="1018"/>
      <c r="GD2" s="1018"/>
      <c r="GE2" s="1018"/>
      <c r="GF2" s="1018"/>
      <c r="GG2" s="1018"/>
      <c r="GH2" s="1018"/>
      <c r="GI2" s="1018"/>
      <c r="GJ2" s="1018"/>
      <c r="GK2" s="1018"/>
      <c r="GL2" s="1018"/>
      <c r="GM2" s="1018"/>
      <c r="GN2" s="1018"/>
      <c r="GO2" s="1018"/>
      <c r="GP2" s="1018"/>
      <c r="GQ2" s="1018"/>
      <c r="GR2" s="1018"/>
      <c r="GS2" s="1018"/>
      <c r="GT2" s="1018"/>
      <c r="GU2" s="1018"/>
      <c r="GV2" s="1018"/>
      <c r="GW2" s="1018"/>
      <c r="GX2" s="1018"/>
      <c r="GY2" s="1018"/>
      <c r="GZ2" s="1018"/>
      <c r="HA2" s="1018"/>
      <c r="HB2" s="1018"/>
      <c r="HC2" s="1018"/>
      <c r="HD2" s="1018"/>
      <c r="HE2" s="1018"/>
      <c r="HF2" s="1018"/>
      <c r="HG2" s="1018"/>
      <c r="HH2" s="1018"/>
      <c r="HI2" s="1018"/>
      <c r="HJ2" s="1018"/>
      <c r="HK2" s="1018"/>
      <c r="HL2" s="1018"/>
      <c r="HM2" s="1018"/>
      <c r="HN2" s="1018"/>
      <c r="HO2" s="1018"/>
      <c r="HP2" s="1018"/>
      <c r="HQ2" s="1018"/>
      <c r="HR2" s="1018"/>
      <c r="HS2" s="1018"/>
      <c r="HT2" s="1018"/>
      <c r="HU2" s="1018"/>
      <c r="HV2" s="1018"/>
      <c r="HW2" s="1018"/>
      <c r="HX2" s="1018"/>
      <c r="HY2" s="1018"/>
      <c r="HZ2" s="1018"/>
      <c r="IA2" s="1018"/>
      <c r="IB2" s="1018"/>
      <c r="IC2" s="1018"/>
      <c r="ID2" s="1018"/>
      <c r="IE2" s="1018"/>
      <c r="IF2" s="1018"/>
      <c r="IG2" s="1018"/>
      <c r="IH2" s="1018"/>
      <c r="II2" s="1018"/>
      <c r="IJ2" s="1018"/>
      <c r="IK2" s="1018"/>
      <c r="IL2" s="1018"/>
      <c r="IM2" s="1018"/>
      <c r="IN2" s="1018"/>
      <c r="IO2" s="1018"/>
      <c r="IP2" s="1018"/>
      <c r="IQ2" s="1018"/>
      <c r="IR2" s="1018"/>
      <c r="IS2" s="1018"/>
      <c r="IT2" s="1018"/>
      <c r="IU2" s="1018"/>
      <c r="IV2" s="1018"/>
      <c r="IW2" s="1018"/>
      <c r="IX2" s="1018"/>
      <c r="IY2" s="1018"/>
      <c r="IZ2" s="1018"/>
      <c r="JA2" s="1018"/>
      <c r="JB2" s="1018"/>
      <c r="JC2" s="1018"/>
      <c r="JD2" s="1018"/>
      <c r="JE2" s="1018"/>
      <c r="JF2" s="1018"/>
      <c r="JG2" s="1018"/>
      <c r="JH2" s="1018"/>
      <c r="JI2" s="1018"/>
    </row>
    <row r="3" spans="1:269" s="514" customFormat="1" ht="12.75" customHeight="1">
      <c r="A3" s="1019" t="s">
        <v>601</v>
      </c>
      <c r="B3" s="1019"/>
      <c r="C3" s="1019"/>
      <c r="D3" s="1019"/>
      <c r="E3" s="1019"/>
      <c r="F3" s="1019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1018"/>
      <c r="T3" s="1018"/>
      <c r="U3" s="1018"/>
      <c r="V3" s="1018"/>
      <c r="W3" s="1018"/>
      <c r="X3" s="1018"/>
      <c r="Y3" s="1018"/>
      <c r="Z3" s="1018"/>
      <c r="AA3" s="1018"/>
      <c r="AB3" s="1018"/>
      <c r="AC3" s="1018"/>
      <c r="AD3" s="1018"/>
      <c r="AE3" s="1018"/>
      <c r="AF3" s="1018"/>
      <c r="AG3" s="1018"/>
      <c r="AH3" s="1018"/>
      <c r="AI3" s="1018"/>
      <c r="AJ3" s="1018"/>
      <c r="AK3" s="1018"/>
      <c r="AL3" s="1018"/>
      <c r="AM3" s="1018"/>
      <c r="AN3" s="1018"/>
      <c r="AO3" s="1018"/>
      <c r="AP3" s="1018"/>
      <c r="AQ3" s="1018"/>
      <c r="AR3" s="1018"/>
      <c r="AS3" s="1018"/>
      <c r="AT3" s="1018"/>
      <c r="AU3" s="1018"/>
      <c r="AV3" s="1018"/>
      <c r="AW3" s="1018"/>
      <c r="AX3" s="1018"/>
      <c r="AY3" s="1018"/>
      <c r="AZ3" s="1018"/>
      <c r="BA3" s="1018"/>
      <c r="BB3" s="1018"/>
      <c r="BC3" s="1018"/>
      <c r="BD3" s="1018"/>
      <c r="BE3" s="1018"/>
      <c r="BF3" s="1018"/>
      <c r="BG3" s="1018"/>
      <c r="BH3" s="1018"/>
      <c r="BI3" s="1018"/>
      <c r="BJ3" s="1018"/>
      <c r="BK3" s="1018"/>
      <c r="BL3" s="1018"/>
      <c r="BM3" s="1018"/>
      <c r="BN3" s="1018"/>
      <c r="BO3" s="1018"/>
      <c r="BP3" s="1018"/>
      <c r="BQ3" s="1018"/>
      <c r="BR3" s="1018"/>
      <c r="BS3" s="1018"/>
      <c r="BT3" s="1018"/>
      <c r="BU3" s="1018"/>
      <c r="BV3" s="1018"/>
      <c r="BW3" s="1018"/>
      <c r="BX3" s="1018"/>
      <c r="BY3" s="1018"/>
      <c r="BZ3" s="1018"/>
      <c r="CA3" s="1018"/>
      <c r="CB3" s="1018"/>
      <c r="CC3" s="1018"/>
      <c r="CD3" s="1018"/>
      <c r="CE3" s="1018"/>
      <c r="CF3" s="1018"/>
      <c r="CG3" s="1018"/>
      <c r="CH3" s="1018"/>
      <c r="CI3" s="1018"/>
      <c r="CJ3" s="1018"/>
      <c r="CK3" s="1018"/>
      <c r="CL3" s="1018"/>
      <c r="CM3" s="1018"/>
      <c r="CN3" s="1018"/>
      <c r="CO3" s="1018"/>
      <c r="CP3" s="1018"/>
      <c r="CQ3" s="1018"/>
      <c r="CR3" s="1018"/>
      <c r="CS3" s="1018"/>
      <c r="CT3" s="1018"/>
      <c r="CU3" s="1018"/>
      <c r="CV3" s="1018"/>
      <c r="CW3" s="1018"/>
      <c r="CX3" s="1018"/>
      <c r="CY3" s="1018"/>
      <c r="CZ3" s="1018"/>
      <c r="DA3" s="1018"/>
      <c r="DB3" s="1018"/>
      <c r="DC3" s="1018"/>
      <c r="DD3" s="1018"/>
      <c r="DE3" s="1018"/>
      <c r="DF3" s="1018"/>
      <c r="DG3" s="1018"/>
      <c r="DH3" s="1018"/>
      <c r="DI3" s="1018"/>
      <c r="DJ3" s="1018"/>
      <c r="DK3" s="1018"/>
      <c r="DL3" s="1018"/>
      <c r="DM3" s="1018"/>
      <c r="DN3" s="1018"/>
      <c r="DO3" s="1018"/>
      <c r="DP3" s="1018"/>
      <c r="DQ3" s="1018"/>
      <c r="DR3" s="1018"/>
      <c r="DS3" s="1018"/>
      <c r="DT3" s="1018"/>
      <c r="DU3" s="1018"/>
      <c r="DV3" s="1018"/>
      <c r="DW3" s="1018"/>
      <c r="DX3" s="1018"/>
      <c r="DY3" s="1018"/>
      <c r="DZ3" s="1018"/>
      <c r="EA3" s="1018"/>
      <c r="EB3" s="1018"/>
      <c r="EC3" s="1018"/>
      <c r="ED3" s="1018"/>
      <c r="EE3" s="1018"/>
      <c r="EF3" s="1018"/>
      <c r="EG3" s="1018"/>
      <c r="EH3" s="1018"/>
      <c r="EI3" s="1018"/>
      <c r="EJ3" s="1018"/>
      <c r="EK3" s="1018"/>
      <c r="EL3" s="1018"/>
      <c r="EM3" s="1018"/>
      <c r="EN3" s="1018"/>
      <c r="EO3" s="1018"/>
      <c r="EP3" s="1018"/>
      <c r="EQ3" s="1018"/>
      <c r="ER3" s="1018"/>
      <c r="ES3" s="1018"/>
      <c r="ET3" s="1018"/>
      <c r="EU3" s="1018"/>
      <c r="EV3" s="1018"/>
      <c r="EW3" s="1018"/>
      <c r="EX3" s="1018"/>
      <c r="EY3" s="1018"/>
      <c r="EZ3" s="1018"/>
      <c r="FA3" s="1018"/>
      <c r="FB3" s="1018"/>
      <c r="FC3" s="1018"/>
      <c r="FD3" s="1018"/>
      <c r="FE3" s="1018"/>
      <c r="FF3" s="1018"/>
      <c r="FG3" s="1018"/>
      <c r="FH3" s="1018"/>
      <c r="FI3" s="1018"/>
      <c r="FJ3" s="1018"/>
      <c r="FK3" s="1018"/>
      <c r="FL3" s="1018"/>
      <c r="FM3" s="1018"/>
      <c r="FN3" s="1018"/>
      <c r="FO3" s="1018"/>
      <c r="FP3" s="1018"/>
      <c r="FQ3" s="1018"/>
      <c r="FR3" s="1018"/>
      <c r="FS3" s="1018"/>
      <c r="FT3" s="1018"/>
      <c r="FU3" s="1018"/>
      <c r="FV3" s="1018"/>
      <c r="FW3" s="1018"/>
      <c r="FX3" s="1018"/>
      <c r="FY3" s="1018"/>
      <c r="FZ3" s="1018"/>
      <c r="GA3" s="1018"/>
      <c r="GB3" s="1018"/>
      <c r="GC3" s="1018"/>
      <c r="GD3" s="1018"/>
      <c r="GE3" s="1018"/>
      <c r="GF3" s="1018"/>
      <c r="GG3" s="1018"/>
      <c r="GH3" s="1018"/>
      <c r="GI3" s="1018"/>
      <c r="GJ3" s="1018"/>
      <c r="GK3" s="1018"/>
      <c r="GL3" s="1018"/>
      <c r="GM3" s="1018"/>
      <c r="GN3" s="1018"/>
      <c r="GO3" s="1018"/>
      <c r="GP3" s="1018"/>
      <c r="GQ3" s="1018"/>
      <c r="GR3" s="1018"/>
      <c r="GS3" s="1018"/>
      <c r="GT3" s="1018"/>
      <c r="GU3" s="1018"/>
      <c r="GV3" s="1018"/>
      <c r="GW3" s="1018"/>
      <c r="GX3" s="1018"/>
      <c r="GY3" s="1018"/>
      <c r="GZ3" s="1018"/>
      <c r="HA3" s="1018"/>
      <c r="HB3" s="1018"/>
      <c r="HC3" s="1018"/>
      <c r="HD3" s="1018"/>
      <c r="HE3" s="1018"/>
      <c r="HF3" s="1018"/>
      <c r="HG3" s="1018"/>
      <c r="HH3" s="1018"/>
      <c r="HI3" s="1018"/>
      <c r="HJ3" s="1018"/>
      <c r="HK3" s="1018"/>
      <c r="HL3" s="1018"/>
      <c r="HM3" s="1018"/>
      <c r="HN3" s="1018"/>
      <c r="HO3" s="1018"/>
      <c r="HP3" s="1018"/>
      <c r="HQ3" s="1018"/>
      <c r="HR3" s="1018"/>
      <c r="HS3" s="1018"/>
      <c r="HT3" s="1018"/>
      <c r="HU3" s="1018"/>
      <c r="HV3" s="1018"/>
      <c r="HW3" s="1018"/>
      <c r="HX3" s="1018"/>
      <c r="HY3" s="1018"/>
      <c r="HZ3" s="1018"/>
      <c r="IA3" s="1018"/>
      <c r="IB3" s="1018"/>
      <c r="IC3" s="1018"/>
      <c r="ID3" s="1018"/>
      <c r="IE3" s="1018"/>
      <c r="IF3" s="1018"/>
      <c r="IG3" s="1018"/>
      <c r="IH3" s="1018"/>
      <c r="II3" s="1018"/>
      <c r="IJ3" s="1018"/>
      <c r="IK3" s="1018"/>
      <c r="IL3" s="1018"/>
      <c r="IM3" s="1018"/>
      <c r="IN3" s="1018"/>
      <c r="IO3" s="1018"/>
      <c r="IP3" s="1018"/>
      <c r="IQ3" s="1018"/>
      <c r="IR3" s="1018"/>
      <c r="IS3" s="1018"/>
      <c r="IT3" s="1018"/>
      <c r="IU3" s="1018"/>
      <c r="IV3" s="1018"/>
      <c r="IW3" s="1018"/>
      <c r="IX3" s="1018"/>
      <c r="IY3" s="1018"/>
      <c r="IZ3" s="1018"/>
      <c r="JA3" s="1018"/>
      <c r="JB3" s="1018"/>
      <c r="JC3" s="1018"/>
      <c r="JD3" s="1018"/>
      <c r="JE3" s="1018"/>
      <c r="JF3" s="1018"/>
      <c r="JG3" s="1018"/>
      <c r="JH3" s="1018"/>
      <c r="JI3" s="1018"/>
    </row>
    <row r="4" spans="1:269" s="514" customFormat="1" ht="12.75" customHeight="1">
      <c r="A4" s="1019"/>
      <c r="B4" s="1019"/>
      <c r="C4" s="1019"/>
      <c r="D4" s="1019"/>
      <c r="E4" s="1019"/>
      <c r="F4" s="1019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1018"/>
      <c r="T4" s="1018"/>
      <c r="U4" s="1018"/>
      <c r="V4" s="1018"/>
      <c r="W4" s="1018"/>
      <c r="X4" s="1018"/>
      <c r="Y4" s="1018"/>
      <c r="Z4" s="1018"/>
      <c r="AA4" s="1018"/>
      <c r="AB4" s="1018"/>
      <c r="AC4" s="1018"/>
      <c r="AD4" s="1018"/>
      <c r="AE4" s="1018"/>
      <c r="AF4" s="1018"/>
      <c r="AG4" s="1018"/>
      <c r="AH4" s="1018"/>
      <c r="AI4" s="1018"/>
      <c r="AJ4" s="1018"/>
      <c r="AK4" s="1018"/>
      <c r="AL4" s="1018"/>
      <c r="AM4" s="1018"/>
      <c r="AN4" s="1018"/>
      <c r="AO4" s="1018"/>
      <c r="AP4" s="1018"/>
      <c r="AQ4" s="1018"/>
      <c r="AR4" s="1018"/>
      <c r="AS4" s="1018"/>
      <c r="AT4" s="1018"/>
      <c r="AU4" s="1018"/>
      <c r="AV4" s="1018"/>
      <c r="AW4" s="1018"/>
      <c r="AX4" s="1018"/>
      <c r="AY4" s="1018"/>
      <c r="AZ4" s="1018"/>
      <c r="BA4" s="1018"/>
      <c r="BB4" s="1018"/>
      <c r="BC4" s="1018"/>
      <c r="BD4" s="1018"/>
      <c r="BE4" s="1018"/>
      <c r="BF4" s="1018"/>
      <c r="BG4" s="1018"/>
      <c r="BH4" s="1018"/>
      <c r="BI4" s="1018"/>
      <c r="BJ4" s="1018"/>
      <c r="BK4" s="1018"/>
      <c r="BL4" s="1018"/>
      <c r="BM4" s="1018"/>
      <c r="BN4" s="1018"/>
      <c r="BO4" s="1018"/>
      <c r="BP4" s="1018"/>
      <c r="BQ4" s="1018"/>
      <c r="BR4" s="1018"/>
      <c r="BS4" s="1018"/>
      <c r="BT4" s="1018"/>
      <c r="BU4" s="1018"/>
      <c r="BV4" s="1018"/>
      <c r="BW4" s="1018"/>
      <c r="BX4" s="1018"/>
      <c r="BY4" s="1018"/>
      <c r="BZ4" s="1018"/>
      <c r="CA4" s="1018"/>
      <c r="CB4" s="1018"/>
      <c r="CC4" s="1018"/>
      <c r="CD4" s="1018"/>
      <c r="CE4" s="1018"/>
      <c r="CF4" s="1018"/>
      <c r="CG4" s="1018"/>
      <c r="CH4" s="1018"/>
      <c r="CI4" s="1018"/>
      <c r="CJ4" s="1018"/>
      <c r="CK4" s="1018"/>
      <c r="CL4" s="1018"/>
      <c r="CM4" s="1018"/>
      <c r="CN4" s="1018"/>
      <c r="CO4" s="1018"/>
      <c r="CP4" s="1018"/>
      <c r="CQ4" s="1018"/>
      <c r="CR4" s="1018"/>
      <c r="CS4" s="1018"/>
      <c r="CT4" s="1018"/>
      <c r="CU4" s="1018"/>
      <c r="CV4" s="1018"/>
      <c r="CW4" s="1018"/>
      <c r="CX4" s="1018"/>
      <c r="CY4" s="1018"/>
      <c r="CZ4" s="1018"/>
      <c r="DA4" s="1018"/>
      <c r="DB4" s="1018"/>
      <c r="DC4" s="1018"/>
      <c r="DD4" s="1018"/>
      <c r="DE4" s="1018"/>
      <c r="DF4" s="1018"/>
      <c r="DG4" s="1018"/>
      <c r="DH4" s="1018"/>
      <c r="DI4" s="1018"/>
      <c r="DJ4" s="1018"/>
      <c r="DK4" s="1018"/>
      <c r="DL4" s="1018"/>
      <c r="DM4" s="1018"/>
      <c r="DN4" s="1018"/>
      <c r="DO4" s="1018"/>
      <c r="DP4" s="1018"/>
      <c r="DQ4" s="1018"/>
      <c r="DR4" s="1018"/>
      <c r="DS4" s="1018"/>
      <c r="DT4" s="1018"/>
      <c r="DU4" s="1018"/>
      <c r="DV4" s="1018"/>
      <c r="DW4" s="1018"/>
      <c r="DX4" s="1018"/>
      <c r="DY4" s="1018"/>
      <c r="DZ4" s="1018"/>
      <c r="EA4" s="1018"/>
      <c r="EB4" s="1018"/>
      <c r="EC4" s="1018"/>
      <c r="ED4" s="1018"/>
      <c r="EE4" s="1018"/>
      <c r="EF4" s="1018"/>
      <c r="EG4" s="1018"/>
      <c r="EH4" s="1018"/>
      <c r="EI4" s="1018"/>
      <c r="EJ4" s="1018"/>
      <c r="EK4" s="1018"/>
      <c r="EL4" s="1018"/>
      <c r="EM4" s="1018"/>
      <c r="EN4" s="1018"/>
      <c r="EO4" s="1018"/>
      <c r="EP4" s="1018"/>
      <c r="EQ4" s="1018"/>
      <c r="ER4" s="1018"/>
      <c r="ES4" s="1018"/>
      <c r="ET4" s="1018"/>
      <c r="EU4" s="1018"/>
      <c r="EV4" s="1018"/>
      <c r="EW4" s="1018"/>
      <c r="EX4" s="1018"/>
      <c r="EY4" s="1018"/>
      <c r="EZ4" s="1018"/>
      <c r="FA4" s="1018"/>
      <c r="FB4" s="1018"/>
      <c r="FC4" s="1018"/>
      <c r="FD4" s="1018"/>
      <c r="FE4" s="1018"/>
      <c r="FF4" s="1018"/>
      <c r="FG4" s="1018"/>
      <c r="FH4" s="1018"/>
      <c r="FI4" s="1018"/>
      <c r="FJ4" s="1018"/>
      <c r="FK4" s="1018"/>
      <c r="FL4" s="1018"/>
      <c r="FM4" s="1018"/>
      <c r="FN4" s="1018"/>
      <c r="FO4" s="1018"/>
      <c r="FP4" s="1018"/>
      <c r="FQ4" s="1018"/>
      <c r="FR4" s="1018"/>
      <c r="FS4" s="1018"/>
      <c r="FT4" s="1018"/>
      <c r="FU4" s="1018"/>
      <c r="FV4" s="1018"/>
      <c r="FW4" s="1018"/>
      <c r="FX4" s="1018"/>
      <c r="FY4" s="1018"/>
      <c r="FZ4" s="1018"/>
      <c r="GA4" s="1018"/>
      <c r="GB4" s="1018"/>
      <c r="GC4" s="1018"/>
      <c r="GD4" s="1018"/>
      <c r="GE4" s="1018"/>
      <c r="GF4" s="1018"/>
      <c r="GG4" s="1018"/>
      <c r="GH4" s="1018"/>
      <c r="GI4" s="1018"/>
      <c r="GJ4" s="1018"/>
      <c r="GK4" s="1018"/>
      <c r="GL4" s="1018"/>
      <c r="GM4" s="1018"/>
      <c r="GN4" s="1018"/>
      <c r="GO4" s="1018"/>
      <c r="GP4" s="1018"/>
      <c r="GQ4" s="1018"/>
      <c r="GR4" s="1018"/>
      <c r="GS4" s="1018"/>
      <c r="GT4" s="1018"/>
      <c r="GU4" s="1018"/>
      <c r="GV4" s="1018"/>
      <c r="GW4" s="1018"/>
      <c r="GX4" s="1018"/>
      <c r="GY4" s="1018"/>
      <c r="GZ4" s="1018"/>
      <c r="HA4" s="1018"/>
      <c r="HB4" s="1018"/>
      <c r="HC4" s="1018"/>
      <c r="HD4" s="1018"/>
      <c r="HE4" s="1018"/>
      <c r="HF4" s="1018"/>
      <c r="HG4" s="1018"/>
      <c r="HH4" s="1018"/>
      <c r="HI4" s="1018"/>
      <c r="HJ4" s="1018"/>
      <c r="HK4" s="1018"/>
      <c r="HL4" s="1018"/>
      <c r="HM4" s="1018"/>
      <c r="HN4" s="1018"/>
      <c r="HO4" s="1018"/>
      <c r="HP4" s="1018"/>
      <c r="HQ4" s="1018"/>
      <c r="HR4" s="1018"/>
      <c r="HS4" s="1018"/>
      <c r="HT4" s="1018"/>
      <c r="HU4" s="1018"/>
      <c r="HV4" s="1018"/>
      <c r="HW4" s="1018"/>
      <c r="HX4" s="1018"/>
      <c r="HY4" s="1018"/>
      <c r="HZ4" s="1018"/>
      <c r="IA4" s="1018"/>
      <c r="IB4" s="1018"/>
      <c r="IC4" s="1018"/>
      <c r="ID4" s="1018"/>
      <c r="IE4" s="1018"/>
      <c r="IF4" s="1018"/>
      <c r="IG4" s="1018"/>
      <c r="IH4" s="1018"/>
      <c r="II4" s="1018"/>
      <c r="IJ4" s="1018"/>
      <c r="IK4" s="1018"/>
      <c r="IL4" s="1018"/>
      <c r="IM4" s="1018"/>
      <c r="IN4" s="1018"/>
      <c r="IO4" s="1018"/>
      <c r="IP4" s="1018"/>
      <c r="IQ4" s="1018"/>
      <c r="IR4" s="1018"/>
      <c r="IS4" s="1018"/>
      <c r="IT4" s="1018"/>
      <c r="IU4" s="1018"/>
      <c r="IV4" s="1018"/>
      <c r="IW4" s="1018"/>
      <c r="IX4" s="1018"/>
      <c r="IY4" s="1018"/>
      <c r="IZ4" s="1018"/>
      <c r="JA4" s="1018"/>
      <c r="JB4" s="1018"/>
      <c r="JC4" s="1018"/>
      <c r="JD4" s="1018"/>
      <c r="JE4" s="1018"/>
      <c r="JF4" s="1018"/>
      <c r="JG4" s="1018"/>
      <c r="JH4" s="1018"/>
      <c r="JI4" s="1018"/>
    </row>
    <row r="5" spans="1:269" s="514" customFormat="1">
      <c r="A5" s="601"/>
      <c r="B5" s="601"/>
      <c r="C5" s="602"/>
      <c r="D5" s="601"/>
      <c r="E5" s="603"/>
      <c r="F5" s="604"/>
      <c r="S5" s="513"/>
      <c r="T5" s="513"/>
    </row>
    <row r="6" spans="1:269" s="514" customFormat="1">
      <c r="A6" s="1020" t="s">
        <v>422</v>
      </c>
      <c r="B6" s="1020"/>
      <c r="C6" s="602"/>
      <c r="D6" s="601"/>
      <c r="E6" s="603"/>
      <c r="F6" s="604"/>
      <c r="S6" s="513"/>
      <c r="T6" s="513"/>
    </row>
    <row r="7" spans="1:269" s="519" customFormat="1" ht="15" customHeight="1">
      <c r="A7" s="605" t="s">
        <v>300</v>
      </c>
      <c r="B7" s="605" t="s">
        <v>482</v>
      </c>
      <c r="C7" s="606"/>
      <c r="D7" s="605"/>
      <c r="E7" s="607"/>
      <c r="F7" s="60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20"/>
      <c r="T7" s="520"/>
    </row>
    <row r="8" spans="1:269" s="519" customFormat="1" ht="15" customHeight="1">
      <c r="A8" s="605" t="s">
        <v>310</v>
      </c>
      <c r="B8" s="609"/>
      <c r="C8" s="610" t="s">
        <v>311</v>
      </c>
      <c r="D8" s="605"/>
      <c r="E8" s="611"/>
      <c r="F8" s="612"/>
      <c r="S8" s="520"/>
      <c r="T8" s="520"/>
    </row>
    <row r="9" spans="1:269" s="519" customFormat="1" ht="15" customHeight="1">
      <c r="A9" s="605" t="s">
        <v>603</v>
      </c>
      <c r="B9" s="609"/>
      <c r="C9" s="605" t="s">
        <v>602</v>
      </c>
      <c r="D9" s="609"/>
      <c r="E9" s="611"/>
      <c r="F9" s="612"/>
      <c r="S9" s="520"/>
      <c r="T9" s="520"/>
    </row>
    <row r="10" spans="1:269" s="519" customFormat="1" ht="15" customHeight="1">
      <c r="A10" s="605"/>
      <c r="B10" s="609"/>
      <c r="C10" s="610"/>
      <c r="D10" s="605"/>
      <c r="E10" s="611"/>
      <c r="F10" s="612"/>
      <c r="S10" s="520"/>
      <c r="T10" s="520"/>
    </row>
    <row r="11" spans="1:269" s="519" customFormat="1">
      <c r="A11" s="1021" t="s">
        <v>677</v>
      </c>
      <c r="B11" s="1022"/>
      <c r="C11" s="1022"/>
      <c r="D11" s="1022"/>
      <c r="E11" s="1022"/>
      <c r="F11" s="1023"/>
      <c r="S11" s="520"/>
      <c r="T11" s="520"/>
    </row>
    <row r="12" spans="1:269" s="523" customFormat="1" ht="14.25" customHeight="1">
      <c r="A12" s="613" t="s">
        <v>7</v>
      </c>
      <c r="B12" s="613" t="s">
        <v>8</v>
      </c>
      <c r="C12" s="614" t="s">
        <v>9</v>
      </c>
      <c r="D12" s="613" t="s">
        <v>10</v>
      </c>
      <c r="E12" s="615" t="s">
        <v>11</v>
      </c>
      <c r="F12" s="613" t="s">
        <v>12</v>
      </c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21"/>
      <c r="R12" s="521"/>
      <c r="S12" s="522"/>
      <c r="T12" s="522"/>
    </row>
    <row r="13" spans="1:269" s="519" customFormat="1" ht="9.75" customHeight="1">
      <c r="A13" s="616"/>
      <c r="B13" s="617"/>
      <c r="C13" s="618"/>
      <c r="D13" s="619"/>
      <c r="E13" s="620"/>
      <c r="F13" s="621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0"/>
      <c r="T13" s="520"/>
    </row>
    <row r="14" spans="1:269" s="519" customFormat="1" ht="12.75" customHeight="1">
      <c r="A14" s="622" t="s">
        <v>13</v>
      </c>
      <c r="B14" s="623" t="s">
        <v>408</v>
      </c>
      <c r="C14" s="624"/>
      <c r="D14" s="625"/>
      <c r="E14" s="626"/>
      <c r="F14" s="627">
        <v>0</v>
      </c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0"/>
      <c r="T14" s="520"/>
    </row>
    <row r="15" spans="1:269" s="519" customFormat="1" ht="12.75" customHeight="1">
      <c r="A15" s="628"/>
      <c r="B15" s="623"/>
      <c r="C15" s="629"/>
      <c r="D15" s="630"/>
      <c r="E15" s="626"/>
      <c r="F15" s="627">
        <v>0</v>
      </c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  <c r="S15" s="520"/>
      <c r="T15" s="520"/>
    </row>
    <row r="16" spans="1:269" s="519" customFormat="1" ht="24">
      <c r="A16" s="631">
        <v>1</v>
      </c>
      <c r="B16" s="632" t="s">
        <v>331</v>
      </c>
      <c r="C16" s="633">
        <v>2</v>
      </c>
      <c r="D16" s="634" t="s">
        <v>330</v>
      </c>
      <c r="E16" s="635">
        <v>2626.5</v>
      </c>
      <c r="F16" s="636">
        <f t="shared" ref="F16:F50" si="0">ROUND(E16*C16,2)</f>
        <v>5253</v>
      </c>
      <c r="G16" s="525"/>
      <c r="H16" s="525"/>
      <c r="I16" s="525"/>
      <c r="J16" s="525"/>
      <c r="K16" s="525"/>
      <c r="L16" s="525"/>
      <c r="M16" s="525"/>
      <c r="N16" s="525"/>
      <c r="O16" s="525"/>
      <c r="P16" s="524"/>
      <c r="Q16" s="524"/>
      <c r="R16" s="524"/>
      <c r="S16" s="520"/>
      <c r="T16" s="520"/>
    </row>
    <row r="17" spans="1:20" s="519" customFormat="1" ht="12.75" customHeight="1">
      <c r="A17" s="628"/>
      <c r="B17" s="623"/>
      <c r="C17" s="629"/>
      <c r="D17" s="630"/>
      <c r="E17" s="626"/>
      <c r="F17" s="637">
        <f t="shared" si="0"/>
        <v>0</v>
      </c>
      <c r="G17" s="525"/>
      <c r="H17" s="526"/>
      <c r="I17" s="526"/>
      <c r="J17" s="526"/>
      <c r="K17" s="526"/>
      <c r="L17" s="525"/>
      <c r="M17" s="525"/>
      <c r="N17" s="526"/>
      <c r="O17" s="525"/>
      <c r="P17" s="524"/>
      <c r="Q17" s="524"/>
      <c r="R17" s="524"/>
      <c r="S17" s="520"/>
      <c r="T17" s="520"/>
    </row>
    <row r="18" spans="1:20" s="519" customFormat="1" ht="12.75" customHeight="1">
      <c r="A18" s="638">
        <v>2</v>
      </c>
      <c r="B18" s="639" t="s">
        <v>313</v>
      </c>
      <c r="C18" s="640"/>
      <c r="D18" s="641"/>
      <c r="E18" s="642"/>
      <c r="F18" s="637">
        <f t="shared" si="0"/>
        <v>0</v>
      </c>
      <c r="G18" s="525"/>
      <c r="H18" s="526"/>
      <c r="I18" s="526"/>
      <c r="J18" s="526"/>
      <c r="K18" s="526"/>
      <c r="L18" s="525"/>
      <c r="M18" s="525"/>
      <c r="N18" s="526"/>
      <c r="O18" s="525"/>
      <c r="P18" s="526"/>
      <c r="Q18" s="526"/>
      <c r="R18" s="526"/>
      <c r="S18" s="520"/>
      <c r="T18" s="520"/>
    </row>
    <row r="19" spans="1:20" s="519" customFormat="1">
      <c r="A19" s="643">
        <v>2.1</v>
      </c>
      <c r="B19" s="632" t="s">
        <v>409</v>
      </c>
      <c r="C19" s="644">
        <v>21</v>
      </c>
      <c r="D19" s="645" t="s">
        <v>22</v>
      </c>
      <c r="E19" s="646">
        <v>2516.5</v>
      </c>
      <c r="F19" s="636">
        <f t="shared" si="0"/>
        <v>52846.5</v>
      </c>
      <c r="G19" s="525"/>
      <c r="H19" s="525"/>
      <c r="I19" s="525"/>
      <c r="J19" s="525"/>
      <c r="K19" s="525"/>
      <c r="L19" s="525"/>
      <c r="M19" s="525"/>
      <c r="N19" s="525"/>
      <c r="O19" s="525"/>
      <c r="P19" s="526"/>
      <c r="Q19" s="526"/>
      <c r="R19" s="526"/>
      <c r="S19" s="520"/>
      <c r="T19" s="520"/>
    </row>
    <row r="20" spans="1:20" s="519" customFormat="1" ht="24">
      <c r="A20" s="643">
        <v>2.2000000000000002</v>
      </c>
      <c r="B20" s="632" t="s">
        <v>410</v>
      </c>
      <c r="C20" s="644">
        <v>21</v>
      </c>
      <c r="D20" s="645" t="s">
        <v>22</v>
      </c>
      <c r="E20" s="646">
        <v>1845.2</v>
      </c>
      <c r="F20" s="636">
        <f t="shared" si="0"/>
        <v>38749.199999999997</v>
      </c>
      <c r="G20" s="525"/>
      <c r="H20" s="525"/>
      <c r="I20" s="525"/>
      <c r="J20" s="525"/>
      <c r="K20" s="525"/>
      <c r="L20" s="525"/>
      <c r="M20" s="525"/>
      <c r="N20" s="525"/>
      <c r="O20" s="525"/>
      <c r="P20" s="526"/>
      <c r="Q20" s="526"/>
      <c r="R20" s="526"/>
      <c r="S20" s="520"/>
      <c r="T20" s="520"/>
    </row>
    <row r="21" spans="1:20" s="519" customFormat="1" ht="12.75" customHeight="1">
      <c r="A21" s="647"/>
      <c r="B21" s="639"/>
      <c r="C21" s="640"/>
      <c r="D21" s="641"/>
      <c r="E21" s="642"/>
      <c r="F21" s="637">
        <f t="shared" si="0"/>
        <v>0</v>
      </c>
      <c r="G21" s="525"/>
      <c r="H21" s="526"/>
      <c r="I21" s="526"/>
      <c r="J21" s="526"/>
      <c r="K21" s="526"/>
      <c r="L21" s="525"/>
      <c r="M21" s="525"/>
      <c r="N21" s="526"/>
      <c r="O21" s="525"/>
      <c r="P21" s="526"/>
      <c r="Q21" s="526"/>
      <c r="R21" s="526"/>
      <c r="S21" s="520"/>
      <c r="T21" s="520"/>
    </row>
    <row r="22" spans="1:20" s="519" customFormat="1" ht="12.75" customHeight="1">
      <c r="A22" s="648">
        <v>3</v>
      </c>
      <c r="B22" s="649" t="s">
        <v>323</v>
      </c>
      <c r="C22" s="640">
        <v>1</v>
      </c>
      <c r="D22" s="641" t="s">
        <v>43</v>
      </c>
      <c r="E22" s="642">
        <v>3000</v>
      </c>
      <c r="F22" s="637">
        <f t="shared" si="0"/>
        <v>3000</v>
      </c>
      <c r="G22" s="525"/>
      <c r="H22" s="526"/>
      <c r="I22" s="526"/>
      <c r="J22" s="526"/>
      <c r="K22" s="526"/>
      <c r="L22" s="525"/>
      <c r="M22" s="525"/>
      <c r="N22" s="526"/>
      <c r="O22" s="525"/>
      <c r="P22" s="526"/>
      <c r="Q22" s="527"/>
      <c r="R22" s="526"/>
      <c r="S22" s="520"/>
      <c r="T22" s="520"/>
    </row>
    <row r="23" spans="1:20" s="519" customFormat="1" ht="12.75" customHeight="1">
      <c r="A23" s="650"/>
      <c r="B23" s="651"/>
      <c r="C23" s="640"/>
      <c r="D23" s="641"/>
      <c r="E23" s="642"/>
      <c r="F23" s="637">
        <f t="shared" si="0"/>
        <v>0</v>
      </c>
      <c r="G23" s="525"/>
      <c r="H23" s="526"/>
      <c r="I23" s="526"/>
      <c r="J23" s="526"/>
      <c r="K23" s="526"/>
      <c r="L23" s="525"/>
      <c r="M23" s="525"/>
      <c r="N23" s="526"/>
      <c r="O23" s="525"/>
      <c r="P23" s="526"/>
      <c r="Q23" s="526"/>
      <c r="R23" s="526"/>
      <c r="S23" s="520"/>
      <c r="T23" s="520"/>
    </row>
    <row r="24" spans="1:20" s="519" customFormat="1" ht="12.75" customHeight="1">
      <c r="A24" s="650">
        <v>4</v>
      </c>
      <c r="B24" s="651" t="s">
        <v>334</v>
      </c>
      <c r="C24" s="640"/>
      <c r="D24" s="641"/>
      <c r="E24" s="642"/>
      <c r="F24" s="637">
        <f t="shared" si="0"/>
        <v>0</v>
      </c>
      <c r="G24" s="525"/>
      <c r="H24" s="526"/>
      <c r="I24" s="526"/>
      <c r="J24" s="526"/>
      <c r="K24" s="526"/>
      <c r="L24" s="525"/>
      <c r="M24" s="525"/>
      <c r="N24" s="526"/>
      <c r="O24" s="525"/>
      <c r="P24" s="526"/>
      <c r="Q24" s="526"/>
      <c r="R24" s="526"/>
      <c r="S24" s="520"/>
      <c r="T24" s="520"/>
    </row>
    <row r="25" spans="1:20" s="519" customFormat="1" ht="24">
      <c r="A25" s="652">
        <v>4.0999999999999996</v>
      </c>
      <c r="B25" s="637" t="s">
        <v>443</v>
      </c>
      <c r="C25" s="644">
        <v>0.42</v>
      </c>
      <c r="D25" s="645" t="s">
        <v>22</v>
      </c>
      <c r="E25" s="646">
        <v>15505.45</v>
      </c>
      <c r="F25" s="636">
        <f t="shared" si="0"/>
        <v>6512.29</v>
      </c>
      <c r="G25" s="525"/>
      <c r="H25" s="525"/>
      <c r="I25" s="525"/>
      <c r="J25" s="525"/>
      <c r="K25" s="525"/>
      <c r="L25" s="525"/>
      <c r="M25" s="525"/>
      <c r="N25" s="525"/>
      <c r="O25" s="525"/>
      <c r="P25" s="526"/>
      <c r="Q25" s="526"/>
      <c r="R25" s="526"/>
      <c r="S25" s="520"/>
      <c r="T25" s="520"/>
    </row>
    <row r="26" spans="1:20" s="519" customFormat="1" ht="12.75" customHeight="1">
      <c r="A26" s="647"/>
      <c r="B26" s="639"/>
      <c r="C26" s="640"/>
      <c r="D26" s="641"/>
      <c r="E26" s="642"/>
      <c r="F26" s="637">
        <f t="shared" si="0"/>
        <v>0</v>
      </c>
      <c r="G26" s="525"/>
      <c r="H26" s="526"/>
      <c r="I26" s="526"/>
      <c r="J26" s="526"/>
      <c r="K26" s="526"/>
      <c r="L26" s="525"/>
      <c r="M26" s="525"/>
      <c r="N26" s="526"/>
      <c r="O26" s="525"/>
      <c r="P26" s="526"/>
      <c r="Q26" s="526"/>
      <c r="R26" s="526"/>
      <c r="S26" s="520"/>
      <c r="T26" s="520"/>
    </row>
    <row r="27" spans="1:20" s="519" customFormat="1" ht="36">
      <c r="A27" s="653">
        <v>5</v>
      </c>
      <c r="B27" s="584" t="s">
        <v>442</v>
      </c>
      <c r="C27" s="644">
        <v>1</v>
      </c>
      <c r="D27" s="645" t="s">
        <v>43</v>
      </c>
      <c r="E27" s="646">
        <v>40549.410000000003</v>
      </c>
      <c r="F27" s="636">
        <f t="shared" si="0"/>
        <v>40549.410000000003</v>
      </c>
      <c r="G27" s="525"/>
      <c r="H27" s="525"/>
      <c r="I27" s="525"/>
      <c r="J27" s="525"/>
      <c r="K27" s="525"/>
      <c r="L27" s="525"/>
      <c r="M27" s="525"/>
      <c r="N27" s="525"/>
      <c r="O27" s="525"/>
      <c r="P27" s="526"/>
      <c r="Q27" s="526"/>
      <c r="R27" s="526"/>
      <c r="S27" s="520"/>
      <c r="T27" s="520"/>
    </row>
    <row r="28" spans="1:20" s="519" customFormat="1" ht="12.75" customHeight="1">
      <c r="A28" s="647"/>
      <c r="B28" s="639"/>
      <c r="C28" s="640"/>
      <c r="D28" s="641"/>
      <c r="E28" s="642"/>
      <c r="F28" s="637"/>
      <c r="G28" s="525"/>
      <c r="H28" s="526"/>
      <c r="I28" s="526"/>
      <c r="J28" s="526"/>
      <c r="K28" s="526"/>
      <c r="L28" s="525"/>
      <c r="M28" s="525"/>
      <c r="N28" s="526"/>
      <c r="O28" s="525"/>
      <c r="P28" s="526"/>
      <c r="Q28" s="526"/>
      <c r="R28" s="526"/>
      <c r="S28" s="520"/>
      <c r="T28" s="520"/>
    </row>
    <row r="29" spans="1:20" s="519" customFormat="1">
      <c r="A29" s="638">
        <v>6</v>
      </c>
      <c r="B29" s="654" t="s">
        <v>477</v>
      </c>
      <c r="C29" s="640"/>
      <c r="D29" s="641"/>
      <c r="E29" s="642"/>
      <c r="F29" s="637">
        <f t="shared" si="0"/>
        <v>0</v>
      </c>
      <c r="G29" s="525"/>
      <c r="H29" s="526"/>
      <c r="I29" s="526"/>
      <c r="J29" s="526"/>
      <c r="K29" s="526"/>
      <c r="L29" s="525"/>
      <c r="M29" s="525"/>
      <c r="N29" s="526"/>
      <c r="O29" s="525"/>
      <c r="P29" s="526"/>
      <c r="Q29" s="526"/>
      <c r="R29" s="526"/>
      <c r="S29" s="520"/>
      <c r="T29" s="520"/>
    </row>
    <row r="30" spans="1:20" s="519" customFormat="1" ht="12.75" customHeight="1">
      <c r="A30" s="655">
        <v>6.1</v>
      </c>
      <c r="B30" s="656" t="s">
        <v>324</v>
      </c>
      <c r="C30" s="640">
        <v>5.0999999999999996</v>
      </c>
      <c r="D30" s="641" t="s">
        <v>20</v>
      </c>
      <c r="E30" s="642">
        <v>376.35</v>
      </c>
      <c r="F30" s="637">
        <f t="shared" si="0"/>
        <v>1919.39</v>
      </c>
      <c r="G30" s="525"/>
      <c r="H30" s="526"/>
      <c r="I30" s="526"/>
      <c r="J30" s="526"/>
      <c r="K30" s="526"/>
      <c r="L30" s="525"/>
      <c r="M30" s="525"/>
      <c r="N30" s="526"/>
      <c r="O30" s="525"/>
      <c r="P30" s="526"/>
      <c r="Q30" s="526"/>
      <c r="R30" s="526"/>
      <c r="S30" s="520"/>
      <c r="T30" s="520"/>
    </row>
    <row r="31" spans="1:20" s="519" customFormat="1" ht="12.75" customHeight="1">
      <c r="A31" s="655">
        <v>6.2</v>
      </c>
      <c r="B31" s="656" t="s">
        <v>314</v>
      </c>
      <c r="C31" s="640">
        <v>13.6</v>
      </c>
      <c r="D31" s="641" t="s">
        <v>15</v>
      </c>
      <c r="E31" s="642">
        <v>96.32</v>
      </c>
      <c r="F31" s="637">
        <f t="shared" si="0"/>
        <v>1309.95</v>
      </c>
      <c r="G31" s="525"/>
      <c r="H31" s="526"/>
      <c r="I31" s="526"/>
      <c r="J31" s="526"/>
      <c r="K31" s="526"/>
      <c r="L31" s="525"/>
      <c r="M31" s="525"/>
      <c r="N31" s="526"/>
      <c r="O31" s="525"/>
      <c r="P31" s="526"/>
      <c r="Q31" s="526"/>
      <c r="R31" s="526"/>
      <c r="S31" s="520"/>
      <c r="T31" s="520"/>
    </row>
    <row r="32" spans="1:20" s="519" customFormat="1" ht="12.75" customHeight="1">
      <c r="A32" s="655"/>
      <c r="B32" s="656"/>
      <c r="C32" s="640"/>
      <c r="D32" s="641"/>
      <c r="E32" s="642"/>
      <c r="F32" s="637"/>
      <c r="G32" s="525"/>
      <c r="H32" s="526"/>
      <c r="I32" s="526"/>
      <c r="J32" s="526"/>
      <c r="K32" s="526"/>
      <c r="L32" s="525"/>
      <c r="M32" s="525"/>
      <c r="N32" s="526"/>
      <c r="O32" s="525"/>
      <c r="P32" s="526"/>
      <c r="Q32" s="526"/>
      <c r="R32" s="526"/>
      <c r="S32" s="520"/>
      <c r="T32" s="520"/>
    </row>
    <row r="33" spans="1:20" s="519" customFormat="1" ht="12.75" customHeight="1">
      <c r="A33" s="638">
        <v>7</v>
      </c>
      <c r="B33" s="651" t="s">
        <v>414</v>
      </c>
      <c r="C33" s="640"/>
      <c r="D33" s="641"/>
      <c r="E33" s="642"/>
      <c r="F33" s="637"/>
      <c r="G33" s="525"/>
      <c r="H33" s="526"/>
      <c r="I33" s="526"/>
      <c r="J33" s="526"/>
      <c r="K33" s="526"/>
      <c r="L33" s="525"/>
      <c r="M33" s="525"/>
      <c r="N33" s="526"/>
      <c r="O33" s="525"/>
      <c r="P33" s="526"/>
      <c r="Q33" s="526"/>
      <c r="R33" s="526"/>
      <c r="S33" s="520"/>
      <c r="T33" s="520"/>
    </row>
    <row r="34" spans="1:20" s="519" customFormat="1">
      <c r="A34" s="655">
        <v>7.1</v>
      </c>
      <c r="B34" s="657" t="s">
        <v>338</v>
      </c>
      <c r="C34" s="640">
        <v>13.2</v>
      </c>
      <c r="D34" s="641" t="s">
        <v>20</v>
      </c>
      <c r="E34" s="642">
        <v>113.13</v>
      </c>
      <c r="F34" s="637">
        <f t="shared" si="0"/>
        <v>1493.32</v>
      </c>
      <c r="G34" s="525"/>
      <c r="H34" s="526"/>
      <c r="I34" s="526"/>
      <c r="J34" s="526"/>
      <c r="K34" s="526"/>
      <c r="L34" s="525"/>
      <c r="M34" s="525"/>
      <c r="N34" s="526"/>
      <c r="O34" s="525"/>
      <c r="P34" s="526"/>
      <c r="Q34" s="526"/>
      <c r="R34" s="526"/>
      <c r="S34" s="520"/>
      <c r="T34" s="520"/>
    </row>
    <row r="35" spans="1:20" s="519" customFormat="1">
      <c r="A35" s="655">
        <v>7.2</v>
      </c>
      <c r="B35" s="657" t="s">
        <v>340</v>
      </c>
      <c r="C35" s="640">
        <v>13.2</v>
      </c>
      <c r="D35" s="641" t="s">
        <v>20</v>
      </c>
      <c r="E35" s="642">
        <v>53.3</v>
      </c>
      <c r="F35" s="637">
        <f t="shared" si="0"/>
        <v>703.56</v>
      </c>
      <c r="G35" s="525"/>
      <c r="H35" s="526"/>
      <c r="I35" s="526"/>
      <c r="J35" s="526"/>
      <c r="K35" s="526"/>
      <c r="L35" s="525"/>
      <c r="M35" s="525"/>
      <c r="N35" s="526"/>
      <c r="O35" s="525"/>
      <c r="P35" s="526"/>
      <c r="Q35" s="526"/>
      <c r="R35" s="526"/>
      <c r="S35" s="520"/>
      <c r="T35" s="520"/>
    </row>
    <row r="36" spans="1:20" s="519" customFormat="1">
      <c r="A36" s="655">
        <v>7.3</v>
      </c>
      <c r="B36" s="657" t="s">
        <v>376</v>
      </c>
      <c r="C36" s="640">
        <v>13.2</v>
      </c>
      <c r="D36" s="641" t="s">
        <v>20</v>
      </c>
      <c r="E36" s="642">
        <v>376.35</v>
      </c>
      <c r="F36" s="637">
        <f t="shared" si="0"/>
        <v>4967.82</v>
      </c>
      <c r="G36" s="525"/>
      <c r="H36" s="526"/>
      <c r="I36" s="526"/>
      <c r="J36" s="526"/>
      <c r="K36" s="526"/>
      <c r="L36" s="525"/>
      <c r="M36" s="525"/>
      <c r="N36" s="526"/>
      <c r="O36" s="525"/>
      <c r="P36" s="526"/>
      <c r="Q36" s="526"/>
      <c r="R36" s="526"/>
      <c r="S36" s="520"/>
      <c r="T36" s="520"/>
    </row>
    <row r="37" spans="1:20" s="519" customFormat="1" ht="12.75" customHeight="1">
      <c r="A37" s="647"/>
      <c r="B37" s="639"/>
      <c r="C37" s="640"/>
      <c r="D37" s="641"/>
      <c r="E37" s="642"/>
      <c r="F37" s="637">
        <f t="shared" si="0"/>
        <v>0</v>
      </c>
      <c r="G37" s="525"/>
      <c r="H37" s="526"/>
      <c r="I37" s="526"/>
      <c r="J37" s="526"/>
      <c r="K37" s="526"/>
      <c r="L37" s="525"/>
      <c r="M37" s="525"/>
      <c r="N37" s="526"/>
      <c r="O37" s="525"/>
      <c r="P37" s="526"/>
      <c r="Q37" s="526"/>
      <c r="R37" s="526"/>
      <c r="S37" s="520"/>
      <c r="T37" s="520"/>
    </row>
    <row r="38" spans="1:20" s="519" customFormat="1" ht="12.75" customHeight="1">
      <c r="A38" s="638">
        <v>8</v>
      </c>
      <c r="B38" s="639" t="s">
        <v>339</v>
      </c>
      <c r="C38" s="640"/>
      <c r="D38" s="641"/>
      <c r="E38" s="642"/>
      <c r="F38" s="637">
        <f t="shared" si="0"/>
        <v>0</v>
      </c>
      <c r="G38" s="525"/>
      <c r="H38" s="526"/>
      <c r="I38" s="526"/>
      <c r="J38" s="526"/>
      <c r="K38" s="526"/>
      <c r="L38" s="525"/>
      <c r="M38" s="525"/>
      <c r="N38" s="526"/>
      <c r="O38" s="525"/>
      <c r="P38" s="526"/>
      <c r="Q38" s="526"/>
      <c r="R38" s="526"/>
      <c r="S38" s="520"/>
      <c r="T38" s="520"/>
    </row>
    <row r="39" spans="1:20" s="519" customFormat="1" ht="12.75" customHeight="1">
      <c r="A39" s="655">
        <v>8.1</v>
      </c>
      <c r="B39" s="656" t="s">
        <v>342</v>
      </c>
      <c r="C39" s="640">
        <v>9</v>
      </c>
      <c r="D39" s="641" t="s">
        <v>20</v>
      </c>
      <c r="E39" s="642">
        <v>113.13</v>
      </c>
      <c r="F39" s="637">
        <f t="shared" si="0"/>
        <v>1018.17</v>
      </c>
      <c r="G39" s="525"/>
      <c r="H39" s="526"/>
      <c r="I39" s="526"/>
      <c r="J39" s="526"/>
      <c r="K39" s="526"/>
      <c r="L39" s="525"/>
      <c r="M39" s="525"/>
      <c r="N39" s="526"/>
      <c r="O39" s="525"/>
      <c r="P39" s="526"/>
      <c r="Q39" s="526"/>
      <c r="R39" s="526"/>
      <c r="S39" s="520"/>
      <c r="T39" s="520"/>
    </row>
    <row r="40" spans="1:20" s="519" customFormat="1" ht="12.75" customHeight="1">
      <c r="A40" s="655">
        <v>8.1999999999999993</v>
      </c>
      <c r="B40" s="656" t="s">
        <v>341</v>
      </c>
      <c r="C40" s="640">
        <v>9</v>
      </c>
      <c r="D40" s="641" t="s">
        <v>20</v>
      </c>
      <c r="E40" s="642">
        <v>376.35</v>
      </c>
      <c r="F40" s="637">
        <f t="shared" si="0"/>
        <v>3387.15</v>
      </c>
      <c r="G40" s="525"/>
      <c r="H40" s="526"/>
      <c r="I40" s="526"/>
      <c r="J40" s="526"/>
      <c r="K40" s="526"/>
      <c r="L40" s="525"/>
      <c r="M40" s="525"/>
      <c r="N40" s="526"/>
      <c r="O40" s="525"/>
      <c r="P40" s="526"/>
      <c r="Q40" s="526"/>
      <c r="R40" s="526"/>
      <c r="S40" s="520"/>
      <c r="T40" s="520"/>
    </row>
    <row r="41" spans="1:20" s="519" customFormat="1" ht="24">
      <c r="A41" s="655">
        <v>8.3000000000000007</v>
      </c>
      <c r="B41" s="657" t="s">
        <v>441</v>
      </c>
      <c r="C41" s="644">
        <v>1</v>
      </c>
      <c r="D41" s="645" t="s">
        <v>43</v>
      </c>
      <c r="E41" s="646">
        <v>6500</v>
      </c>
      <c r="F41" s="636">
        <f t="shared" si="0"/>
        <v>6500</v>
      </c>
      <c r="G41" s="525"/>
      <c r="H41" s="525"/>
      <c r="I41" s="525"/>
      <c r="J41" s="525"/>
      <c r="K41" s="525"/>
      <c r="L41" s="525"/>
      <c r="M41" s="525"/>
      <c r="N41" s="525"/>
      <c r="O41" s="525"/>
      <c r="P41" s="526"/>
      <c r="Q41" s="526"/>
      <c r="R41" s="526"/>
      <c r="S41" s="520"/>
      <c r="T41" s="520"/>
    </row>
    <row r="42" spans="1:20" s="519" customFormat="1" ht="12.75" customHeight="1">
      <c r="A42" s="655">
        <v>8.4</v>
      </c>
      <c r="B42" s="656" t="s">
        <v>325</v>
      </c>
      <c r="C42" s="640">
        <v>1</v>
      </c>
      <c r="D42" s="641" t="s">
        <v>43</v>
      </c>
      <c r="E42" s="642">
        <v>1500</v>
      </c>
      <c r="F42" s="637">
        <f t="shared" si="0"/>
        <v>1500</v>
      </c>
      <c r="G42" s="525"/>
      <c r="H42" s="526"/>
      <c r="I42" s="526"/>
      <c r="J42" s="526"/>
      <c r="K42" s="526"/>
      <c r="L42" s="525"/>
      <c r="M42" s="525"/>
      <c r="N42" s="526"/>
      <c r="O42" s="525"/>
      <c r="P42" s="526"/>
      <c r="Q42" s="526"/>
      <c r="R42" s="526"/>
      <c r="S42" s="520"/>
      <c r="T42" s="520"/>
    </row>
    <row r="43" spans="1:20" s="519" customFormat="1" ht="3" customHeight="1">
      <c r="A43" s="647"/>
      <c r="B43" s="639"/>
      <c r="C43" s="640"/>
      <c r="D43" s="641"/>
      <c r="E43" s="642"/>
      <c r="F43" s="637">
        <f t="shared" si="0"/>
        <v>0</v>
      </c>
      <c r="G43" s="525"/>
      <c r="H43" s="526"/>
      <c r="I43" s="526"/>
      <c r="J43" s="526"/>
      <c r="K43" s="526"/>
      <c r="L43" s="525"/>
      <c r="M43" s="525"/>
      <c r="N43" s="526"/>
      <c r="O43" s="525"/>
      <c r="P43" s="526"/>
      <c r="Q43" s="526"/>
      <c r="R43" s="526"/>
      <c r="S43" s="520"/>
      <c r="T43" s="520"/>
    </row>
    <row r="44" spans="1:20" s="519" customFormat="1" ht="12.75" customHeight="1">
      <c r="A44" s="638">
        <v>9</v>
      </c>
      <c r="B44" s="639" t="s">
        <v>326</v>
      </c>
      <c r="C44" s="640"/>
      <c r="D44" s="641"/>
      <c r="E44" s="642"/>
      <c r="F44" s="637">
        <f t="shared" si="0"/>
        <v>0</v>
      </c>
      <c r="G44" s="525"/>
      <c r="H44" s="526"/>
      <c r="I44" s="526"/>
      <c r="J44" s="526"/>
      <c r="K44" s="526"/>
      <c r="L44" s="525"/>
      <c r="M44" s="525"/>
      <c r="N44" s="526"/>
      <c r="O44" s="525"/>
      <c r="P44" s="526"/>
      <c r="Q44" s="526"/>
      <c r="R44" s="526"/>
      <c r="S44" s="520"/>
      <c r="T44" s="520"/>
    </row>
    <row r="45" spans="1:20" s="519" customFormat="1" ht="25.5" customHeight="1">
      <c r="A45" s="655">
        <v>9.1</v>
      </c>
      <c r="B45" s="657" t="s">
        <v>440</v>
      </c>
      <c r="C45" s="644">
        <v>1</v>
      </c>
      <c r="D45" s="645" t="s">
        <v>43</v>
      </c>
      <c r="E45" s="646">
        <v>6500</v>
      </c>
      <c r="F45" s="636">
        <f t="shared" si="0"/>
        <v>6500</v>
      </c>
      <c r="G45" s="525"/>
      <c r="H45" s="525"/>
      <c r="I45" s="525"/>
      <c r="J45" s="525"/>
      <c r="K45" s="525"/>
      <c r="L45" s="525"/>
      <c r="M45" s="525"/>
      <c r="N45" s="525"/>
      <c r="O45" s="525"/>
      <c r="P45" s="526"/>
      <c r="Q45" s="526"/>
      <c r="R45" s="526"/>
      <c r="S45" s="520"/>
      <c r="T45" s="520"/>
    </row>
    <row r="46" spans="1:20" s="519" customFormat="1" ht="40.5" customHeight="1">
      <c r="A46" s="658">
        <v>9.1999999999999993</v>
      </c>
      <c r="B46" s="659" t="s">
        <v>459</v>
      </c>
      <c r="C46" s="660">
        <v>1</v>
      </c>
      <c r="D46" s="661" t="s">
        <v>43</v>
      </c>
      <c r="E46" s="662">
        <v>33155.869999999995</v>
      </c>
      <c r="F46" s="663">
        <f>ROUND(E46*C46,2)</f>
        <v>33155.870000000003</v>
      </c>
      <c r="G46" s="525"/>
      <c r="H46" s="525"/>
      <c r="I46" s="525"/>
      <c r="J46" s="525"/>
      <c r="K46" s="525"/>
      <c r="L46" s="525"/>
      <c r="M46" s="525"/>
      <c r="N46" s="525"/>
      <c r="O46" s="525"/>
      <c r="P46" s="526"/>
      <c r="Q46" s="526"/>
      <c r="R46" s="526"/>
      <c r="S46" s="520"/>
      <c r="T46" s="520"/>
    </row>
    <row r="47" spans="1:20" s="519" customFormat="1" ht="12.75" customHeight="1">
      <c r="A47" s="647"/>
      <c r="B47" s="656"/>
      <c r="C47" s="640"/>
      <c r="D47" s="641"/>
      <c r="E47" s="642"/>
      <c r="F47" s="637">
        <f t="shared" si="0"/>
        <v>0</v>
      </c>
      <c r="G47" s="525"/>
      <c r="H47" s="526"/>
      <c r="I47" s="526"/>
      <c r="J47" s="526"/>
      <c r="K47" s="526"/>
      <c r="L47" s="525"/>
      <c r="M47" s="525"/>
      <c r="N47" s="526"/>
      <c r="O47" s="525"/>
      <c r="P47" s="526"/>
      <c r="Q47" s="526"/>
      <c r="R47" s="526"/>
      <c r="S47" s="520"/>
      <c r="T47" s="520"/>
    </row>
    <row r="48" spans="1:20" s="519" customFormat="1" ht="36">
      <c r="A48" s="653">
        <v>10</v>
      </c>
      <c r="B48" s="657" t="s">
        <v>415</v>
      </c>
      <c r="C48" s="644">
        <v>1</v>
      </c>
      <c r="D48" s="645" t="s">
        <v>43</v>
      </c>
      <c r="E48" s="646">
        <v>20000</v>
      </c>
      <c r="F48" s="636">
        <f>ROUND(E48*C48,2)</f>
        <v>20000</v>
      </c>
      <c r="G48" s="525"/>
      <c r="H48" s="525"/>
      <c r="I48" s="525"/>
      <c r="J48" s="525"/>
      <c r="K48" s="525"/>
      <c r="L48" s="525"/>
      <c r="M48" s="525"/>
      <c r="N48" s="525"/>
      <c r="O48" s="525"/>
      <c r="P48" s="526"/>
      <c r="Q48" s="526"/>
      <c r="R48" s="526"/>
      <c r="S48" s="520"/>
      <c r="T48" s="520"/>
    </row>
    <row r="49" spans="1:22" s="519" customFormat="1" ht="12.75" customHeight="1">
      <c r="A49" s="655"/>
      <c r="B49" s="656"/>
      <c r="C49" s="640"/>
      <c r="D49" s="641"/>
      <c r="E49" s="642"/>
      <c r="F49" s="637">
        <f t="shared" si="0"/>
        <v>0</v>
      </c>
      <c r="G49" s="525"/>
      <c r="H49" s="526"/>
      <c r="I49" s="526"/>
      <c r="J49" s="526"/>
      <c r="K49" s="526"/>
      <c r="L49" s="525"/>
      <c r="M49" s="525"/>
      <c r="N49" s="526"/>
      <c r="O49" s="525"/>
      <c r="P49" s="526"/>
      <c r="Q49" s="526"/>
      <c r="R49" s="526"/>
      <c r="S49" s="520"/>
      <c r="T49" s="520"/>
    </row>
    <row r="50" spans="1:22" s="519" customFormat="1" ht="12.75" customHeight="1">
      <c r="A50" s="653">
        <v>11</v>
      </c>
      <c r="B50" s="656" t="s">
        <v>417</v>
      </c>
      <c r="C50" s="640">
        <v>1</v>
      </c>
      <c r="D50" s="641" t="s">
        <v>43</v>
      </c>
      <c r="E50" s="642">
        <v>5000</v>
      </c>
      <c r="F50" s="637">
        <f t="shared" si="0"/>
        <v>5000</v>
      </c>
      <c r="G50" s="525"/>
      <c r="H50" s="526"/>
      <c r="I50" s="526"/>
      <c r="J50" s="526"/>
      <c r="K50" s="526"/>
      <c r="L50" s="525"/>
      <c r="M50" s="525"/>
      <c r="N50" s="526"/>
      <c r="O50" s="525"/>
      <c r="P50" s="526"/>
      <c r="Q50" s="526"/>
      <c r="R50" s="526"/>
      <c r="S50" s="520"/>
      <c r="T50" s="520"/>
    </row>
    <row r="51" spans="1:22" s="530" customFormat="1" ht="12.75" customHeight="1">
      <c r="A51" s="664"/>
      <c r="B51" s="665" t="s">
        <v>332</v>
      </c>
      <c r="C51" s="666"/>
      <c r="D51" s="667"/>
      <c r="E51" s="668"/>
      <c r="F51" s="669">
        <f>SUM(F16:F50)</f>
        <v>234365.63000000003</v>
      </c>
      <c r="G51" s="525"/>
      <c r="H51" s="528"/>
      <c r="I51" s="528"/>
      <c r="J51" s="528"/>
      <c r="K51" s="528"/>
      <c r="L51" s="525"/>
      <c r="M51" s="525"/>
      <c r="N51" s="528"/>
      <c r="O51" s="525"/>
      <c r="P51" s="529"/>
      <c r="Q51" s="526"/>
      <c r="R51" s="526"/>
      <c r="S51" s="520"/>
      <c r="T51" s="520"/>
      <c r="V51" s="519"/>
    </row>
    <row r="52" spans="1:22" s="519" customFormat="1" ht="10.5" customHeight="1">
      <c r="A52" s="647"/>
      <c r="B52" s="639"/>
      <c r="C52" s="640"/>
      <c r="D52" s="641"/>
      <c r="E52" s="642"/>
      <c r="F52" s="637"/>
      <c r="G52" s="525"/>
      <c r="H52" s="526"/>
      <c r="I52" s="526"/>
      <c r="J52" s="526"/>
      <c r="K52" s="526"/>
      <c r="L52" s="525"/>
      <c r="M52" s="525"/>
      <c r="N52" s="526"/>
      <c r="O52" s="525"/>
      <c r="P52" s="526"/>
      <c r="Q52" s="526"/>
      <c r="R52" s="526"/>
      <c r="S52" s="520"/>
      <c r="T52" s="520"/>
    </row>
    <row r="53" spans="1:22" s="519" customFormat="1" ht="12.75" customHeight="1">
      <c r="A53" s="647" t="s">
        <v>45</v>
      </c>
      <c r="B53" s="639" t="s">
        <v>327</v>
      </c>
      <c r="C53" s="640"/>
      <c r="D53" s="641"/>
      <c r="E53" s="642"/>
      <c r="F53" s="637"/>
      <c r="G53" s="525"/>
      <c r="H53" s="526"/>
      <c r="I53" s="526"/>
      <c r="J53" s="526"/>
      <c r="K53" s="526"/>
      <c r="L53" s="525"/>
      <c r="M53" s="525"/>
      <c r="N53" s="526"/>
      <c r="O53" s="525"/>
      <c r="P53" s="526"/>
      <c r="Q53" s="526"/>
      <c r="R53" s="526"/>
      <c r="S53" s="520"/>
      <c r="T53" s="520"/>
    </row>
    <row r="54" spans="1:22" s="519" customFormat="1" ht="12.75" customHeight="1">
      <c r="A54" s="647"/>
      <c r="B54" s="639"/>
      <c r="C54" s="640"/>
      <c r="D54" s="641"/>
      <c r="E54" s="642"/>
      <c r="F54" s="637"/>
      <c r="G54" s="525"/>
      <c r="H54" s="526"/>
      <c r="I54" s="526"/>
      <c r="J54" s="526"/>
      <c r="K54" s="526"/>
      <c r="L54" s="525"/>
      <c r="M54" s="525"/>
      <c r="N54" s="526"/>
      <c r="O54" s="525"/>
      <c r="P54" s="526"/>
      <c r="Q54" s="526"/>
      <c r="R54" s="526"/>
      <c r="S54" s="520"/>
      <c r="T54" s="520"/>
    </row>
    <row r="55" spans="1:22" s="519" customFormat="1" ht="12.75" customHeight="1">
      <c r="A55" s="638">
        <v>1</v>
      </c>
      <c r="B55" s="639" t="s">
        <v>328</v>
      </c>
      <c r="C55" s="640"/>
      <c r="D55" s="641"/>
      <c r="E55" s="642"/>
      <c r="F55" s="637"/>
      <c r="G55" s="525"/>
      <c r="H55" s="526"/>
      <c r="I55" s="526"/>
      <c r="J55" s="526"/>
      <c r="K55" s="526"/>
      <c r="L55" s="525"/>
      <c r="M55" s="525"/>
      <c r="N55" s="526"/>
      <c r="O55" s="525"/>
      <c r="P55" s="526"/>
      <c r="Q55" s="526"/>
      <c r="R55" s="526"/>
      <c r="S55" s="520"/>
      <c r="T55" s="520"/>
    </row>
    <row r="56" spans="1:22" s="519" customFormat="1" ht="12.75" customHeight="1">
      <c r="A56" s="647"/>
      <c r="B56" s="639"/>
      <c r="C56" s="640"/>
      <c r="D56" s="641"/>
      <c r="E56" s="642"/>
      <c r="F56" s="637">
        <f t="shared" ref="F56:F65" si="1">ROUND(E56*C56,2)</f>
        <v>0</v>
      </c>
      <c r="G56" s="525"/>
      <c r="H56" s="526"/>
      <c r="I56" s="526"/>
      <c r="J56" s="526"/>
      <c r="K56" s="526"/>
      <c r="L56" s="525"/>
      <c r="M56" s="525"/>
      <c r="N56" s="526"/>
      <c r="O56" s="525"/>
      <c r="P56" s="526"/>
      <c r="Q56" s="526"/>
      <c r="R56" s="526"/>
      <c r="S56" s="520"/>
      <c r="T56" s="520"/>
    </row>
    <row r="57" spans="1:22" s="519" customFormat="1" ht="24.75" customHeight="1">
      <c r="A57" s="655">
        <v>1.1000000000000001</v>
      </c>
      <c r="B57" s="657" t="s">
        <v>416</v>
      </c>
      <c r="C57" s="644">
        <v>3</v>
      </c>
      <c r="D57" s="645" t="s">
        <v>330</v>
      </c>
      <c r="E57" s="670">
        <v>5125.79</v>
      </c>
      <c r="F57" s="636">
        <f t="shared" si="1"/>
        <v>15377.37</v>
      </c>
      <c r="G57" s="525"/>
      <c r="H57" s="525"/>
      <c r="I57" s="525"/>
      <c r="J57" s="525"/>
      <c r="K57" s="525"/>
      <c r="L57" s="525"/>
      <c r="M57" s="525"/>
      <c r="N57" s="525"/>
      <c r="O57" s="525"/>
      <c r="P57" s="526"/>
      <c r="Q57" s="526"/>
      <c r="R57" s="526"/>
      <c r="S57" s="520"/>
      <c r="T57" s="520"/>
    </row>
    <row r="58" spans="1:22" s="519" customFormat="1" ht="12.75" customHeight="1">
      <c r="A58" s="647"/>
      <c r="B58" s="656"/>
      <c r="C58" s="640"/>
      <c r="D58" s="641"/>
      <c r="E58" s="671"/>
      <c r="F58" s="637"/>
      <c r="G58" s="525"/>
      <c r="H58" s="526"/>
      <c r="I58" s="526"/>
      <c r="J58" s="526"/>
      <c r="K58" s="526"/>
      <c r="L58" s="525"/>
      <c r="M58" s="525"/>
      <c r="N58" s="526"/>
      <c r="O58" s="525"/>
      <c r="P58" s="526"/>
      <c r="Q58" s="526"/>
      <c r="R58" s="526"/>
      <c r="S58" s="520"/>
      <c r="T58" s="520"/>
    </row>
    <row r="59" spans="1:22" s="519" customFormat="1" ht="12.75" customHeight="1">
      <c r="A59" s="647">
        <v>1.2</v>
      </c>
      <c r="B59" s="639" t="s">
        <v>62</v>
      </c>
      <c r="C59" s="640"/>
      <c r="D59" s="641"/>
      <c r="E59" s="671"/>
      <c r="F59" s="637"/>
      <c r="G59" s="525"/>
      <c r="H59" s="526"/>
      <c r="I59" s="526"/>
      <c r="J59" s="526"/>
      <c r="K59" s="526"/>
      <c r="L59" s="525"/>
      <c r="M59" s="525"/>
      <c r="N59" s="526"/>
      <c r="O59" s="525"/>
      <c r="P59" s="526"/>
      <c r="Q59" s="526"/>
      <c r="R59" s="526"/>
      <c r="S59" s="520"/>
      <c r="T59" s="520"/>
    </row>
    <row r="60" spans="1:22" s="519" customFormat="1" ht="24">
      <c r="A60" s="655" t="s">
        <v>173</v>
      </c>
      <c r="B60" s="657" t="s">
        <v>400</v>
      </c>
      <c r="C60" s="640">
        <v>3</v>
      </c>
      <c r="D60" s="641" t="s">
        <v>15</v>
      </c>
      <c r="E60" s="642">
        <v>5232.5600000000004</v>
      </c>
      <c r="F60" s="637">
        <f t="shared" si="1"/>
        <v>15697.68</v>
      </c>
      <c r="G60" s="525"/>
      <c r="H60" s="526"/>
      <c r="I60" s="526"/>
      <c r="J60" s="526"/>
      <c r="K60" s="526"/>
      <c r="L60" s="525"/>
      <c r="M60" s="525"/>
      <c r="N60" s="526"/>
      <c r="O60" s="525"/>
      <c r="P60" s="526"/>
      <c r="Q60" s="526"/>
      <c r="R60" s="526"/>
      <c r="S60" s="520"/>
      <c r="T60" s="520"/>
    </row>
    <row r="61" spans="1:22" s="519" customFormat="1" ht="12.75" customHeight="1">
      <c r="A61" s="655" t="s">
        <v>186</v>
      </c>
      <c r="B61" s="657" t="s">
        <v>401</v>
      </c>
      <c r="C61" s="640">
        <v>20</v>
      </c>
      <c r="D61" s="641" t="s">
        <v>43</v>
      </c>
      <c r="E61" s="642">
        <v>3063.2799999999997</v>
      </c>
      <c r="F61" s="637">
        <f t="shared" si="1"/>
        <v>61265.599999999999</v>
      </c>
      <c r="G61" s="525"/>
      <c r="H61" s="526"/>
      <c r="I61" s="526"/>
      <c r="J61" s="526"/>
      <c r="K61" s="526"/>
      <c r="L61" s="525"/>
      <c r="M61" s="525"/>
      <c r="N61" s="526"/>
      <c r="O61" s="525"/>
      <c r="P61" s="526"/>
      <c r="Q61" s="526"/>
      <c r="R61" s="526"/>
      <c r="S61" s="520"/>
      <c r="T61" s="520"/>
    </row>
    <row r="62" spans="1:22" s="519" customFormat="1" ht="12.75" customHeight="1">
      <c r="A62" s="647"/>
      <c r="B62" s="657"/>
      <c r="C62" s="640"/>
      <c r="D62" s="641"/>
      <c r="E62" s="642"/>
      <c r="F62" s="637">
        <f t="shared" si="1"/>
        <v>0</v>
      </c>
      <c r="G62" s="525"/>
      <c r="H62" s="526"/>
      <c r="I62" s="526"/>
      <c r="J62" s="526"/>
      <c r="K62" s="526"/>
      <c r="L62" s="525"/>
      <c r="M62" s="525"/>
      <c r="N62" s="526"/>
      <c r="O62" s="525"/>
      <c r="P62" s="526"/>
      <c r="Q62" s="526"/>
      <c r="R62" s="526"/>
      <c r="S62" s="520"/>
      <c r="T62" s="520"/>
    </row>
    <row r="63" spans="1:22" s="519" customFormat="1" ht="12.75" customHeight="1">
      <c r="A63" s="655">
        <v>1.3</v>
      </c>
      <c r="B63" s="657" t="s">
        <v>262</v>
      </c>
      <c r="C63" s="640">
        <v>20</v>
      </c>
      <c r="D63" s="641" t="s">
        <v>43</v>
      </c>
      <c r="E63" s="642">
        <v>512.77</v>
      </c>
      <c r="F63" s="637">
        <f t="shared" si="1"/>
        <v>10255.4</v>
      </c>
      <c r="G63" s="525"/>
      <c r="H63" s="526"/>
      <c r="I63" s="526"/>
      <c r="J63" s="526"/>
      <c r="K63" s="526"/>
      <c r="L63" s="525"/>
      <c r="M63" s="525"/>
      <c r="N63" s="526"/>
      <c r="O63" s="525"/>
      <c r="P63" s="526"/>
      <c r="Q63" s="526"/>
      <c r="R63" s="526"/>
      <c r="S63" s="520"/>
      <c r="T63" s="520"/>
    </row>
    <row r="64" spans="1:22" s="519" customFormat="1" ht="12.75" customHeight="1">
      <c r="A64" s="655"/>
      <c r="B64" s="657"/>
      <c r="C64" s="640"/>
      <c r="D64" s="641"/>
      <c r="E64" s="642"/>
      <c r="F64" s="637">
        <f t="shared" si="1"/>
        <v>0</v>
      </c>
      <c r="G64" s="525"/>
      <c r="H64" s="526"/>
      <c r="I64" s="526"/>
      <c r="J64" s="526"/>
      <c r="K64" s="526"/>
      <c r="L64" s="525"/>
      <c r="M64" s="525"/>
      <c r="N64" s="526"/>
      <c r="O64" s="525"/>
      <c r="P64" s="526"/>
      <c r="Q64" s="526"/>
      <c r="R64" s="526"/>
      <c r="S64" s="520"/>
      <c r="T64" s="520"/>
    </row>
    <row r="65" spans="1:20" s="519" customFormat="1" ht="12.75" customHeight="1">
      <c r="A65" s="655">
        <v>1.4</v>
      </c>
      <c r="B65" s="657" t="s">
        <v>465</v>
      </c>
      <c r="C65" s="640">
        <v>24</v>
      </c>
      <c r="D65" s="641" t="s">
        <v>202</v>
      </c>
      <c r="E65" s="642">
        <v>395.75</v>
      </c>
      <c r="F65" s="637">
        <f t="shared" si="1"/>
        <v>9498</v>
      </c>
      <c r="G65" s="525"/>
      <c r="H65" s="526"/>
      <c r="I65" s="526"/>
      <c r="J65" s="526"/>
      <c r="K65" s="526"/>
      <c r="L65" s="525"/>
      <c r="M65" s="525"/>
      <c r="N65" s="526"/>
      <c r="O65" s="525"/>
      <c r="P65" s="526"/>
      <c r="Q65" s="526"/>
      <c r="R65" s="526"/>
      <c r="S65" s="520"/>
      <c r="T65" s="520"/>
    </row>
    <row r="66" spans="1:20" s="519" customFormat="1" ht="12.75" customHeight="1">
      <c r="A66" s="672"/>
      <c r="B66" s="673" t="s">
        <v>349</v>
      </c>
      <c r="C66" s="674"/>
      <c r="D66" s="675"/>
      <c r="E66" s="676"/>
      <c r="F66" s="677">
        <f>SUM(F56:F65)</f>
        <v>112094.04999999999</v>
      </c>
      <c r="G66" s="525"/>
      <c r="H66" s="528"/>
      <c r="I66" s="528"/>
      <c r="J66" s="528"/>
      <c r="K66" s="528"/>
      <c r="L66" s="525"/>
      <c r="M66" s="525"/>
      <c r="N66" s="528"/>
      <c r="O66" s="525"/>
      <c r="P66" s="526"/>
      <c r="Q66" s="526"/>
      <c r="R66" s="526"/>
      <c r="S66" s="520"/>
      <c r="T66" s="520"/>
    </row>
    <row r="67" spans="1:20" s="519" customFormat="1" ht="10.5" customHeight="1">
      <c r="A67" s="647"/>
      <c r="B67" s="639"/>
      <c r="C67" s="640"/>
      <c r="D67" s="641"/>
      <c r="E67" s="642"/>
      <c r="F67" s="637"/>
      <c r="G67" s="525"/>
      <c r="H67" s="526"/>
      <c r="I67" s="526"/>
      <c r="J67" s="526"/>
      <c r="K67" s="526"/>
      <c r="L67" s="525"/>
      <c r="M67" s="525"/>
      <c r="N67" s="526"/>
      <c r="O67" s="525"/>
      <c r="P67" s="526"/>
      <c r="Q67" s="526"/>
      <c r="R67" s="526"/>
      <c r="S67" s="520"/>
      <c r="T67" s="520"/>
    </row>
    <row r="68" spans="1:20" s="519" customFormat="1" ht="12.75" customHeight="1">
      <c r="A68" s="647" t="s">
        <v>53</v>
      </c>
      <c r="B68" s="639" t="s">
        <v>480</v>
      </c>
      <c r="C68" s="640"/>
      <c r="D68" s="641"/>
      <c r="E68" s="642"/>
      <c r="F68" s="637"/>
      <c r="G68" s="525"/>
      <c r="H68" s="526"/>
      <c r="I68" s="526"/>
      <c r="J68" s="526"/>
      <c r="K68" s="526"/>
      <c r="L68" s="525"/>
      <c r="M68" s="525"/>
      <c r="N68" s="526"/>
      <c r="O68" s="525"/>
      <c r="P68" s="526"/>
      <c r="Q68" s="526"/>
      <c r="R68" s="526"/>
      <c r="S68" s="520"/>
      <c r="T68" s="520"/>
    </row>
    <row r="69" spans="1:20" s="519" customFormat="1" ht="9" customHeight="1">
      <c r="A69" s="647"/>
      <c r="B69" s="639"/>
      <c r="C69" s="640"/>
      <c r="D69" s="641"/>
      <c r="E69" s="642"/>
      <c r="F69" s="637"/>
      <c r="G69" s="525"/>
      <c r="H69" s="526"/>
      <c r="I69" s="526"/>
      <c r="J69" s="526"/>
      <c r="K69" s="526"/>
      <c r="L69" s="525"/>
      <c r="M69" s="525"/>
      <c r="N69" s="526"/>
      <c r="O69" s="525"/>
      <c r="P69" s="526"/>
      <c r="Q69" s="526"/>
      <c r="R69" s="526"/>
      <c r="S69" s="520"/>
      <c r="T69" s="520"/>
    </row>
    <row r="70" spans="1:20" s="519" customFormat="1" ht="12.75" customHeight="1">
      <c r="A70" s="653">
        <v>1</v>
      </c>
      <c r="B70" s="656" t="s">
        <v>399</v>
      </c>
      <c r="C70" s="640">
        <v>1120</v>
      </c>
      <c r="D70" s="641" t="s">
        <v>15</v>
      </c>
      <c r="E70" s="642">
        <v>14.63</v>
      </c>
      <c r="F70" s="678">
        <f>ROUND(C70*E70,2)</f>
        <v>16385.599999999999</v>
      </c>
      <c r="G70" s="525"/>
      <c r="H70" s="497"/>
      <c r="I70" s="497"/>
      <c r="J70" s="497"/>
      <c r="K70" s="497"/>
      <c r="L70" s="525"/>
      <c r="M70" s="525"/>
      <c r="N70" s="497"/>
      <c r="O70" s="525"/>
      <c r="P70" s="526"/>
      <c r="Q70" s="526"/>
      <c r="R70" s="526"/>
      <c r="S70" s="520"/>
      <c r="T70" s="520"/>
    </row>
    <row r="71" spans="1:20" s="519" customFormat="1" ht="6.75" customHeight="1">
      <c r="A71" s="647"/>
      <c r="B71" s="639"/>
      <c r="C71" s="640"/>
      <c r="D71" s="641"/>
      <c r="E71" s="642"/>
      <c r="F71" s="678"/>
      <c r="G71" s="525"/>
      <c r="H71" s="497"/>
      <c r="I71" s="497"/>
      <c r="J71" s="497"/>
      <c r="K71" s="497"/>
      <c r="L71" s="525"/>
      <c r="M71" s="525"/>
      <c r="N71" s="497"/>
      <c r="O71" s="525"/>
      <c r="P71" s="526"/>
      <c r="Q71" s="526"/>
      <c r="R71" s="526"/>
      <c r="S71" s="520"/>
      <c r="T71" s="520"/>
    </row>
    <row r="72" spans="1:20" s="519" customFormat="1" ht="12.75" customHeight="1">
      <c r="A72" s="679">
        <v>2</v>
      </c>
      <c r="B72" s="680" t="s">
        <v>402</v>
      </c>
      <c r="C72" s="681"/>
      <c r="D72" s="641"/>
      <c r="E72" s="682"/>
      <c r="F72" s="678">
        <f t="shared" ref="F72:F102" si="2">ROUND(C72*E72,2)</f>
        <v>0</v>
      </c>
      <c r="G72" s="525"/>
      <c r="H72" s="497"/>
      <c r="I72" s="497"/>
      <c r="J72" s="497"/>
      <c r="K72" s="497"/>
      <c r="L72" s="525"/>
      <c r="M72" s="525"/>
      <c r="N72" s="497"/>
      <c r="O72" s="525"/>
      <c r="P72" s="526"/>
      <c r="Q72" s="526"/>
      <c r="R72" s="526"/>
      <c r="S72" s="520"/>
      <c r="T72" s="520"/>
    </row>
    <row r="73" spans="1:20" s="519" customFormat="1" ht="12.75" customHeight="1">
      <c r="A73" s="683">
        <v>2.1</v>
      </c>
      <c r="B73" s="684" t="s">
        <v>404</v>
      </c>
      <c r="C73" s="685">
        <v>728</v>
      </c>
      <c r="D73" s="686" t="s">
        <v>22</v>
      </c>
      <c r="E73" s="687">
        <v>110.59</v>
      </c>
      <c r="F73" s="678">
        <f t="shared" si="2"/>
        <v>80509.52</v>
      </c>
      <c r="G73" s="525"/>
      <c r="H73" s="497"/>
      <c r="I73" s="497"/>
      <c r="J73" s="497"/>
      <c r="K73" s="497"/>
      <c r="L73" s="525"/>
      <c r="M73" s="525"/>
      <c r="N73" s="497"/>
      <c r="O73" s="525"/>
      <c r="P73" s="526"/>
      <c r="Q73" s="526"/>
      <c r="R73" s="526"/>
      <c r="S73" s="520"/>
      <c r="T73" s="520"/>
    </row>
    <row r="74" spans="1:20" s="519" customFormat="1" ht="12.75" customHeight="1">
      <c r="A74" s="683">
        <v>2.2000000000000002</v>
      </c>
      <c r="B74" s="688" t="s">
        <v>26</v>
      </c>
      <c r="C74" s="689">
        <v>67.2</v>
      </c>
      <c r="D74" s="686" t="s">
        <v>22</v>
      </c>
      <c r="E74" s="682">
        <v>2600</v>
      </c>
      <c r="F74" s="678">
        <f t="shared" si="2"/>
        <v>174720</v>
      </c>
      <c r="G74" s="525"/>
      <c r="H74" s="497"/>
      <c r="I74" s="497"/>
      <c r="J74" s="497"/>
      <c r="K74" s="497"/>
      <c r="L74" s="525"/>
      <c r="M74" s="525"/>
      <c r="N74" s="497"/>
      <c r="O74" s="525"/>
      <c r="P74" s="526"/>
      <c r="Q74" s="526"/>
      <c r="R74" s="526"/>
      <c r="S74" s="520"/>
      <c r="T74" s="520"/>
    </row>
    <row r="75" spans="1:20" s="519" customFormat="1" ht="24">
      <c r="A75" s="690">
        <v>2.2999999999999998</v>
      </c>
      <c r="B75" s="691" t="s">
        <v>405</v>
      </c>
      <c r="C75" s="692">
        <v>622.87</v>
      </c>
      <c r="D75" s="693" t="s">
        <v>22</v>
      </c>
      <c r="E75" s="692">
        <v>183.64</v>
      </c>
      <c r="F75" s="694">
        <f t="shared" si="2"/>
        <v>114383.85</v>
      </c>
      <c r="G75" s="525"/>
      <c r="H75" s="498"/>
      <c r="I75" s="498"/>
      <c r="J75" s="498"/>
      <c r="K75" s="498"/>
      <c r="L75" s="525"/>
      <c r="M75" s="525"/>
      <c r="N75" s="498"/>
      <c r="O75" s="525"/>
      <c r="P75" s="526"/>
      <c r="Q75" s="526"/>
      <c r="R75" s="526"/>
      <c r="S75" s="520"/>
      <c r="T75" s="520"/>
    </row>
    <row r="76" spans="1:20" s="519" customFormat="1" ht="24">
      <c r="A76" s="690">
        <v>2.4</v>
      </c>
      <c r="B76" s="691" t="s">
        <v>403</v>
      </c>
      <c r="C76" s="692">
        <v>126.16</v>
      </c>
      <c r="D76" s="693" t="s">
        <v>22</v>
      </c>
      <c r="E76" s="692">
        <v>210</v>
      </c>
      <c r="F76" s="694">
        <f t="shared" si="2"/>
        <v>26493.599999999999</v>
      </c>
      <c r="G76" s="525"/>
      <c r="H76" s="498"/>
      <c r="I76" s="498"/>
      <c r="J76" s="498"/>
      <c r="K76" s="498"/>
      <c r="L76" s="525"/>
      <c r="M76" s="525"/>
      <c r="N76" s="498"/>
      <c r="O76" s="525"/>
      <c r="P76" s="526"/>
      <c r="Q76" s="526"/>
      <c r="R76" s="526"/>
      <c r="S76" s="520"/>
      <c r="T76" s="520"/>
    </row>
    <row r="77" spans="1:20" s="519" customFormat="1" ht="6.75" customHeight="1">
      <c r="A77" s="683"/>
      <c r="B77" s="688"/>
      <c r="C77" s="689"/>
      <c r="D77" s="641"/>
      <c r="E77" s="695"/>
      <c r="F77" s="696">
        <f t="shared" si="2"/>
        <v>0</v>
      </c>
      <c r="G77" s="525"/>
      <c r="H77" s="499"/>
      <c r="I77" s="499"/>
      <c r="J77" s="499"/>
      <c r="K77" s="499"/>
      <c r="L77" s="525"/>
      <c r="M77" s="525"/>
      <c r="N77" s="499"/>
      <c r="O77" s="525"/>
      <c r="P77" s="526"/>
      <c r="Q77" s="526"/>
      <c r="R77" s="526"/>
      <c r="S77" s="520"/>
      <c r="T77" s="520"/>
    </row>
    <row r="78" spans="1:20" s="519" customFormat="1" ht="12.75" customHeight="1">
      <c r="A78" s="679">
        <v>3</v>
      </c>
      <c r="B78" s="680" t="s">
        <v>299</v>
      </c>
      <c r="C78" s="681"/>
      <c r="D78" s="641"/>
      <c r="E78" s="682"/>
      <c r="F78" s="696">
        <f t="shared" si="2"/>
        <v>0</v>
      </c>
      <c r="G78" s="525"/>
      <c r="H78" s="499"/>
      <c r="I78" s="499"/>
      <c r="J78" s="499"/>
      <c r="K78" s="499"/>
      <c r="L78" s="525"/>
      <c r="M78" s="525"/>
      <c r="N78" s="499"/>
      <c r="O78" s="525"/>
      <c r="P78" s="526"/>
      <c r="Q78" s="526"/>
      <c r="R78" s="526"/>
      <c r="S78" s="520"/>
      <c r="T78" s="520"/>
    </row>
    <row r="79" spans="1:20" s="519" customFormat="1" ht="12.75" customHeight="1">
      <c r="A79" s="697">
        <v>3.1</v>
      </c>
      <c r="B79" s="684" t="s">
        <v>406</v>
      </c>
      <c r="C79" s="685">
        <v>1142.4000000000001</v>
      </c>
      <c r="D79" s="686" t="s">
        <v>15</v>
      </c>
      <c r="E79" s="692">
        <v>554.04999999999995</v>
      </c>
      <c r="F79" s="696">
        <f t="shared" si="2"/>
        <v>632946.72</v>
      </c>
      <c r="G79" s="525"/>
      <c r="H79" s="499"/>
      <c r="I79" s="499"/>
      <c r="J79" s="499"/>
      <c r="K79" s="499"/>
      <c r="L79" s="525"/>
      <c r="M79" s="525"/>
      <c r="N79" s="499"/>
      <c r="O79" s="525"/>
      <c r="P79" s="526"/>
      <c r="Q79" s="526"/>
      <c r="R79" s="526"/>
      <c r="S79" s="520"/>
      <c r="T79" s="520"/>
    </row>
    <row r="80" spans="1:20" s="519" customFormat="1" ht="3.75" customHeight="1">
      <c r="A80" s="647"/>
      <c r="B80" s="639"/>
      <c r="C80" s="640"/>
      <c r="D80" s="641"/>
      <c r="E80" s="642"/>
      <c r="F80" s="696">
        <f t="shared" si="2"/>
        <v>0</v>
      </c>
      <c r="G80" s="525"/>
      <c r="H80" s="499"/>
      <c r="I80" s="499"/>
      <c r="J80" s="499"/>
      <c r="K80" s="499"/>
      <c r="L80" s="525"/>
      <c r="M80" s="525"/>
      <c r="N80" s="499"/>
      <c r="O80" s="525"/>
      <c r="P80" s="526"/>
      <c r="Q80" s="526"/>
      <c r="R80" s="526"/>
      <c r="S80" s="520"/>
      <c r="T80" s="520"/>
    </row>
    <row r="81" spans="1:20" s="519" customFormat="1" ht="12.75" customHeight="1">
      <c r="A81" s="638">
        <v>4</v>
      </c>
      <c r="B81" s="639" t="s">
        <v>407</v>
      </c>
      <c r="C81" s="640"/>
      <c r="D81" s="641"/>
      <c r="E81" s="642"/>
      <c r="F81" s="696">
        <f t="shared" si="2"/>
        <v>0</v>
      </c>
      <c r="G81" s="525"/>
      <c r="H81" s="499"/>
      <c r="I81" s="499"/>
      <c r="J81" s="499"/>
      <c r="K81" s="499"/>
      <c r="L81" s="525"/>
      <c r="M81" s="525"/>
      <c r="N81" s="499"/>
      <c r="O81" s="525"/>
      <c r="P81" s="526"/>
      <c r="Q81" s="526"/>
      <c r="R81" s="526"/>
      <c r="S81" s="520"/>
      <c r="T81" s="520"/>
    </row>
    <row r="82" spans="1:20" s="519" customFormat="1" ht="12.75" customHeight="1">
      <c r="A82" s="655">
        <v>4.0999999999999996</v>
      </c>
      <c r="B82" s="684" t="s">
        <v>406</v>
      </c>
      <c r="C82" s="640">
        <v>1142.4000000000001</v>
      </c>
      <c r="D82" s="641" t="s">
        <v>15</v>
      </c>
      <c r="E82" s="642">
        <v>27.98</v>
      </c>
      <c r="F82" s="696">
        <f t="shared" si="2"/>
        <v>31964.35</v>
      </c>
      <c r="G82" s="525"/>
      <c r="H82" s="499"/>
      <c r="I82" s="499"/>
      <c r="J82" s="499"/>
      <c r="K82" s="499"/>
      <c r="L82" s="525"/>
      <c r="M82" s="525"/>
      <c r="N82" s="499"/>
      <c r="O82" s="525"/>
      <c r="P82" s="526"/>
      <c r="Q82" s="526"/>
      <c r="R82" s="526"/>
      <c r="S82" s="520"/>
      <c r="T82" s="520"/>
    </row>
    <row r="83" spans="1:20" s="519" customFormat="1" ht="6.75" customHeight="1">
      <c r="A83" s="647"/>
      <c r="B83" s="639"/>
      <c r="C83" s="640"/>
      <c r="D83" s="641"/>
      <c r="E83" s="642"/>
      <c r="F83" s="696">
        <f t="shared" si="2"/>
        <v>0</v>
      </c>
      <c r="G83" s="525"/>
      <c r="H83" s="499"/>
      <c r="I83" s="499"/>
      <c r="J83" s="499"/>
      <c r="K83" s="499"/>
      <c r="L83" s="525"/>
      <c r="M83" s="525"/>
      <c r="N83" s="499"/>
      <c r="O83" s="525"/>
      <c r="P83" s="526"/>
      <c r="Q83" s="526"/>
      <c r="R83" s="526"/>
      <c r="S83" s="520"/>
      <c r="T83" s="520"/>
    </row>
    <row r="84" spans="1:20" s="519" customFormat="1" ht="12.75" customHeight="1">
      <c r="A84" s="653">
        <v>5</v>
      </c>
      <c r="B84" s="656" t="s">
        <v>468</v>
      </c>
      <c r="C84" s="640">
        <v>1120</v>
      </c>
      <c r="D84" s="641" t="s">
        <v>15</v>
      </c>
      <c r="E84" s="642">
        <v>7.63</v>
      </c>
      <c r="F84" s="696">
        <f t="shared" si="2"/>
        <v>8545.6</v>
      </c>
      <c r="G84" s="525"/>
      <c r="H84" s="499"/>
      <c r="I84" s="499"/>
      <c r="J84" s="499"/>
      <c r="K84" s="499"/>
      <c r="L84" s="525"/>
      <c r="M84" s="525"/>
      <c r="N84" s="499"/>
      <c r="O84" s="525"/>
      <c r="P84" s="526"/>
      <c r="Q84" s="526"/>
      <c r="R84" s="526"/>
      <c r="S84" s="520"/>
      <c r="T84" s="520"/>
    </row>
    <row r="85" spans="1:20" s="519" customFormat="1" ht="7.5" customHeight="1">
      <c r="A85" s="1002"/>
      <c r="B85" s="1003"/>
      <c r="C85" s="698"/>
      <c r="D85" s="699"/>
      <c r="E85" s="700"/>
      <c r="F85" s="701"/>
      <c r="G85" s="525"/>
      <c r="H85" s="499"/>
      <c r="I85" s="499"/>
      <c r="J85" s="499"/>
      <c r="K85" s="499"/>
      <c r="L85" s="525"/>
      <c r="M85" s="525"/>
      <c r="N85" s="499"/>
      <c r="O85" s="525"/>
      <c r="P85" s="526"/>
      <c r="Q85" s="526"/>
      <c r="R85" s="526"/>
      <c r="S85" s="520"/>
      <c r="T85" s="520"/>
    </row>
    <row r="86" spans="1:20" s="519" customFormat="1" ht="24">
      <c r="A86" s="1004">
        <v>6</v>
      </c>
      <c r="B86" s="1005" t="s">
        <v>467</v>
      </c>
      <c r="C86" s="707">
        <v>0.1</v>
      </c>
      <c r="D86" s="708" t="s">
        <v>263</v>
      </c>
      <c r="E86" s="709">
        <f>+F79</f>
        <v>632946.72</v>
      </c>
      <c r="F86" s="1006">
        <f t="shared" si="2"/>
        <v>63294.67</v>
      </c>
      <c r="G86" s="525"/>
      <c r="H86" s="499"/>
      <c r="I86" s="499"/>
      <c r="J86" s="499"/>
      <c r="K86" s="499"/>
      <c r="L86" s="525"/>
      <c r="M86" s="525"/>
      <c r="N86" s="499"/>
      <c r="O86" s="525"/>
      <c r="P86" s="526"/>
      <c r="Q86" s="526"/>
      <c r="R86" s="526"/>
      <c r="S86" s="520"/>
      <c r="T86" s="520"/>
    </row>
    <row r="87" spans="1:20" s="519" customFormat="1" ht="12.75" customHeight="1">
      <c r="A87" s="647"/>
      <c r="B87" s="639"/>
      <c r="C87" s="640"/>
      <c r="D87" s="641"/>
      <c r="E87" s="642"/>
      <c r="F87" s="696"/>
      <c r="G87" s="525"/>
      <c r="H87" s="499"/>
      <c r="I87" s="499"/>
      <c r="J87" s="499"/>
      <c r="K87" s="499"/>
      <c r="L87" s="525"/>
      <c r="M87" s="525"/>
      <c r="N87" s="499"/>
      <c r="O87" s="525"/>
      <c r="P87" s="526"/>
      <c r="Q87" s="526"/>
      <c r="R87" s="526"/>
      <c r="S87" s="520"/>
      <c r="T87" s="520"/>
    </row>
    <row r="88" spans="1:20" s="519" customFormat="1">
      <c r="A88" s="638">
        <v>7</v>
      </c>
      <c r="B88" s="702" t="s">
        <v>463</v>
      </c>
      <c r="C88" s="640"/>
      <c r="D88" s="641"/>
      <c r="E88" s="642"/>
      <c r="F88" s="678"/>
      <c r="G88" s="525"/>
      <c r="H88" s="497"/>
      <c r="I88" s="497"/>
      <c r="J88" s="497"/>
      <c r="K88" s="497"/>
      <c r="L88" s="525"/>
      <c r="M88" s="525"/>
      <c r="N88" s="497"/>
      <c r="O88" s="525"/>
      <c r="P88" s="526"/>
      <c r="Q88" s="526"/>
      <c r="R88" s="526"/>
      <c r="S88" s="520"/>
      <c r="T88" s="520"/>
    </row>
    <row r="89" spans="1:20" s="519" customFormat="1" ht="12.75" customHeight="1">
      <c r="A89" s="655">
        <v>7.1</v>
      </c>
      <c r="B89" s="656" t="s">
        <v>460</v>
      </c>
      <c r="C89" s="640">
        <v>1</v>
      </c>
      <c r="D89" s="641" t="s">
        <v>43</v>
      </c>
      <c r="E89" s="642">
        <v>6747.5</v>
      </c>
      <c r="F89" s="678">
        <f>ROUND(C89*E89,2)</f>
        <v>6747.5</v>
      </c>
      <c r="G89" s="525"/>
      <c r="H89" s="497"/>
      <c r="I89" s="497"/>
      <c r="J89" s="497"/>
      <c r="K89" s="497"/>
      <c r="L89" s="525"/>
      <c r="M89" s="525"/>
      <c r="N89" s="497"/>
      <c r="O89" s="525"/>
      <c r="P89" s="526"/>
      <c r="Q89" s="526"/>
      <c r="R89" s="526"/>
      <c r="S89" s="520"/>
      <c r="T89" s="520"/>
    </row>
    <row r="90" spans="1:20" s="519" customFormat="1" ht="12.75" customHeight="1">
      <c r="A90" s="655">
        <v>7.2</v>
      </c>
      <c r="B90" s="656" t="s">
        <v>461</v>
      </c>
      <c r="C90" s="640">
        <v>2</v>
      </c>
      <c r="D90" s="641" t="s">
        <v>43</v>
      </c>
      <c r="E90" s="642">
        <v>2948.22</v>
      </c>
      <c r="F90" s="678">
        <f>ROUND(C90*E90,2)</f>
        <v>5896.44</v>
      </c>
      <c r="G90" s="525"/>
      <c r="H90" s="497"/>
      <c r="I90" s="497"/>
      <c r="J90" s="497"/>
      <c r="K90" s="497"/>
      <c r="L90" s="525"/>
      <c r="M90" s="525"/>
      <c r="N90" s="497"/>
      <c r="O90" s="525"/>
      <c r="P90" s="526"/>
      <c r="Q90" s="526"/>
      <c r="R90" s="526"/>
      <c r="S90" s="520"/>
      <c r="T90" s="520"/>
    </row>
    <row r="91" spans="1:20" s="519" customFormat="1" ht="12.75" customHeight="1">
      <c r="A91" s="655">
        <v>7.3</v>
      </c>
      <c r="B91" s="656" t="s">
        <v>423</v>
      </c>
      <c r="C91" s="640">
        <v>1</v>
      </c>
      <c r="D91" s="641" t="s">
        <v>43</v>
      </c>
      <c r="E91" s="642">
        <v>1384.48</v>
      </c>
      <c r="F91" s="678">
        <f>ROUND(C91*E91,2)</f>
        <v>1384.48</v>
      </c>
      <c r="G91" s="525"/>
      <c r="H91" s="497"/>
      <c r="I91" s="497"/>
      <c r="J91" s="497"/>
      <c r="K91" s="497"/>
      <c r="L91" s="525"/>
      <c r="M91" s="525"/>
      <c r="N91" s="497"/>
      <c r="O91" s="525"/>
      <c r="P91" s="526"/>
      <c r="Q91" s="526"/>
      <c r="R91" s="526"/>
      <c r="S91" s="520"/>
      <c r="T91" s="520"/>
    </row>
    <row r="92" spans="1:20" s="519" customFormat="1" ht="12.75" customHeight="1">
      <c r="A92" s="647"/>
      <c r="B92" s="639"/>
      <c r="C92" s="640"/>
      <c r="D92" s="641"/>
      <c r="E92" s="642"/>
      <c r="F92" s="696"/>
      <c r="G92" s="525"/>
      <c r="H92" s="499"/>
      <c r="I92" s="499"/>
      <c r="J92" s="499"/>
      <c r="K92" s="499"/>
      <c r="L92" s="525"/>
      <c r="M92" s="525"/>
      <c r="N92" s="499"/>
      <c r="O92" s="525"/>
      <c r="P92" s="526"/>
      <c r="Q92" s="526"/>
      <c r="R92" s="526"/>
      <c r="S92" s="520"/>
      <c r="T92" s="520"/>
    </row>
    <row r="93" spans="1:20" s="532" customFormat="1" ht="24">
      <c r="A93" s="655">
        <v>7.4</v>
      </c>
      <c r="B93" s="657" t="s">
        <v>464</v>
      </c>
      <c r="C93" s="644">
        <v>2</v>
      </c>
      <c r="D93" s="645" t="s">
        <v>43</v>
      </c>
      <c r="E93" s="646">
        <v>27844.6</v>
      </c>
      <c r="F93" s="694">
        <f t="shared" si="2"/>
        <v>55689.2</v>
      </c>
      <c r="G93" s="525"/>
      <c r="H93" s="498"/>
      <c r="I93" s="498"/>
      <c r="J93" s="498"/>
      <c r="K93" s="498"/>
      <c r="L93" s="525"/>
      <c r="M93" s="525"/>
      <c r="N93" s="498"/>
      <c r="O93" s="525"/>
      <c r="P93" s="526"/>
      <c r="Q93" s="526"/>
      <c r="R93" s="526"/>
      <c r="S93" s="531"/>
      <c r="T93" s="531"/>
    </row>
    <row r="94" spans="1:20" s="532" customFormat="1" ht="10.5" customHeight="1">
      <c r="A94" s="647"/>
      <c r="B94" s="639"/>
      <c r="C94" s="640"/>
      <c r="D94" s="641"/>
      <c r="E94" s="642"/>
      <c r="F94" s="694">
        <f t="shared" si="2"/>
        <v>0</v>
      </c>
      <c r="G94" s="525"/>
      <c r="H94" s="498"/>
      <c r="I94" s="498"/>
      <c r="J94" s="498"/>
      <c r="K94" s="498"/>
      <c r="L94" s="525"/>
      <c r="M94" s="525"/>
      <c r="N94" s="498"/>
      <c r="O94" s="525"/>
      <c r="P94" s="526"/>
      <c r="Q94" s="526"/>
      <c r="R94" s="526"/>
      <c r="S94" s="531"/>
      <c r="T94" s="531"/>
    </row>
    <row r="95" spans="1:20" s="519" customFormat="1" ht="12.75" customHeight="1">
      <c r="A95" s="655">
        <v>7.5</v>
      </c>
      <c r="B95" s="656" t="s">
        <v>462</v>
      </c>
      <c r="C95" s="640">
        <v>2</v>
      </c>
      <c r="D95" s="641" t="s">
        <v>43</v>
      </c>
      <c r="E95" s="642">
        <v>3375</v>
      </c>
      <c r="F95" s="694">
        <f t="shared" si="2"/>
        <v>6750</v>
      </c>
      <c r="G95" s="525"/>
      <c r="H95" s="498"/>
      <c r="I95" s="498"/>
      <c r="J95" s="498"/>
      <c r="K95" s="498"/>
      <c r="L95" s="525"/>
      <c r="M95" s="525"/>
      <c r="N95" s="498"/>
      <c r="O95" s="525"/>
      <c r="P95" s="526"/>
      <c r="Q95" s="526"/>
      <c r="R95" s="526"/>
      <c r="S95" s="520"/>
      <c r="T95" s="520"/>
    </row>
    <row r="96" spans="1:20" s="519" customFormat="1" ht="8.25" customHeight="1">
      <c r="A96" s="647"/>
      <c r="B96" s="639"/>
      <c r="C96" s="640"/>
      <c r="D96" s="641"/>
      <c r="E96" s="642"/>
      <c r="F96" s="694"/>
      <c r="G96" s="525"/>
      <c r="H96" s="498"/>
      <c r="I96" s="498"/>
      <c r="J96" s="498"/>
      <c r="K96" s="498"/>
      <c r="L96" s="525"/>
      <c r="M96" s="525"/>
      <c r="N96" s="498"/>
      <c r="O96" s="525"/>
      <c r="P96" s="526"/>
      <c r="Q96" s="526"/>
      <c r="R96" s="526"/>
      <c r="S96" s="520"/>
      <c r="T96" s="520"/>
    </row>
    <row r="97" spans="1:22" s="519" customFormat="1">
      <c r="A97" s="647">
        <v>7.6</v>
      </c>
      <c r="B97" s="702" t="s">
        <v>419</v>
      </c>
      <c r="C97" s="640"/>
      <c r="D97" s="641"/>
      <c r="E97" s="642"/>
      <c r="F97" s="694">
        <f t="shared" si="2"/>
        <v>0</v>
      </c>
      <c r="G97" s="525"/>
      <c r="H97" s="498"/>
      <c r="I97" s="498"/>
      <c r="J97" s="498"/>
      <c r="K97" s="498"/>
      <c r="L97" s="525"/>
      <c r="M97" s="525"/>
      <c r="N97" s="498"/>
      <c r="O97" s="525"/>
      <c r="P97" s="526"/>
      <c r="Q97" s="526"/>
      <c r="R97" s="526"/>
      <c r="S97" s="520"/>
      <c r="T97" s="520"/>
    </row>
    <row r="98" spans="1:22" s="519" customFormat="1">
      <c r="A98" s="655" t="s">
        <v>472</v>
      </c>
      <c r="B98" s="657" t="s">
        <v>420</v>
      </c>
      <c r="C98" s="640">
        <v>1</v>
      </c>
      <c r="D98" s="641" t="s">
        <v>43</v>
      </c>
      <c r="E98" s="642">
        <v>8500</v>
      </c>
      <c r="F98" s="694">
        <f t="shared" si="2"/>
        <v>8500</v>
      </c>
      <c r="G98" s="525"/>
      <c r="H98" s="498"/>
      <c r="I98" s="498"/>
      <c r="J98" s="498"/>
      <c r="K98" s="498"/>
      <c r="L98" s="525"/>
      <c r="M98" s="525"/>
      <c r="N98" s="498"/>
      <c r="O98" s="525"/>
      <c r="P98" s="526"/>
      <c r="Q98" s="526"/>
      <c r="R98" s="526"/>
      <c r="S98" s="520"/>
      <c r="T98" s="520"/>
    </row>
    <row r="99" spans="1:22" s="519" customFormat="1">
      <c r="A99" s="655" t="s">
        <v>473</v>
      </c>
      <c r="B99" s="657" t="s">
        <v>425</v>
      </c>
      <c r="C99" s="640">
        <v>2</v>
      </c>
      <c r="D99" s="641" t="s">
        <v>43</v>
      </c>
      <c r="E99" s="642">
        <v>778.80000000000007</v>
      </c>
      <c r="F99" s="694">
        <f t="shared" si="2"/>
        <v>1557.6</v>
      </c>
      <c r="G99" s="525"/>
      <c r="H99" s="498"/>
      <c r="I99" s="498"/>
      <c r="J99" s="498"/>
      <c r="K99" s="498"/>
      <c r="L99" s="525"/>
      <c r="M99" s="525"/>
      <c r="N99" s="498"/>
      <c r="O99" s="525"/>
      <c r="P99" s="526"/>
      <c r="Q99" s="526"/>
      <c r="R99" s="526"/>
      <c r="S99" s="520"/>
      <c r="T99" s="520"/>
    </row>
    <row r="100" spans="1:22" s="519" customFormat="1">
      <c r="A100" s="655" t="s">
        <v>474</v>
      </c>
      <c r="B100" s="657" t="s">
        <v>423</v>
      </c>
      <c r="C100" s="640">
        <v>1</v>
      </c>
      <c r="D100" s="641" t="s">
        <v>43</v>
      </c>
      <c r="E100" s="642">
        <v>1226.6099999999999</v>
      </c>
      <c r="F100" s="694">
        <f t="shared" si="2"/>
        <v>1226.6099999999999</v>
      </c>
      <c r="G100" s="525"/>
      <c r="H100" s="498"/>
      <c r="I100" s="498"/>
      <c r="J100" s="498"/>
      <c r="K100" s="498"/>
      <c r="L100" s="525"/>
      <c r="M100" s="525"/>
      <c r="N100" s="498"/>
      <c r="O100" s="525"/>
      <c r="P100" s="526"/>
      <c r="Q100" s="526"/>
      <c r="R100" s="526"/>
      <c r="S100" s="520"/>
      <c r="T100" s="520"/>
    </row>
    <row r="101" spans="1:22" s="519" customFormat="1">
      <c r="A101" s="655" t="s">
        <v>475</v>
      </c>
      <c r="B101" s="657" t="s">
        <v>421</v>
      </c>
      <c r="C101" s="640">
        <v>1</v>
      </c>
      <c r="D101" s="641" t="s">
        <v>43</v>
      </c>
      <c r="E101" s="642">
        <v>4500</v>
      </c>
      <c r="F101" s="694">
        <f t="shared" si="2"/>
        <v>4500</v>
      </c>
      <c r="G101" s="525"/>
      <c r="H101" s="498"/>
      <c r="I101" s="498"/>
      <c r="J101" s="498"/>
      <c r="K101" s="498"/>
      <c r="L101" s="525"/>
      <c r="M101" s="525"/>
      <c r="N101" s="498"/>
      <c r="O101" s="525"/>
      <c r="P101" s="526"/>
      <c r="Q101" s="526"/>
      <c r="R101" s="526"/>
      <c r="S101" s="520"/>
      <c r="T101" s="520"/>
    </row>
    <row r="102" spans="1:22" s="519" customFormat="1">
      <c r="A102" s="655" t="s">
        <v>476</v>
      </c>
      <c r="B102" s="657" t="s">
        <v>424</v>
      </c>
      <c r="C102" s="644">
        <v>1</v>
      </c>
      <c r="D102" s="645" t="s">
        <v>43</v>
      </c>
      <c r="E102" s="646">
        <v>21788.54</v>
      </c>
      <c r="F102" s="694">
        <f t="shared" si="2"/>
        <v>21788.54</v>
      </c>
      <c r="G102" s="525"/>
      <c r="H102" s="498"/>
      <c r="I102" s="498"/>
      <c r="J102" s="498"/>
      <c r="K102" s="498"/>
      <c r="L102" s="525"/>
      <c r="M102" s="525"/>
      <c r="N102" s="498"/>
      <c r="O102" s="525"/>
      <c r="P102" s="526"/>
      <c r="Q102" s="526"/>
      <c r="R102" s="526"/>
      <c r="S102" s="520"/>
      <c r="T102" s="520"/>
    </row>
    <row r="103" spans="1:22" s="530" customFormat="1" ht="12.75" customHeight="1">
      <c r="A103" s="672"/>
      <c r="B103" s="673" t="s">
        <v>372</v>
      </c>
      <c r="C103" s="674"/>
      <c r="D103" s="675"/>
      <c r="E103" s="676"/>
      <c r="F103" s="677">
        <f>SUM(F69:F102)</f>
        <v>1263284.28</v>
      </c>
      <c r="G103" s="525"/>
      <c r="H103" s="528"/>
      <c r="I103" s="528"/>
      <c r="J103" s="528"/>
      <c r="K103" s="528"/>
      <c r="L103" s="525"/>
      <c r="M103" s="525"/>
      <c r="N103" s="528"/>
      <c r="O103" s="525"/>
      <c r="P103" s="529"/>
      <c r="Q103" s="529"/>
      <c r="R103" s="529"/>
      <c r="S103" s="533"/>
      <c r="T103" s="533"/>
      <c r="V103" s="519"/>
    </row>
    <row r="104" spans="1:22" s="519" customFormat="1" ht="8.25" customHeight="1">
      <c r="A104" s="647"/>
      <c r="B104" s="639"/>
      <c r="C104" s="640"/>
      <c r="D104" s="641"/>
      <c r="E104" s="642"/>
      <c r="F104" s="637"/>
      <c r="G104" s="525"/>
      <c r="H104" s="526"/>
      <c r="I104" s="526"/>
      <c r="J104" s="526"/>
      <c r="K104" s="526"/>
      <c r="L104" s="525"/>
      <c r="M104" s="525"/>
      <c r="N104" s="526"/>
      <c r="O104" s="525"/>
      <c r="P104" s="526"/>
      <c r="Q104" s="526"/>
      <c r="R104" s="526"/>
      <c r="S104" s="520"/>
      <c r="T104" s="520"/>
    </row>
    <row r="105" spans="1:22" s="519" customFormat="1">
      <c r="A105" s="647" t="s">
        <v>59</v>
      </c>
      <c r="B105" s="702" t="s">
        <v>481</v>
      </c>
      <c r="C105" s="640"/>
      <c r="D105" s="641"/>
      <c r="E105" s="642"/>
      <c r="F105" s="637"/>
      <c r="G105" s="525"/>
      <c r="H105" s="526"/>
      <c r="I105" s="526"/>
      <c r="J105" s="526"/>
      <c r="K105" s="526"/>
      <c r="L105" s="525"/>
      <c r="M105" s="525"/>
      <c r="N105" s="526"/>
      <c r="O105" s="525"/>
      <c r="P105" s="526"/>
      <c r="Q105" s="526"/>
      <c r="R105" s="526"/>
      <c r="S105" s="520"/>
      <c r="T105" s="520"/>
    </row>
    <row r="106" spans="1:22" s="519" customFormat="1" ht="5.25" customHeight="1">
      <c r="A106" s="647"/>
      <c r="B106" s="639"/>
      <c r="C106" s="640"/>
      <c r="D106" s="641"/>
      <c r="E106" s="642"/>
      <c r="F106" s="637"/>
      <c r="G106" s="525"/>
      <c r="H106" s="526"/>
      <c r="I106" s="526"/>
      <c r="J106" s="526"/>
      <c r="K106" s="526"/>
      <c r="L106" s="525"/>
      <c r="M106" s="525"/>
      <c r="N106" s="526"/>
      <c r="O106" s="525"/>
      <c r="P106" s="526"/>
      <c r="Q106" s="526"/>
      <c r="R106" s="526"/>
      <c r="S106" s="520"/>
      <c r="T106" s="520"/>
    </row>
    <row r="107" spans="1:22" s="519" customFormat="1" ht="12.75" customHeight="1">
      <c r="A107" s="653">
        <v>1</v>
      </c>
      <c r="B107" s="656" t="s">
        <v>399</v>
      </c>
      <c r="C107" s="640">
        <v>1856</v>
      </c>
      <c r="D107" s="641" t="s">
        <v>15</v>
      </c>
      <c r="E107" s="642">
        <v>14.63</v>
      </c>
      <c r="F107" s="678">
        <f>ROUND(C107*E107,2)</f>
        <v>27153.279999999999</v>
      </c>
      <c r="G107" s="525"/>
      <c r="H107" s="497"/>
      <c r="I107" s="497"/>
      <c r="J107" s="497"/>
      <c r="K107" s="497"/>
      <c r="L107" s="525"/>
      <c r="M107" s="525"/>
      <c r="N107" s="497"/>
      <c r="O107" s="525"/>
      <c r="P107" s="526"/>
      <c r="Q107" s="526"/>
      <c r="R107" s="526"/>
      <c r="S107" s="520"/>
      <c r="T107" s="520"/>
    </row>
    <row r="108" spans="1:22" s="519" customFormat="1" ht="6" customHeight="1">
      <c r="A108" s="647"/>
      <c r="B108" s="639"/>
      <c r="C108" s="640"/>
      <c r="D108" s="641"/>
      <c r="E108" s="642"/>
      <c r="F108" s="678"/>
      <c r="G108" s="525"/>
      <c r="H108" s="497"/>
      <c r="I108" s="497"/>
      <c r="J108" s="497"/>
      <c r="K108" s="497"/>
      <c r="L108" s="525"/>
      <c r="M108" s="525"/>
      <c r="N108" s="497"/>
      <c r="O108" s="525"/>
      <c r="P108" s="526"/>
      <c r="Q108" s="526"/>
      <c r="R108" s="526"/>
      <c r="S108" s="520"/>
      <c r="T108" s="520"/>
    </row>
    <row r="109" spans="1:22" s="519" customFormat="1" ht="12.75" customHeight="1">
      <c r="A109" s="679">
        <v>2</v>
      </c>
      <c r="B109" s="680" t="s">
        <v>402</v>
      </c>
      <c r="C109" s="681"/>
      <c r="D109" s="641"/>
      <c r="E109" s="682"/>
      <c r="F109" s="678">
        <f t="shared" ref="F109:F121" si="3">ROUND(C109*E109,2)</f>
        <v>0</v>
      </c>
      <c r="G109" s="525"/>
      <c r="H109" s="497"/>
      <c r="I109" s="497"/>
      <c r="J109" s="497"/>
      <c r="K109" s="497"/>
      <c r="L109" s="525"/>
      <c r="M109" s="525"/>
      <c r="N109" s="497"/>
      <c r="O109" s="525"/>
      <c r="P109" s="526"/>
      <c r="Q109" s="526"/>
      <c r="R109" s="526"/>
      <c r="S109" s="520"/>
      <c r="T109" s="520"/>
    </row>
    <row r="110" spans="1:22" s="519" customFormat="1" ht="12.75" customHeight="1">
      <c r="A110" s="683">
        <v>2.1</v>
      </c>
      <c r="B110" s="684" t="s">
        <v>404</v>
      </c>
      <c r="C110" s="685">
        <v>1206.4000000000001</v>
      </c>
      <c r="D110" s="686" t="s">
        <v>22</v>
      </c>
      <c r="E110" s="687">
        <v>110.59</v>
      </c>
      <c r="F110" s="678">
        <f t="shared" si="3"/>
        <v>133415.78</v>
      </c>
      <c r="G110" s="525"/>
      <c r="H110" s="497"/>
      <c r="I110" s="497"/>
      <c r="J110" s="497"/>
      <c r="K110" s="497"/>
      <c r="L110" s="525"/>
      <c r="M110" s="525"/>
      <c r="N110" s="497"/>
      <c r="O110" s="525"/>
      <c r="P110" s="526"/>
      <c r="Q110" s="526"/>
      <c r="R110" s="526"/>
      <c r="S110" s="520"/>
      <c r="T110" s="520"/>
    </row>
    <row r="111" spans="1:22" s="519" customFormat="1" ht="12.75" customHeight="1">
      <c r="A111" s="683">
        <v>2.2000000000000002</v>
      </c>
      <c r="B111" s="688" t="s">
        <v>26</v>
      </c>
      <c r="C111" s="689">
        <v>111.36</v>
      </c>
      <c r="D111" s="686" t="s">
        <v>22</v>
      </c>
      <c r="E111" s="682">
        <v>2600</v>
      </c>
      <c r="F111" s="678">
        <f t="shared" si="3"/>
        <v>289536</v>
      </c>
      <c r="G111" s="525"/>
      <c r="H111" s="497"/>
      <c r="I111" s="497"/>
      <c r="J111" s="497"/>
      <c r="K111" s="497"/>
      <c r="L111" s="525"/>
      <c r="M111" s="525"/>
      <c r="N111" s="497"/>
      <c r="O111" s="525"/>
      <c r="P111" s="526"/>
      <c r="Q111" s="526"/>
      <c r="R111" s="526"/>
      <c r="S111" s="520"/>
      <c r="T111" s="520"/>
    </row>
    <row r="112" spans="1:22" s="519" customFormat="1" ht="12.75" customHeight="1">
      <c r="A112" s="690">
        <v>2.2999999999999998</v>
      </c>
      <c r="B112" s="691" t="s">
        <v>405</v>
      </c>
      <c r="C112" s="692">
        <v>1032.18</v>
      </c>
      <c r="D112" s="693" t="s">
        <v>22</v>
      </c>
      <c r="E112" s="692">
        <v>183.64</v>
      </c>
      <c r="F112" s="694">
        <f t="shared" si="3"/>
        <v>189549.54</v>
      </c>
      <c r="G112" s="525"/>
      <c r="H112" s="498"/>
      <c r="I112" s="498"/>
      <c r="J112" s="498"/>
      <c r="K112" s="498"/>
      <c r="L112" s="525"/>
      <c r="M112" s="525"/>
      <c r="N112" s="498"/>
      <c r="O112" s="525"/>
      <c r="P112" s="526"/>
      <c r="Q112" s="526"/>
      <c r="R112" s="526"/>
      <c r="S112" s="520"/>
      <c r="T112" s="520"/>
    </row>
    <row r="113" spans="1:27" s="519" customFormat="1" ht="12.75" customHeight="1">
      <c r="A113" s="690">
        <v>2.4</v>
      </c>
      <c r="B113" s="691" t="s">
        <v>403</v>
      </c>
      <c r="C113" s="692">
        <v>209.07</v>
      </c>
      <c r="D113" s="693" t="s">
        <v>22</v>
      </c>
      <c r="E113" s="692">
        <v>210</v>
      </c>
      <c r="F113" s="694">
        <f t="shared" si="3"/>
        <v>43904.7</v>
      </c>
      <c r="G113" s="525"/>
      <c r="H113" s="498"/>
      <c r="I113" s="498"/>
      <c r="J113" s="498"/>
      <c r="K113" s="498"/>
      <c r="L113" s="525"/>
      <c r="M113" s="525"/>
      <c r="N113" s="498"/>
      <c r="O113" s="525"/>
      <c r="P113" s="526"/>
      <c r="Q113" s="526"/>
      <c r="R113" s="526"/>
      <c r="S113" s="520"/>
      <c r="T113" s="520"/>
    </row>
    <row r="114" spans="1:27" s="519" customFormat="1" ht="8.25" customHeight="1">
      <c r="A114" s="683"/>
      <c r="B114" s="688"/>
      <c r="C114" s="689"/>
      <c r="D114" s="641"/>
      <c r="E114" s="695"/>
      <c r="F114" s="696">
        <f t="shared" si="3"/>
        <v>0</v>
      </c>
      <c r="G114" s="525"/>
      <c r="H114" s="499"/>
      <c r="I114" s="499"/>
      <c r="J114" s="499"/>
      <c r="K114" s="499"/>
      <c r="L114" s="525"/>
      <c r="M114" s="525"/>
      <c r="N114" s="499"/>
      <c r="O114" s="525"/>
      <c r="P114" s="526"/>
      <c r="Q114" s="526"/>
      <c r="R114" s="526"/>
      <c r="S114" s="520"/>
      <c r="T114" s="520"/>
    </row>
    <row r="115" spans="1:27" s="519" customFormat="1" ht="12.75" customHeight="1">
      <c r="A115" s="679">
        <v>3</v>
      </c>
      <c r="B115" s="680" t="s">
        <v>299</v>
      </c>
      <c r="C115" s="681"/>
      <c r="D115" s="641"/>
      <c r="E115" s="682"/>
      <c r="F115" s="696">
        <f t="shared" si="3"/>
        <v>0</v>
      </c>
      <c r="G115" s="525"/>
      <c r="H115" s="499"/>
      <c r="I115" s="499"/>
      <c r="J115" s="499"/>
      <c r="K115" s="499"/>
      <c r="L115" s="525"/>
      <c r="M115" s="525"/>
      <c r="N115" s="499"/>
      <c r="O115" s="525"/>
      <c r="P115" s="526"/>
      <c r="Q115" s="526"/>
      <c r="R115" s="526"/>
      <c r="S115" s="520"/>
      <c r="T115" s="520"/>
    </row>
    <row r="116" spans="1:27" s="519" customFormat="1" ht="12.75" customHeight="1">
      <c r="A116" s="697">
        <v>3.1</v>
      </c>
      <c r="B116" s="684" t="s">
        <v>406</v>
      </c>
      <c r="C116" s="685">
        <v>1893.1200000000001</v>
      </c>
      <c r="D116" s="686" t="s">
        <v>15</v>
      </c>
      <c r="E116" s="692">
        <v>554.04999999999995</v>
      </c>
      <c r="F116" s="696">
        <f t="shared" si="3"/>
        <v>1048883.1399999999</v>
      </c>
      <c r="G116" s="525"/>
      <c r="H116" s="499"/>
      <c r="I116" s="499"/>
      <c r="J116" s="499"/>
      <c r="K116" s="499"/>
      <c r="L116" s="525"/>
      <c r="M116" s="525"/>
      <c r="N116" s="499"/>
      <c r="O116" s="525"/>
      <c r="P116" s="526"/>
      <c r="Q116" s="526"/>
      <c r="R116" s="526"/>
      <c r="S116" s="520"/>
      <c r="T116" s="520"/>
    </row>
    <row r="117" spans="1:27" s="519" customFormat="1" ht="9.75" customHeight="1">
      <c r="A117" s="647"/>
      <c r="B117" s="639"/>
      <c r="C117" s="640"/>
      <c r="D117" s="641"/>
      <c r="E117" s="642"/>
      <c r="F117" s="696">
        <f t="shared" si="3"/>
        <v>0</v>
      </c>
      <c r="G117" s="525"/>
      <c r="H117" s="499"/>
      <c r="I117" s="499"/>
      <c r="J117" s="499"/>
      <c r="K117" s="499"/>
      <c r="L117" s="525"/>
      <c r="M117" s="525"/>
      <c r="N117" s="499"/>
      <c r="O117" s="525"/>
      <c r="P117" s="526"/>
      <c r="Q117" s="526"/>
      <c r="R117" s="526"/>
      <c r="S117" s="520"/>
      <c r="T117" s="520"/>
    </row>
    <row r="118" spans="1:27" s="519" customFormat="1" ht="12.75" customHeight="1">
      <c r="A118" s="638">
        <v>4</v>
      </c>
      <c r="B118" s="639" t="s">
        <v>407</v>
      </c>
      <c r="C118" s="640"/>
      <c r="D118" s="641"/>
      <c r="E118" s="642"/>
      <c r="F118" s="696">
        <f t="shared" si="3"/>
        <v>0</v>
      </c>
      <c r="G118" s="525"/>
      <c r="H118" s="499"/>
      <c r="I118" s="499"/>
      <c r="J118" s="499"/>
      <c r="K118" s="499"/>
      <c r="L118" s="525"/>
      <c r="M118" s="525"/>
      <c r="N118" s="499"/>
      <c r="O118" s="525"/>
      <c r="P118" s="526"/>
      <c r="Q118" s="526"/>
      <c r="R118" s="526"/>
      <c r="S118" s="520"/>
      <c r="T118" s="520"/>
    </row>
    <row r="119" spans="1:27" s="519" customFormat="1" ht="12.75" customHeight="1">
      <c r="A119" s="655">
        <v>4.0999999999999996</v>
      </c>
      <c r="B119" s="684" t="s">
        <v>406</v>
      </c>
      <c r="C119" s="640">
        <v>1893.1200000000001</v>
      </c>
      <c r="D119" s="641" t="s">
        <v>15</v>
      </c>
      <c r="E119" s="642">
        <v>27.98</v>
      </c>
      <c r="F119" s="696">
        <f t="shared" si="3"/>
        <v>52969.5</v>
      </c>
      <c r="G119" s="525"/>
      <c r="H119" s="499"/>
      <c r="I119" s="499"/>
      <c r="J119" s="499"/>
      <c r="K119" s="499"/>
      <c r="L119" s="525"/>
      <c r="M119" s="525"/>
      <c r="N119" s="499"/>
      <c r="O119" s="525"/>
      <c r="P119" s="526"/>
      <c r="Q119" s="526"/>
      <c r="R119" s="526"/>
      <c r="S119" s="520"/>
      <c r="T119" s="520"/>
    </row>
    <row r="120" spans="1:27" s="519" customFormat="1" ht="8.25" customHeight="1">
      <c r="A120" s="647"/>
      <c r="B120" s="639"/>
      <c r="C120" s="640"/>
      <c r="D120" s="641"/>
      <c r="E120" s="642"/>
      <c r="F120" s="696">
        <f t="shared" si="3"/>
        <v>0</v>
      </c>
      <c r="G120" s="525"/>
      <c r="H120" s="499"/>
      <c r="I120" s="499"/>
      <c r="J120" s="499"/>
      <c r="K120" s="499"/>
      <c r="L120" s="525"/>
      <c r="M120" s="525"/>
      <c r="N120" s="499"/>
      <c r="O120" s="525"/>
      <c r="P120" s="526"/>
      <c r="Q120" s="526"/>
      <c r="R120" s="526"/>
      <c r="S120" s="520"/>
      <c r="T120" s="520"/>
    </row>
    <row r="121" spans="1:27" s="519" customFormat="1" ht="12.75" customHeight="1">
      <c r="A121" s="653">
        <v>5</v>
      </c>
      <c r="B121" s="656" t="s">
        <v>468</v>
      </c>
      <c r="C121" s="640">
        <v>1856</v>
      </c>
      <c r="D121" s="641" t="s">
        <v>15</v>
      </c>
      <c r="E121" s="642">
        <v>7.63</v>
      </c>
      <c r="F121" s="696">
        <f t="shared" si="3"/>
        <v>14161.28</v>
      </c>
      <c r="G121" s="525"/>
      <c r="H121" s="499"/>
      <c r="I121" s="499"/>
      <c r="J121" s="499"/>
      <c r="K121" s="499"/>
      <c r="L121" s="525"/>
      <c r="M121" s="525"/>
      <c r="N121" s="499"/>
      <c r="O121" s="525"/>
      <c r="P121" s="526"/>
      <c r="Q121" s="526"/>
      <c r="R121" s="526"/>
      <c r="S121" s="520"/>
      <c r="T121" s="520"/>
    </row>
    <row r="122" spans="1:27" s="519" customFormat="1" ht="5.25" customHeight="1">
      <c r="A122" s="647"/>
      <c r="B122" s="639"/>
      <c r="C122" s="640"/>
      <c r="D122" s="641"/>
      <c r="E122" s="642"/>
      <c r="F122" s="696"/>
      <c r="G122" s="525"/>
      <c r="H122" s="499"/>
      <c r="I122" s="499"/>
      <c r="J122" s="499"/>
      <c r="K122" s="499"/>
      <c r="L122" s="525"/>
      <c r="M122" s="525"/>
      <c r="N122" s="499"/>
      <c r="O122" s="525"/>
      <c r="P122" s="525"/>
      <c r="Q122" s="526"/>
      <c r="R122" s="526"/>
      <c r="S122" s="520"/>
      <c r="T122" s="520"/>
      <c r="Y122" s="534"/>
      <c r="Z122" s="534"/>
      <c r="AA122" s="534"/>
    </row>
    <row r="123" spans="1:27" s="519" customFormat="1" ht="24">
      <c r="A123" s="653">
        <v>6</v>
      </c>
      <c r="B123" s="657" t="s">
        <v>467</v>
      </c>
      <c r="C123" s="640">
        <v>0.1</v>
      </c>
      <c r="D123" s="641" t="s">
        <v>263</v>
      </c>
      <c r="E123" s="642">
        <f>+F116</f>
        <v>1048883.1399999999</v>
      </c>
      <c r="F123" s="696">
        <f>ROUND(C123*E123,2)</f>
        <v>104888.31</v>
      </c>
      <c r="G123" s="525"/>
      <c r="H123" s="499"/>
      <c r="I123" s="499"/>
      <c r="J123" s="499"/>
      <c r="K123" s="499"/>
      <c r="L123" s="525"/>
      <c r="M123" s="525"/>
      <c r="N123" s="499"/>
      <c r="O123" s="525"/>
      <c r="P123" s="526"/>
      <c r="Q123" s="526"/>
      <c r="R123" s="526"/>
      <c r="S123" s="520"/>
      <c r="T123" s="520"/>
      <c r="U123" s="535">
        <f>+S123-R123</f>
        <v>0</v>
      </c>
    </row>
    <row r="124" spans="1:27" s="519" customFormat="1" ht="7.5" customHeight="1">
      <c r="A124" s="647"/>
      <c r="B124" s="639"/>
      <c r="C124" s="640"/>
      <c r="D124" s="641"/>
      <c r="E124" s="642"/>
      <c r="F124" s="696"/>
      <c r="G124" s="525"/>
      <c r="H124" s="499"/>
      <c r="I124" s="499"/>
      <c r="J124" s="499"/>
      <c r="K124" s="499"/>
      <c r="L124" s="525"/>
      <c r="M124" s="525"/>
      <c r="N124" s="499"/>
      <c r="O124" s="525"/>
      <c r="P124" s="526"/>
      <c r="Q124" s="526"/>
      <c r="R124" s="526"/>
      <c r="S124" s="520"/>
      <c r="T124" s="520"/>
    </row>
    <row r="125" spans="1:27" s="519" customFormat="1">
      <c r="A125" s="638">
        <v>7</v>
      </c>
      <c r="B125" s="702" t="s">
        <v>463</v>
      </c>
      <c r="C125" s="640"/>
      <c r="D125" s="641"/>
      <c r="E125" s="642"/>
      <c r="F125" s="678"/>
      <c r="G125" s="525"/>
      <c r="H125" s="497"/>
      <c r="I125" s="497"/>
      <c r="J125" s="497"/>
      <c r="K125" s="497"/>
      <c r="L125" s="525"/>
      <c r="M125" s="525"/>
      <c r="N125" s="497"/>
      <c r="O125" s="525"/>
      <c r="P125" s="526"/>
      <c r="Q125" s="526"/>
      <c r="R125" s="526"/>
      <c r="S125" s="520"/>
      <c r="T125" s="520"/>
    </row>
    <row r="126" spans="1:27" s="519" customFormat="1" ht="12.75" customHeight="1">
      <c r="A126" s="655">
        <v>7.1</v>
      </c>
      <c r="B126" s="656" t="s">
        <v>460</v>
      </c>
      <c r="C126" s="640">
        <v>1</v>
      </c>
      <c r="D126" s="641" t="s">
        <v>43</v>
      </c>
      <c r="E126" s="642">
        <v>6747.5</v>
      </c>
      <c r="F126" s="678">
        <f>ROUND(C126*E126,2)</f>
        <v>6747.5</v>
      </c>
      <c r="G126" s="525"/>
      <c r="H126" s="497"/>
      <c r="I126" s="497"/>
      <c r="J126" s="497"/>
      <c r="K126" s="497"/>
      <c r="L126" s="525"/>
      <c r="M126" s="525"/>
      <c r="N126" s="497"/>
      <c r="O126" s="525"/>
      <c r="P126" s="526"/>
      <c r="Q126" s="526"/>
      <c r="R126" s="526"/>
      <c r="S126" s="520"/>
      <c r="T126" s="520"/>
    </row>
    <row r="127" spans="1:27" s="519" customFormat="1" ht="12.75" customHeight="1">
      <c r="A127" s="655">
        <v>7.2</v>
      </c>
      <c r="B127" s="656" t="s">
        <v>461</v>
      </c>
      <c r="C127" s="640">
        <v>2</v>
      </c>
      <c r="D127" s="641" t="s">
        <v>43</v>
      </c>
      <c r="E127" s="642">
        <v>2948.22</v>
      </c>
      <c r="F127" s="678">
        <f>ROUND(C127*E127,2)</f>
        <v>5896.44</v>
      </c>
      <c r="G127" s="525"/>
      <c r="H127" s="497"/>
      <c r="I127" s="497"/>
      <c r="J127" s="497"/>
      <c r="K127" s="497"/>
      <c r="L127" s="525"/>
      <c r="M127" s="525"/>
      <c r="N127" s="497"/>
      <c r="O127" s="525"/>
      <c r="P127" s="526"/>
      <c r="Q127" s="526"/>
      <c r="R127" s="526"/>
      <c r="S127" s="520"/>
      <c r="T127" s="520"/>
    </row>
    <row r="128" spans="1:27" s="519" customFormat="1" ht="12.75" customHeight="1">
      <c r="A128" s="658">
        <v>7.3</v>
      </c>
      <c r="B128" s="703" t="s">
        <v>423</v>
      </c>
      <c r="C128" s="698">
        <v>1</v>
      </c>
      <c r="D128" s="699" t="s">
        <v>43</v>
      </c>
      <c r="E128" s="700">
        <v>1384.48</v>
      </c>
      <c r="F128" s="704">
        <f>ROUND(C128*E128,2)</f>
        <v>1384.48</v>
      </c>
      <c r="G128" s="525"/>
      <c r="H128" s="497"/>
      <c r="I128" s="497"/>
      <c r="J128" s="497"/>
      <c r="K128" s="497"/>
      <c r="L128" s="525"/>
      <c r="M128" s="525"/>
      <c r="N128" s="497"/>
      <c r="O128" s="525"/>
      <c r="P128" s="526"/>
      <c r="Q128" s="526"/>
      <c r="R128" s="526"/>
      <c r="S128" s="520"/>
      <c r="T128" s="520"/>
    </row>
    <row r="129" spans="1:27" s="519" customFormat="1" ht="12.75" customHeight="1">
      <c r="A129" s="647"/>
      <c r="B129" s="639"/>
      <c r="C129" s="640"/>
      <c r="D129" s="641"/>
      <c r="E129" s="642"/>
      <c r="F129" s="696"/>
      <c r="G129" s="525"/>
      <c r="H129" s="499"/>
      <c r="I129" s="499"/>
      <c r="J129" s="499"/>
      <c r="K129" s="499"/>
      <c r="L129" s="525"/>
      <c r="M129" s="525"/>
      <c r="N129" s="499"/>
      <c r="O129" s="525"/>
      <c r="P129" s="526"/>
      <c r="Q129" s="526"/>
      <c r="R129" s="526"/>
      <c r="S129" s="520"/>
      <c r="T129" s="520"/>
    </row>
    <row r="130" spans="1:27" s="519" customFormat="1" ht="24">
      <c r="A130" s="655">
        <v>7.4</v>
      </c>
      <c r="B130" s="657" t="s">
        <v>464</v>
      </c>
      <c r="C130" s="644">
        <v>2</v>
      </c>
      <c r="D130" s="645" t="s">
        <v>43</v>
      </c>
      <c r="E130" s="646">
        <v>27844.6</v>
      </c>
      <c r="F130" s="694">
        <f t="shared" ref="F130:F139" si="4">ROUND(C130*E130,2)</f>
        <v>55689.2</v>
      </c>
      <c r="G130" s="525"/>
      <c r="H130" s="498"/>
      <c r="I130" s="498"/>
      <c r="J130" s="498"/>
      <c r="K130" s="498"/>
      <c r="L130" s="525"/>
      <c r="M130" s="525"/>
      <c r="N130" s="498"/>
      <c r="O130" s="525"/>
      <c r="P130" s="526"/>
      <c r="Q130" s="526"/>
      <c r="R130" s="526"/>
      <c r="S130" s="520"/>
      <c r="T130" s="520"/>
    </row>
    <row r="131" spans="1:27" s="519" customFormat="1">
      <c r="A131" s="647"/>
      <c r="B131" s="639"/>
      <c r="C131" s="640"/>
      <c r="D131" s="641"/>
      <c r="E131" s="642"/>
      <c r="F131" s="694">
        <f t="shared" si="4"/>
        <v>0</v>
      </c>
      <c r="G131" s="525"/>
      <c r="H131" s="498"/>
      <c r="I131" s="498"/>
      <c r="J131" s="498"/>
      <c r="K131" s="498"/>
      <c r="L131" s="525"/>
      <c r="M131" s="525"/>
      <c r="N131" s="498"/>
      <c r="O131" s="525"/>
      <c r="P131" s="526"/>
      <c r="Q131" s="526"/>
      <c r="R131" s="526"/>
      <c r="S131" s="520"/>
      <c r="T131" s="520"/>
    </row>
    <row r="132" spans="1:27" s="519" customFormat="1">
      <c r="A132" s="655">
        <v>7.5</v>
      </c>
      <c r="B132" s="656" t="s">
        <v>462</v>
      </c>
      <c r="C132" s="640">
        <v>2</v>
      </c>
      <c r="D132" s="641" t="s">
        <v>43</v>
      </c>
      <c r="E132" s="642">
        <v>3375</v>
      </c>
      <c r="F132" s="694">
        <f t="shared" si="4"/>
        <v>6750</v>
      </c>
      <c r="G132" s="525"/>
      <c r="H132" s="498"/>
      <c r="I132" s="498"/>
      <c r="J132" s="498"/>
      <c r="K132" s="498"/>
      <c r="L132" s="525"/>
      <c r="M132" s="525"/>
      <c r="N132" s="498"/>
      <c r="O132" s="525"/>
      <c r="P132" s="526"/>
      <c r="Q132" s="526"/>
      <c r="R132" s="526"/>
      <c r="S132" s="520"/>
      <c r="T132" s="520"/>
    </row>
    <row r="133" spans="1:27" s="519" customFormat="1">
      <c r="A133" s="647"/>
      <c r="B133" s="639"/>
      <c r="C133" s="640"/>
      <c r="D133" s="641"/>
      <c r="E133" s="642"/>
      <c r="F133" s="694"/>
      <c r="G133" s="525"/>
      <c r="H133" s="498"/>
      <c r="I133" s="498"/>
      <c r="J133" s="498"/>
      <c r="K133" s="498"/>
      <c r="L133" s="525"/>
      <c r="M133" s="525"/>
      <c r="N133" s="498"/>
      <c r="O133" s="525"/>
      <c r="P133" s="526"/>
      <c r="Q133" s="526"/>
      <c r="R133" s="526"/>
      <c r="S133" s="520"/>
      <c r="T133" s="520"/>
    </row>
    <row r="134" spans="1:27" s="519" customFormat="1">
      <c r="A134" s="647">
        <v>7.6</v>
      </c>
      <c r="B134" s="702" t="s">
        <v>419</v>
      </c>
      <c r="C134" s="640"/>
      <c r="D134" s="641"/>
      <c r="E134" s="642"/>
      <c r="F134" s="694">
        <f t="shared" si="4"/>
        <v>0</v>
      </c>
      <c r="G134" s="525"/>
      <c r="H134" s="498"/>
      <c r="I134" s="498"/>
      <c r="J134" s="498"/>
      <c r="K134" s="498"/>
      <c r="L134" s="525"/>
      <c r="M134" s="525"/>
      <c r="N134" s="498"/>
      <c r="O134" s="525"/>
      <c r="P134" s="526"/>
      <c r="Q134" s="526"/>
      <c r="R134" s="526"/>
      <c r="S134" s="520"/>
      <c r="T134" s="520"/>
    </row>
    <row r="135" spans="1:27" s="519" customFormat="1">
      <c r="A135" s="655" t="s">
        <v>472</v>
      </c>
      <c r="B135" s="657" t="s">
        <v>420</v>
      </c>
      <c r="C135" s="640">
        <v>1</v>
      </c>
      <c r="D135" s="641" t="s">
        <v>43</v>
      </c>
      <c r="E135" s="642">
        <v>8500</v>
      </c>
      <c r="F135" s="678">
        <f t="shared" si="4"/>
        <v>8500</v>
      </c>
      <c r="G135" s="525"/>
      <c r="H135" s="497"/>
      <c r="I135" s="497"/>
      <c r="J135" s="497"/>
      <c r="K135" s="497"/>
      <c r="L135" s="525"/>
      <c r="M135" s="525"/>
      <c r="N135" s="497"/>
      <c r="O135" s="525"/>
      <c r="P135" s="526"/>
      <c r="Q135" s="526"/>
      <c r="R135" s="526"/>
      <c r="S135" s="520"/>
      <c r="T135" s="520"/>
    </row>
    <row r="136" spans="1:27" s="519" customFormat="1" ht="12.75" customHeight="1">
      <c r="A136" s="655" t="s">
        <v>473</v>
      </c>
      <c r="B136" s="657" t="s">
        <v>425</v>
      </c>
      <c r="C136" s="640">
        <v>2</v>
      </c>
      <c r="D136" s="641" t="s">
        <v>43</v>
      </c>
      <c r="E136" s="642">
        <v>778.80000000000007</v>
      </c>
      <c r="F136" s="694">
        <f t="shared" si="4"/>
        <v>1557.6</v>
      </c>
      <c r="G136" s="525"/>
      <c r="H136" s="498"/>
      <c r="I136" s="498"/>
      <c r="J136" s="498"/>
      <c r="K136" s="498"/>
      <c r="L136" s="525"/>
      <c r="M136" s="525"/>
      <c r="N136" s="498"/>
      <c r="O136" s="525"/>
      <c r="P136" s="526"/>
      <c r="Q136" s="526"/>
      <c r="R136" s="526"/>
      <c r="S136" s="520"/>
      <c r="T136" s="520"/>
    </row>
    <row r="137" spans="1:27" s="519" customFormat="1" ht="12.75" customHeight="1">
      <c r="A137" s="655" t="s">
        <v>474</v>
      </c>
      <c r="B137" s="657" t="s">
        <v>423</v>
      </c>
      <c r="C137" s="640">
        <v>1</v>
      </c>
      <c r="D137" s="641" t="s">
        <v>43</v>
      </c>
      <c r="E137" s="642">
        <v>1226.6099999999999</v>
      </c>
      <c r="F137" s="694">
        <f t="shared" si="4"/>
        <v>1226.6099999999999</v>
      </c>
      <c r="G137" s="525"/>
      <c r="H137" s="498"/>
      <c r="I137" s="498"/>
      <c r="J137" s="498"/>
      <c r="K137" s="498"/>
      <c r="L137" s="525"/>
      <c r="M137" s="525"/>
      <c r="N137" s="498"/>
      <c r="O137" s="525"/>
      <c r="P137" s="526"/>
      <c r="Q137" s="526"/>
      <c r="R137" s="526"/>
      <c r="S137" s="520"/>
      <c r="T137" s="520"/>
    </row>
    <row r="138" spans="1:27" s="519" customFormat="1" ht="12.75" customHeight="1">
      <c r="A138" s="655" t="s">
        <v>475</v>
      </c>
      <c r="B138" s="657" t="s">
        <v>421</v>
      </c>
      <c r="C138" s="640">
        <v>1</v>
      </c>
      <c r="D138" s="641" t="s">
        <v>43</v>
      </c>
      <c r="E138" s="642">
        <v>4500</v>
      </c>
      <c r="F138" s="694">
        <f t="shared" si="4"/>
        <v>4500</v>
      </c>
      <c r="G138" s="525"/>
      <c r="H138" s="498"/>
      <c r="I138" s="498"/>
      <c r="J138" s="498"/>
      <c r="K138" s="498"/>
      <c r="L138" s="525"/>
      <c r="M138" s="525"/>
      <c r="N138" s="498"/>
      <c r="O138" s="525"/>
      <c r="P138" s="526"/>
      <c r="Q138" s="526"/>
      <c r="R138" s="526"/>
      <c r="S138" s="520"/>
      <c r="T138" s="520"/>
    </row>
    <row r="139" spans="1:27" s="519" customFormat="1">
      <c r="A139" s="655" t="s">
        <v>476</v>
      </c>
      <c r="B139" s="657" t="s">
        <v>424</v>
      </c>
      <c r="C139" s="644">
        <v>1</v>
      </c>
      <c r="D139" s="645" t="s">
        <v>43</v>
      </c>
      <c r="E139" s="646">
        <v>21788.54</v>
      </c>
      <c r="F139" s="694">
        <f t="shared" si="4"/>
        <v>21788.54</v>
      </c>
      <c r="G139" s="525"/>
      <c r="H139" s="498"/>
      <c r="I139" s="498"/>
      <c r="J139" s="498"/>
      <c r="K139" s="498"/>
      <c r="L139" s="525"/>
      <c r="M139" s="525"/>
      <c r="N139" s="498"/>
      <c r="O139" s="525"/>
      <c r="P139" s="526"/>
      <c r="Q139" s="526"/>
      <c r="R139" s="526"/>
      <c r="S139" s="520"/>
      <c r="T139" s="520"/>
    </row>
    <row r="140" spans="1:27" s="519" customFormat="1" ht="12.75" customHeight="1">
      <c r="A140" s="664"/>
      <c r="B140" s="665" t="s">
        <v>333</v>
      </c>
      <c r="C140" s="666"/>
      <c r="D140" s="667"/>
      <c r="E140" s="668"/>
      <c r="F140" s="669">
        <f>SUM(F107:F139)</f>
        <v>2018501.9000000001</v>
      </c>
      <c r="G140" s="525"/>
      <c r="H140" s="528"/>
      <c r="I140" s="528"/>
      <c r="J140" s="528"/>
      <c r="K140" s="528"/>
      <c r="L140" s="525"/>
      <c r="M140" s="525"/>
      <c r="N140" s="528"/>
      <c r="O140" s="525"/>
      <c r="P140" s="526"/>
      <c r="Q140" s="526"/>
      <c r="R140" s="526"/>
      <c r="S140" s="520"/>
      <c r="T140" s="520"/>
    </row>
    <row r="141" spans="1:27" s="519" customFormat="1" ht="9" customHeight="1">
      <c r="A141" s="705"/>
      <c r="B141" s="706"/>
      <c r="C141" s="707"/>
      <c r="D141" s="708"/>
      <c r="E141" s="709"/>
      <c r="F141" s="710"/>
      <c r="G141" s="525"/>
      <c r="H141" s="526"/>
      <c r="I141" s="526"/>
      <c r="J141" s="526"/>
      <c r="K141" s="526"/>
      <c r="L141" s="525"/>
      <c r="M141" s="525"/>
      <c r="N141" s="526"/>
      <c r="O141" s="525"/>
      <c r="P141" s="526"/>
      <c r="Q141" s="526"/>
      <c r="R141" s="526"/>
      <c r="S141" s="520"/>
      <c r="T141" s="520"/>
    </row>
    <row r="142" spans="1:27" s="519" customFormat="1" ht="12.75" customHeight="1">
      <c r="A142" s="647" t="s">
        <v>71</v>
      </c>
      <c r="B142" s="639" t="s">
        <v>355</v>
      </c>
      <c r="C142" s="640"/>
      <c r="D142" s="641"/>
      <c r="E142" s="642"/>
      <c r="F142" s="637"/>
      <c r="G142" s="525"/>
      <c r="H142" s="526"/>
      <c r="I142" s="526"/>
      <c r="J142" s="526"/>
      <c r="K142" s="526"/>
      <c r="L142" s="525"/>
      <c r="M142" s="525"/>
      <c r="N142" s="526"/>
      <c r="O142" s="525"/>
      <c r="P142" s="526"/>
      <c r="Q142" s="526"/>
      <c r="R142" s="526"/>
      <c r="S142" s="520"/>
      <c r="T142" s="520"/>
    </row>
    <row r="143" spans="1:27" s="519" customFormat="1">
      <c r="A143" s="647"/>
      <c r="B143" s="639"/>
      <c r="C143" s="640"/>
      <c r="D143" s="641"/>
      <c r="E143" s="642"/>
      <c r="F143" s="637"/>
      <c r="G143" s="525"/>
      <c r="H143" s="526"/>
      <c r="I143" s="526"/>
      <c r="J143" s="526"/>
      <c r="K143" s="526"/>
      <c r="L143" s="525"/>
      <c r="M143" s="525"/>
      <c r="N143" s="526"/>
      <c r="O143" s="525"/>
      <c r="P143" s="526"/>
      <c r="Q143" s="526"/>
      <c r="R143" s="526"/>
      <c r="S143" s="520"/>
      <c r="T143" s="520"/>
      <c r="Z143" s="534"/>
      <c r="AA143" s="534"/>
    </row>
    <row r="144" spans="1:27" s="519" customFormat="1">
      <c r="A144" s="638">
        <v>1</v>
      </c>
      <c r="B144" s="639" t="s">
        <v>350</v>
      </c>
      <c r="C144" s="640"/>
      <c r="D144" s="641"/>
      <c r="E144" s="642"/>
      <c r="F144" s="637"/>
      <c r="G144" s="525"/>
      <c r="H144" s="526"/>
      <c r="I144" s="526"/>
      <c r="J144" s="526"/>
      <c r="K144" s="526"/>
      <c r="L144" s="525"/>
      <c r="M144" s="525"/>
      <c r="N144" s="526"/>
      <c r="O144" s="525"/>
      <c r="P144" s="526"/>
      <c r="Q144" s="526"/>
      <c r="R144" s="526"/>
      <c r="S144" s="520"/>
      <c r="T144" s="520"/>
      <c r="Z144" s="534"/>
      <c r="AA144" s="534"/>
    </row>
    <row r="145" spans="1:20" s="519" customFormat="1" ht="24">
      <c r="A145" s="655">
        <v>1.1000000000000001</v>
      </c>
      <c r="B145" s="657" t="s">
        <v>432</v>
      </c>
      <c r="C145" s="644">
        <v>4</v>
      </c>
      <c r="D145" s="645" t="s">
        <v>43</v>
      </c>
      <c r="E145" s="646">
        <v>455103.85</v>
      </c>
      <c r="F145" s="636">
        <f t="shared" ref="F145:F208" si="5">ROUND(E145*C145,2)</f>
        <v>1820415.4</v>
      </c>
      <c r="G145" s="525"/>
      <c r="H145" s="525"/>
      <c r="I145" s="525"/>
      <c r="J145" s="525"/>
      <c r="K145" s="525"/>
      <c r="L145" s="525"/>
      <c r="M145" s="525"/>
      <c r="N145" s="525"/>
      <c r="O145" s="525"/>
      <c r="P145" s="526"/>
      <c r="Q145" s="526"/>
      <c r="R145" s="526"/>
      <c r="S145" s="520"/>
      <c r="T145" s="520"/>
    </row>
    <row r="146" spans="1:20" s="519" customFormat="1" ht="12.75" customHeight="1">
      <c r="A146" s="655">
        <v>1.2</v>
      </c>
      <c r="B146" s="656" t="s">
        <v>412</v>
      </c>
      <c r="C146" s="640">
        <v>1</v>
      </c>
      <c r="D146" s="641" t="s">
        <v>43</v>
      </c>
      <c r="E146" s="642">
        <v>2500</v>
      </c>
      <c r="F146" s="637">
        <f t="shared" si="5"/>
        <v>2500</v>
      </c>
      <c r="G146" s="525"/>
      <c r="H146" s="526"/>
      <c r="I146" s="526"/>
      <c r="J146" s="526"/>
      <c r="K146" s="526"/>
      <c r="L146" s="525"/>
      <c r="M146" s="525"/>
      <c r="N146" s="526"/>
      <c r="O146" s="525"/>
      <c r="P146" s="526"/>
      <c r="Q146" s="526"/>
      <c r="R146" s="526"/>
      <c r="S146" s="520"/>
      <c r="T146" s="520"/>
    </row>
    <row r="147" spans="1:20" s="519" customFormat="1" ht="4.5" customHeight="1">
      <c r="A147" s="647"/>
      <c r="B147" s="656"/>
      <c r="C147" s="640"/>
      <c r="D147" s="641"/>
      <c r="E147" s="642"/>
      <c r="F147" s="637">
        <f t="shared" si="5"/>
        <v>0</v>
      </c>
      <c r="G147" s="525"/>
      <c r="H147" s="526"/>
      <c r="I147" s="526"/>
      <c r="J147" s="526"/>
      <c r="K147" s="526"/>
      <c r="L147" s="525"/>
      <c r="M147" s="525"/>
      <c r="N147" s="526"/>
      <c r="O147" s="525"/>
      <c r="P147" s="526"/>
      <c r="Q147" s="526"/>
      <c r="R147" s="526"/>
      <c r="S147" s="520"/>
      <c r="T147" s="520"/>
    </row>
    <row r="148" spans="1:20" s="519" customFormat="1" ht="12.75" customHeight="1">
      <c r="A148" s="638">
        <v>2</v>
      </c>
      <c r="B148" s="639" t="s">
        <v>316</v>
      </c>
      <c r="C148" s="640"/>
      <c r="D148" s="641"/>
      <c r="E148" s="642"/>
      <c r="F148" s="637">
        <f t="shared" si="5"/>
        <v>0</v>
      </c>
      <c r="G148" s="525"/>
      <c r="H148" s="526"/>
      <c r="I148" s="526"/>
      <c r="J148" s="526"/>
      <c r="K148" s="526"/>
      <c r="L148" s="525"/>
      <c r="M148" s="525"/>
      <c r="N148" s="526"/>
      <c r="O148" s="525"/>
      <c r="P148" s="526"/>
      <c r="Q148" s="526"/>
      <c r="R148" s="526"/>
      <c r="S148" s="520"/>
      <c r="T148" s="520"/>
    </row>
    <row r="149" spans="1:20" s="519" customFormat="1">
      <c r="A149" s="655">
        <v>2.1</v>
      </c>
      <c r="B149" s="657" t="s">
        <v>356</v>
      </c>
      <c r="C149" s="644">
        <v>68.760000000000005</v>
      </c>
      <c r="D149" s="645" t="s">
        <v>20</v>
      </c>
      <c r="E149" s="670">
        <v>113.13</v>
      </c>
      <c r="F149" s="636">
        <f t="shared" si="5"/>
        <v>7778.82</v>
      </c>
      <c r="G149" s="525"/>
      <c r="H149" s="525"/>
      <c r="I149" s="525"/>
      <c r="J149" s="525"/>
      <c r="K149" s="525"/>
      <c r="L149" s="525"/>
      <c r="M149" s="525"/>
      <c r="N149" s="525"/>
      <c r="O149" s="525"/>
      <c r="P149" s="526"/>
      <c r="Q149" s="526"/>
      <c r="R149" s="526"/>
      <c r="S149" s="520"/>
      <c r="T149" s="520"/>
    </row>
    <row r="150" spans="1:20" s="519" customFormat="1" ht="24">
      <c r="A150" s="655">
        <v>2.2000000000000002</v>
      </c>
      <c r="B150" s="657" t="s">
        <v>478</v>
      </c>
      <c r="C150" s="644">
        <v>45</v>
      </c>
      <c r="D150" s="645" t="s">
        <v>20</v>
      </c>
      <c r="E150" s="646">
        <v>439.07</v>
      </c>
      <c r="F150" s="636">
        <f t="shared" si="5"/>
        <v>19758.150000000001</v>
      </c>
      <c r="G150" s="525"/>
      <c r="H150" s="525"/>
      <c r="I150" s="525"/>
      <c r="J150" s="525"/>
      <c r="K150" s="525"/>
      <c r="L150" s="525"/>
      <c r="M150" s="525"/>
      <c r="N150" s="525"/>
      <c r="O150" s="525"/>
      <c r="P150" s="526"/>
      <c r="Q150" s="526"/>
      <c r="R150" s="526"/>
      <c r="S150" s="520"/>
      <c r="T150" s="520"/>
    </row>
    <row r="151" spans="1:20" s="519" customFormat="1" ht="24">
      <c r="A151" s="655">
        <v>2.2999999999999998</v>
      </c>
      <c r="B151" s="657" t="s">
        <v>469</v>
      </c>
      <c r="C151" s="644">
        <v>17.04</v>
      </c>
      <c r="D151" s="645" t="s">
        <v>20</v>
      </c>
      <c r="E151" s="646">
        <v>442.55</v>
      </c>
      <c r="F151" s="636">
        <f t="shared" si="5"/>
        <v>7541.05</v>
      </c>
      <c r="G151" s="525"/>
      <c r="H151" s="525"/>
      <c r="I151" s="525"/>
      <c r="J151" s="525"/>
      <c r="K151" s="525"/>
      <c r="L151" s="525"/>
      <c r="M151" s="525"/>
      <c r="N151" s="525"/>
      <c r="O151" s="525"/>
      <c r="P151" s="526"/>
      <c r="Q151" s="526"/>
      <c r="R151" s="526"/>
      <c r="S151" s="520"/>
      <c r="T151" s="520"/>
    </row>
    <row r="152" spans="1:20" s="519" customFormat="1">
      <c r="A152" s="655">
        <v>2.4</v>
      </c>
      <c r="B152" s="656" t="s">
        <v>470</v>
      </c>
      <c r="C152" s="640">
        <v>6.72</v>
      </c>
      <c r="D152" s="641" t="s">
        <v>20</v>
      </c>
      <c r="E152" s="642">
        <v>713.75</v>
      </c>
      <c r="F152" s="637">
        <f t="shared" si="5"/>
        <v>4796.3999999999996</v>
      </c>
      <c r="G152" s="525"/>
      <c r="H152" s="526"/>
      <c r="I152" s="526"/>
      <c r="J152" s="526"/>
      <c r="K152" s="526"/>
      <c r="L152" s="525"/>
      <c r="M152" s="525"/>
      <c r="N152" s="526"/>
      <c r="O152" s="525"/>
      <c r="P152" s="526"/>
      <c r="Q152" s="526"/>
      <c r="R152" s="526"/>
      <c r="S152" s="520"/>
      <c r="T152" s="520"/>
    </row>
    <row r="153" spans="1:20" s="519" customFormat="1" ht="13.5" customHeight="1">
      <c r="A153" s="655">
        <v>2.5</v>
      </c>
      <c r="B153" s="656" t="s">
        <v>426</v>
      </c>
      <c r="C153" s="640">
        <v>1</v>
      </c>
      <c r="D153" s="641" t="s">
        <v>43</v>
      </c>
      <c r="E153" s="642">
        <v>1500</v>
      </c>
      <c r="F153" s="637">
        <f t="shared" si="5"/>
        <v>1500</v>
      </c>
      <c r="G153" s="525"/>
      <c r="H153" s="526"/>
      <c r="I153" s="526"/>
      <c r="J153" s="526"/>
      <c r="K153" s="526"/>
      <c r="L153" s="525"/>
      <c r="M153" s="525"/>
      <c r="N153" s="526"/>
      <c r="O153" s="525"/>
      <c r="P153" s="526"/>
      <c r="Q153" s="526"/>
      <c r="R153" s="526"/>
      <c r="S153" s="520"/>
      <c r="T153" s="520"/>
    </row>
    <row r="154" spans="1:20" s="519" customFormat="1" ht="6.75" customHeight="1">
      <c r="A154" s="647"/>
      <c r="B154" s="639"/>
      <c r="C154" s="640"/>
      <c r="D154" s="641"/>
      <c r="E154" s="642"/>
      <c r="F154" s="637">
        <f t="shared" si="5"/>
        <v>0</v>
      </c>
      <c r="G154" s="525"/>
      <c r="H154" s="526"/>
      <c r="I154" s="526"/>
      <c r="J154" s="526"/>
      <c r="K154" s="526"/>
      <c r="L154" s="525"/>
      <c r="M154" s="525"/>
      <c r="N154" s="526"/>
      <c r="O154" s="525"/>
      <c r="P154" s="526"/>
      <c r="Q154" s="526"/>
      <c r="R154" s="526"/>
      <c r="S154" s="520"/>
      <c r="T154" s="520"/>
    </row>
    <row r="155" spans="1:20" s="532" customFormat="1">
      <c r="A155" s="638">
        <v>3</v>
      </c>
      <c r="B155" s="639" t="s">
        <v>352</v>
      </c>
      <c r="C155" s="640"/>
      <c r="D155" s="641"/>
      <c r="E155" s="642"/>
      <c r="F155" s="637">
        <f t="shared" si="5"/>
        <v>0</v>
      </c>
      <c r="G155" s="525"/>
      <c r="H155" s="526"/>
      <c r="I155" s="526"/>
      <c r="J155" s="526"/>
      <c r="K155" s="526"/>
      <c r="L155" s="525"/>
      <c r="M155" s="525"/>
      <c r="N155" s="526"/>
      <c r="O155" s="525"/>
      <c r="P155" s="526"/>
      <c r="Q155" s="526"/>
      <c r="R155" s="526"/>
      <c r="S155" s="531"/>
      <c r="T155" s="531"/>
    </row>
    <row r="156" spans="1:20" s="532" customFormat="1">
      <c r="A156" s="655">
        <v>3.1</v>
      </c>
      <c r="B156" s="657" t="s">
        <v>453</v>
      </c>
      <c r="C156" s="640">
        <f>+C159</f>
        <v>338.55</v>
      </c>
      <c r="D156" s="641" t="s">
        <v>20</v>
      </c>
      <c r="E156" s="642">
        <v>41.27</v>
      </c>
      <c r="F156" s="637">
        <f t="shared" si="5"/>
        <v>13971.96</v>
      </c>
      <c r="G156" s="525"/>
      <c r="H156" s="526"/>
      <c r="I156" s="526"/>
      <c r="J156" s="526"/>
      <c r="K156" s="526"/>
      <c r="L156" s="525"/>
      <c r="M156" s="525"/>
      <c r="N156" s="526"/>
      <c r="O156" s="525"/>
      <c r="P156" s="526"/>
      <c r="Q156" s="526"/>
      <c r="R156" s="526"/>
      <c r="S156" s="531"/>
      <c r="T156" s="531"/>
    </row>
    <row r="157" spans="1:20" s="532" customFormat="1" ht="3.75" customHeight="1">
      <c r="A157" s="647"/>
      <c r="B157" s="639"/>
      <c r="C157" s="640"/>
      <c r="D157" s="641"/>
      <c r="E157" s="642"/>
      <c r="F157" s="637"/>
      <c r="G157" s="525"/>
      <c r="H157" s="526"/>
      <c r="I157" s="526"/>
      <c r="J157" s="526"/>
      <c r="K157" s="526"/>
      <c r="L157" s="525"/>
      <c r="M157" s="525"/>
      <c r="N157" s="526"/>
      <c r="O157" s="525"/>
      <c r="P157" s="526"/>
      <c r="Q157" s="526"/>
      <c r="R157" s="526"/>
      <c r="S157" s="531"/>
      <c r="T157" s="531"/>
    </row>
    <row r="158" spans="1:20" s="532" customFormat="1" ht="12.75" customHeight="1">
      <c r="A158" s="647">
        <v>3.3</v>
      </c>
      <c r="B158" s="639" t="s">
        <v>353</v>
      </c>
      <c r="C158" s="640"/>
      <c r="D158" s="641"/>
      <c r="E158" s="642"/>
      <c r="F158" s="637">
        <f t="shared" si="5"/>
        <v>0</v>
      </c>
      <c r="G158" s="525"/>
      <c r="H158" s="526"/>
      <c r="I158" s="526"/>
      <c r="J158" s="526"/>
      <c r="K158" s="526"/>
      <c r="L158" s="525"/>
      <c r="M158" s="525"/>
      <c r="N158" s="526"/>
      <c r="O158" s="525"/>
      <c r="P158" s="526"/>
      <c r="Q158" s="526"/>
      <c r="R158" s="526"/>
      <c r="S158" s="531"/>
      <c r="T158" s="531"/>
    </row>
    <row r="159" spans="1:20" s="532" customFormat="1" ht="12.75" customHeight="1">
      <c r="A159" s="655" t="s">
        <v>377</v>
      </c>
      <c r="B159" s="656" t="s">
        <v>431</v>
      </c>
      <c r="C159" s="640">
        <v>338.55</v>
      </c>
      <c r="D159" s="641" t="s">
        <v>22</v>
      </c>
      <c r="E159" s="642">
        <v>950</v>
      </c>
      <c r="F159" s="637">
        <f t="shared" si="5"/>
        <v>321622.5</v>
      </c>
      <c r="G159" s="525"/>
      <c r="H159" s="526"/>
      <c r="I159" s="526"/>
      <c r="J159" s="526"/>
      <c r="K159" s="526"/>
      <c r="L159" s="525"/>
      <c r="M159" s="525"/>
      <c r="N159" s="526"/>
      <c r="O159" s="525"/>
      <c r="P159" s="526"/>
      <c r="Q159" s="526"/>
      <c r="R159" s="526"/>
      <c r="S159" s="531"/>
      <c r="T159" s="531"/>
    </row>
    <row r="160" spans="1:20" s="532" customFormat="1" ht="12.75" customHeight="1">
      <c r="A160" s="655" t="s">
        <v>378</v>
      </c>
      <c r="B160" s="656" t="s">
        <v>354</v>
      </c>
      <c r="C160" s="640">
        <v>169</v>
      </c>
      <c r="D160" s="641" t="s">
        <v>22</v>
      </c>
      <c r="E160" s="642">
        <v>950</v>
      </c>
      <c r="F160" s="637">
        <f t="shared" si="5"/>
        <v>160550</v>
      </c>
      <c r="G160" s="525"/>
      <c r="H160" s="526"/>
      <c r="I160" s="526"/>
      <c r="J160" s="526"/>
      <c r="K160" s="526"/>
      <c r="L160" s="525"/>
      <c r="M160" s="525"/>
      <c r="N160" s="526"/>
      <c r="O160" s="525"/>
      <c r="P160" s="526"/>
      <c r="Q160" s="526"/>
      <c r="R160" s="526"/>
      <c r="S160" s="531"/>
      <c r="T160" s="531"/>
    </row>
    <row r="161" spans="1:20" s="532" customFormat="1" ht="12.75" customHeight="1">
      <c r="A161" s="655" t="s">
        <v>220</v>
      </c>
      <c r="B161" s="656" t="s">
        <v>362</v>
      </c>
      <c r="C161" s="640">
        <v>169</v>
      </c>
      <c r="D161" s="641" t="s">
        <v>22</v>
      </c>
      <c r="E161" s="642">
        <v>150</v>
      </c>
      <c r="F161" s="637">
        <f t="shared" si="5"/>
        <v>25350</v>
      </c>
      <c r="G161" s="525"/>
      <c r="H161" s="526"/>
      <c r="I161" s="526"/>
      <c r="J161" s="526"/>
      <c r="K161" s="526"/>
      <c r="L161" s="525"/>
      <c r="M161" s="525"/>
      <c r="N161" s="526"/>
      <c r="O161" s="525"/>
      <c r="P161" s="526"/>
      <c r="Q161" s="526"/>
      <c r="R161" s="526"/>
      <c r="S161" s="531"/>
      <c r="T161" s="531"/>
    </row>
    <row r="162" spans="1:20" s="532" customFormat="1" ht="12.75" customHeight="1">
      <c r="A162" s="655" t="s">
        <v>444</v>
      </c>
      <c r="B162" s="657" t="s">
        <v>430</v>
      </c>
      <c r="C162" s="644">
        <v>338.55</v>
      </c>
      <c r="D162" s="645" t="s">
        <v>22</v>
      </c>
      <c r="E162" s="646">
        <v>210</v>
      </c>
      <c r="F162" s="636">
        <f t="shared" si="5"/>
        <v>71095.5</v>
      </c>
      <c r="G162" s="525"/>
      <c r="H162" s="525"/>
      <c r="I162" s="525"/>
      <c r="J162" s="525"/>
      <c r="K162" s="525"/>
      <c r="L162" s="525"/>
      <c r="M162" s="525"/>
      <c r="N162" s="525"/>
      <c r="O162" s="525"/>
      <c r="P162" s="526"/>
      <c r="Q162" s="526"/>
      <c r="R162" s="526"/>
      <c r="S162" s="531"/>
      <c r="T162" s="531"/>
    </row>
    <row r="163" spans="1:20" s="532" customFormat="1" ht="12.75" customHeight="1">
      <c r="A163" s="647"/>
      <c r="B163" s="639"/>
      <c r="C163" s="640"/>
      <c r="D163" s="641"/>
      <c r="E163" s="642"/>
      <c r="F163" s="637"/>
      <c r="G163" s="525"/>
      <c r="H163" s="526"/>
      <c r="I163" s="526"/>
      <c r="J163" s="526"/>
      <c r="K163" s="526"/>
      <c r="L163" s="525"/>
      <c r="M163" s="525"/>
      <c r="N163" s="526"/>
      <c r="O163" s="525"/>
      <c r="P163" s="526"/>
      <c r="Q163" s="526"/>
      <c r="R163" s="526"/>
      <c r="S163" s="531"/>
      <c r="T163" s="531"/>
    </row>
    <row r="164" spans="1:20" s="532" customFormat="1" ht="12.75" customHeight="1">
      <c r="A164" s="647">
        <v>3.4</v>
      </c>
      <c r="B164" s="639" t="s">
        <v>363</v>
      </c>
      <c r="C164" s="640"/>
      <c r="D164" s="641"/>
      <c r="E164" s="642"/>
      <c r="F164" s="637">
        <f t="shared" si="5"/>
        <v>0</v>
      </c>
      <c r="G164" s="525"/>
      <c r="H164" s="526"/>
      <c r="I164" s="526"/>
      <c r="J164" s="526"/>
      <c r="K164" s="526"/>
      <c r="L164" s="525"/>
      <c r="M164" s="525"/>
      <c r="N164" s="526"/>
      <c r="O164" s="525"/>
      <c r="P164" s="526"/>
      <c r="Q164" s="526"/>
      <c r="R164" s="526"/>
      <c r="S164" s="531"/>
      <c r="T164" s="531"/>
    </row>
    <row r="165" spans="1:20" s="532" customFormat="1" ht="24">
      <c r="A165" s="658" t="s">
        <v>379</v>
      </c>
      <c r="B165" s="659" t="s">
        <v>434</v>
      </c>
      <c r="C165" s="660">
        <v>203.13</v>
      </c>
      <c r="D165" s="661" t="s">
        <v>22</v>
      </c>
      <c r="E165" s="662">
        <v>8732</v>
      </c>
      <c r="F165" s="663">
        <f t="shared" si="5"/>
        <v>1773731.16</v>
      </c>
      <c r="G165" s="525"/>
      <c r="H165" s="525"/>
      <c r="I165" s="525"/>
      <c r="J165" s="525"/>
      <c r="K165" s="525"/>
      <c r="L165" s="525"/>
      <c r="M165" s="525"/>
      <c r="N165" s="525"/>
      <c r="O165" s="525"/>
      <c r="P165" s="526"/>
      <c r="Q165" s="526"/>
      <c r="R165" s="526"/>
      <c r="S165" s="531"/>
      <c r="T165" s="531"/>
    </row>
    <row r="166" spans="1:20" s="532" customFormat="1" ht="12.75" customHeight="1">
      <c r="A166" s="655" t="s">
        <v>380</v>
      </c>
      <c r="B166" s="657" t="s">
        <v>449</v>
      </c>
      <c r="C166" s="644">
        <v>5.05</v>
      </c>
      <c r="D166" s="645" t="s">
        <v>22</v>
      </c>
      <c r="E166" s="646">
        <v>3540</v>
      </c>
      <c r="F166" s="636">
        <f t="shared" si="5"/>
        <v>17877</v>
      </c>
      <c r="G166" s="525"/>
      <c r="H166" s="525"/>
      <c r="I166" s="525"/>
      <c r="J166" s="525"/>
      <c r="K166" s="525"/>
      <c r="L166" s="525"/>
      <c r="M166" s="525"/>
      <c r="N166" s="525"/>
      <c r="O166" s="525"/>
      <c r="P166" s="526"/>
      <c r="Q166" s="526"/>
      <c r="R166" s="526"/>
      <c r="S166" s="531"/>
      <c r="T166" s="531"/>
    </row>
    <row r="167" spans="1:20" s="532" customFormat="1" ht="12.75" customHeight="1">
      <c r="A167" s="655" t="s">
        <v>380</v>
      </c>
      <c r="B167" s="711" t="s">
        <v>365</v>
      </c>
      <c r="C167" s="640">
        <v>203.13</v>
      </c>
      <c r="D167" s="641" t="s">
        <v>22</v>
      </c>
      <c r="E167" s="642">
        <v>930</v>
      </c>
      <c r="F167" s="637">
        <f t="shared" si="5"/>
        <v>188910.9</v>
      </c>
      <c r="G167" s="525"/>
      <c r="H167" s="526"/>
      <c r="I167" s="526"/>
      <c r="J167" s="526"/>
      <c r="K167" s="526"/>
      <c r="L167" s="525"/>
      <c r="M167" s="525"/>
      <c r="N167" s="526"/>
      <c r="O167" s="525"/>
      <c r="P167" s="526"/>
      <c r="Q167" s="526"/>
      <c r="R167" s="526"/>
      <c r="S167" s="531"/>
      <c r="T167" s="531"/>
    </row>
    <row r="168" spans="1:20" s="532" customFormat="1" ht="5.25" customHeight="1">
      <c r="A168" s="647"/>
      <c r="B168" s="711"/>
      <c r="C168" s="640"/>
      <c r="D168" s="641"/>
      <c r="E168" s="642"/>
      <c r="F168" s="637">
        <f t="shared" si="5"/>
        <v>0</v>
      </c>
      <c r="G168" s="525"/>
      <c r="H168" s="526"/>
      <c r="I168" s="526"/>
      <c r="J168" s="526"/>
      <c r="K168" s="526"/>
      <c r="L168" s="525"/>
      <c r="M168" s="525"/>
      <c r="N168" s="526"/>
      <c r="O168" s="525"/>
      <c r="P168" s="526"/>
      <c r="Q168" s="526"/>
      <c r="R168" s="526"/>
      <c r="S168" s="531"/>
      <c r="T168" s="531"/>
    </row>
    <row r="169" spans="1:20" s="532" customFormat="1" ht="12.75" customHeight="1">
      <c r="A169" s="647">
        <v>3.5</v>
      </c>
      <c r="B169" s="639" t="s">
        <v>364</v>
      </c>
      <c r="C169" s="640"/>
      <c r="D169" s="641"/>
      <c r="E169" s="642"/>
      <c r="F169" s="637">
        <f t="shared" si="5"/>
        <v>0</v>
      </c>
      <c r="G169" s="525"/>
      <c r="H169" s="526"/>
      <c r="I169" s="526"/>
      <c r="J169" s="526"/>
      <c r="K169" s="526"/>
      <c r="L169" s="525"/>
      <c r="M169" s="525"/>
      <c r="N169" s="526"/>
      <c r="O169" s="525"/>
      <c r="P169" s="526"/>
      <c r="Q169" s="526"/>
      <c r="R169" s="526"/>
      <c r="S169" s="531"/>
      <c r="T169" s="531"/>
    </row>
    <row r="170" spans="1:20" s="532" customFormat="1" ht="12.75" customHeight="1">
      <c r="A170" s="655" t="s">
        <v>445</v>
      </c>
      <c r="B170" s="656" t="s">
        <v>429</v>
      </c>
      <c r="C170" s="640">
        <v>169.28</v>
      </c>
      <c r="D170" s="641" t="s">
        <v>22</v>
      </c>
      <c r="E170" s="642">
        <v>950</v>
      </c>
      <c r="F170" s="637">
        <f t="shared" si="5"/>
        <v>160816</v>
      </c>
      <c r="G170" s="525"/>
      <c r="H170" s="526"/>
      <c r="I170" s="526"/>
      <c r="J170" s="526"/>
      <c r="K170" s="526"/>
      <c r="L170" s="525"/>
      <c r="M170" s="525"/>
      <c r="N170" s="526"/>
      <c r="O170" s="525"/>
      <c r="P170" s="526"/>
      <c r="Q170" s="526"/>
      <c r="R170" s="526"/>
      <c r="S170" s="531"/>
      <c r="T170" s="531"/>
    </row>
    <row r="171" spans="1:20" s="532" customFormat="1" ht="24">
      <c r="A171" s="655" t="s">
        <v>446</v>
      </c>
      <c r="B171" s="657" t="s">
        <v>434</v>
      </c>
      <c r="C171" s="644">
        <v>203.13</v>
      </c>
      <c r="D171" s="645" t="s">
        <v>22</v>
      </c>
      <c r="E171" s="646">
        <v>950</v>
      </c>
      <c r="F171" s="636">
        <f t="shared" si="5"/>
        <v>192973.5</v>
      </c>
      <c r="G171" s="525"/>
      <c r="H171" s="525"/>
      <c r="I171" s="525"/>
      <c r="J171" s="525"/>
      <c r="K171" s="525"/>
      <c r="L171" s="525"/>
      <c r="M171" s="525"/>
      <c r="N171" s="525"/>
      <c r="O171" s="525"/>
      <c r="P171" s="526"/>
      <c r="Q171" s="526"/>
      <c r="R171" s="526"/>
      <c r="S171" s="531"/>
      <c r="T171" s="531"/>
    </row>
    <row r="172" spans="1:20" s="519" customFormat="1" ht="5.25" customHeight="1">
      <c r="A172" s="647"/>
      <c r="B172" s="639"/>
      <c r="C172" s="640"/>
      <c r="D172" s="641"/>
      <c r="E172" s="642"/>
      <c r="F172" s="637">
        <f t="shared" si="5"/>
        <v>0</v>
      </c>
      <c r="G172" s="525"/>
      <c r="H172" s="526"/>
      <c r="I172" s="526"/>
      <c r="J172" s="526"/>
      <c r="K172" s="526"/>
      <c r="L172" s="525"/>
      <c r="M172" s="525"/>
      <c r="N172" s="526"/>
      <c r="O172" s="525"/>
      <c r="P172" s="526"/>
      <c r="Q172" s="526"/>
      <c r="R172" s="526"/>
      <c r="S172" s="520"/>
      <c r="T172" s="520"/>
    </row>
    <row r="173" spans="1:20" s="532" customFormat="1" ht="12.75" customHeight="1">
      <c r="A173" s="647">
        <v>3.6</v>
      </c>
      <c r="B173" s="639" t="s">
        <v>361</v>
      </c>
      <c r="C173" s="640"/>
      <c r="D173" s="641"/>
      <c r="E173" s="642"/>
      <c r="F173" s="637">
        <f t="shared" si="5"/>
        <v>0</v>
      </c>
      <c r="G173" s="525"/>
      <c r="H173" s="526"/>
      <c r="I173" s="526"/>
      <c r="J173" s="526"/>
      <c r="K173" s="526"/>
      <c r="L173" s="525"/>
      <c r="M173" s="525"/>
      <c r="N173" s="526"/>
      <c r="O173" s="525"/>
      <c r="P173" s="526"/>
      <c r="Q173" s="526"/>
      <c r="R173" s="526"/>
      <c r="S173" s="531"/>
      <c r="T173" s="531"/>
    </row>
    <row r="174" spans="1:20" s="532" customFormat="1" ht="24">
      <c r="A174" s="655" t="s">
        <v>447</v>
      </c>
      <c r="B174" s="657" t="s">
        <v>427</v>
      </c>
      <c r="C174" s="644">
        <v>2</v>
      </c>
      <c r="D174" s="645" t="s">
        <v>43</v>
      </c>
      <c r="E174" s="646">
        <v>433432.24</v>
      </c>
      <c r="F174" s="636">
        <f t="shared" si="5"/>
        <v>866864.48</v>
      </c>
      <c r="G174" s="525"/>
      <c r="H174" s="525"/>
      <c r="I174" s="525"/>
      <c r="J174" s="525"/>
      <c r="K174" s="525"/>
      <c r="L174" s="525"/>
      <c r="M174" s="525"/>
      <c r="N174" s="525"/>
      <c r="O174" s="525"/>
      <c r="P174" s="526"/>
      <c r="Q174" s="526"/>
      <c r="R174" s="526"/>
      <c r="S174" s="531"/>
      <c r="T174" s="531"/>
    </row>
    <row r="175" spans="1:20" s="532" customFormat="1" ht="24">
      <c r="A175" s="655" t="s">
        <v>448</v>
      </c>
      <c r="B175" s="657" t="s">
        <v>439</v>
      </c>
      <c r="C175" s="644">
        <v>1</v>
      </c>
      <c r="D175" s="645" t="s">
        <v>43</v>
      </c>
      <c r="E175" s="646">
        <v>396681.95</v>
      </c>
      <c r="F175" s="636">
        <f t="shared" si="5"/>
        <v>396681.95</v>
      </c>
      <c r="G175" s="525"/>
      <c r="H175" s="525"/>
      <c r="I175" s="525"/>
      <c r="J175" s="525"/>
      <c r="K175" s="525"/>
      <c r="L175" s="525"/>
      <c r="M175" s="525"/>
      <c r="N175" s="525"/>
      <c r="O175" s="525"/>
      <c r="P175" s="526"/>
      <c r="Q175" s="526"/>
      <c r="R175" s="526"/>
      <c r="S175" s="531"/>
      <c r="T175" s="531"/>
    </row>
    <row r="176" spans="1:20" s="532" customFormat="1" ht="6" customHeight="1">
      <c r="A176" s="647"/>
      <c r="B176" s="656"/>
      <c r="C176" s="640"/>
      <c r="D176" s="641"/>
      <c r="E176" s="642"/>
      <c r="F176" s="637">
        <f t="shared" si="5"/>
        <v>0</v>
      </c>
      <c r="G176" s="525"/>
      <c r="H176" s="526"/>
      <c r="I176" s="526"/>
      <c r="J176" s="526"/>
      <c r="K176" s="526"/>
      <c r="L176" s="525"/>
      <c r="M176" s="525"/>
      <c r="N176" s="526"/>
      <c r="O176" s="525"/>
      <c r="P176" s="526"/>
      <c r="Q176" s="526"/>
      <c r="R176" s="526"/>
      <c r="S176" s="531"/>
      <c r="T176" s="531"/>
    </row>
    <row r="177" spans="1:20" s="519" customFormat="1" ht="12.75" customHeight="1">
      <c r="A177" s="638">
        <v>4</v>
      </c>
      <c r="B177" s="639" t="s">
        <v>351</v>
      </c>
      <c r="C177" s="640"/>
      <c r="D177" s="641"/>
      <c r="E177" s="642"/>
      <c r="F177" s="637">
        <f t="shared" si="5"/>
        <v>0</v>
      </c>
      <c r="G177" s="525"/>
      <c r="H177" s="526"/>
      <c r="I177" s="526"/>
      <c r="J177" s="526"/>
      <c r="K177" s="526"/>
      <c r="L177" s="525"/>
      <c r="M177" s="525"/>
      <c r="N177" s="526"/>
      <c r="O177" s="525"/>
      <c r="P177" s="526"/>
      <c r="Q177" s="526"/>
      <c r="R177" s="526"/>
      <c r="S177" s="520"/>
      <c r="T177" s="520"/>
    </row>
    <row r="178" spans="1:20" s="519" customFormat="1" ht="12.75" customHeight="1">
      <c r="A178" s="655">
        <v>4.0999999999999996</v>
      </c>
      <c r="B178" s="657" t="s">
        <v>428</v>
      </c>
      <c r="C178" s="640">
        <v>1</v>
      </c>
      <c r="D178" s="641" t="s">
        <v>43</v>
      </c>
      <c r="E178" s="642">
        <v>1500</v>
      </c>
      <c r="F178" s="637">
        <f t="shared" si="5"/>
        <v>1500</v>
      </c>
      <c r="G178" s="525"/>
      <c r="H178" s="526"/>
      <c r="I178" s="526"/>
      <c r="J178" s="526"/>
      <c r="K178" s="526"/>
      <c r="L178" s="525"/>
      <c r="M178" s="525"/>
      <c r="N178" s="526"/>
      <c r="O178" s="525"/>
      <c r="P178" s="526"/>
      <c r="Q178" s="526"/>
      <c r="R178" s="526"/>
      <c r="S178" s="520"/>
      <c r="T178" s="520"/>
    </row>
    <row r="179" spans="1:20" s="519" customFormat="1" ht="12.75" customHeight="1">
      <c r="A179" s="647"/>
      <c r="B179" s="639"/>
      <c r="C179" s="640"/>
      <c r="D179" s="641"/>
      <c r="E179" s="642"/>
      <c r="F179" s="637">
        <f t="shared" si="5"/>
        <v>0</v>
      </c>
      <c r="G179" s="525"/>
      <c r="H179" s="526"/>
      <c r="I179" s="526"/>
      <c r="J179" s="526"/>
      <c r="K179" s="526"/>
      <c r="L179" s="525"/>
      <c r="M179" s="525"/>
      <c r="N179" s="526"/>
      <c r="O179" s="525"/>
      <c r="P179" s="526"/>
      <c r="Q179" s="526"/>
      <c r="R179" s="526"/>
      <c r="S179" s="520"/>
      <c r="T179" s="520"/>
    </row>
    <row r="180" spans="1:20" s="519" customFormat="1" ht="12.75" customHeight="1">
      <c r="A180" s="647">
        <v>4.2</v>
      </c>
      <c r="B180" s="639" t="s">
        <v>366</v>
      </c>
      <c r="C180" s="640"/>
      <c r="D180" s="641"/>
      <c r="E180" s="642"/>
      <c r="F180" s="637">
        <f t="shared" si="5"/>
        <v>0</v>
      </c>
      <c r="G180" s="525"/>
      <c r="H180" s="526"/>
      <c r="I180" s="526"/>
      <c r="J180" s="526"/>
      <c r="K180" s="526"/>
      <c r="L180" s="525"/>
      <c r="M180" s="525"/>
      <c r="N180" s="526"/>
      <c r="O180" s="525"/>
      <c r="P180" s="526"/>
      <c r="Q180" s="526"/>
      <c r="R180" s="526"/>
      <c r="S180" s="520"/>
      <c r="T180" s="520"/>
    </row>
    <row r="181" spans="1:20" s="519" customFormat="1" ht="12.75" customHeight="1">
      <c r="A181" s="655" t="s">
        <v>381</v>
      </c>
      <c r="B181" s="657" t="s">
        <v>374</v>
      </c>
      <c r="C181" s="640">
        <v>19</v>
      </c>
      <c r="D181" s="641" t="s">
        <v>15</v>
      </c>
      <c r="E181" s="642">
        <v>5232.5600000000004</v>
      </c>
      <c r="F181" s="637">
        <f t="shared" si="5"/>
        <v>99418.64</v>
      </c>
      <c r="G181" s="525"/>
      <c r="H181" s="526"/>
      <c r="I181" s="526"/>
      <c r="J181" s="526"/>
      <c r="K181" s="526"/>
      <c r="L181" s="525"/>
      <c r="M181" s="525"/>
      <c r="N181" s="526"/>
      <c r="O181" s="525"/>
      <c r="P181" s="526"/>
      <c r="Q181" s="526"/>
      <c r="R181" s="526"/>
      <c r="S181" s="520"/>
      <c r="T181" s="520"/>
    </row>
    <row r="182" spans="1:20" s="519" customFormat="1">
      <c r="A182" s="647"/>
      <c r="B182" s="657"/>
      <c r="C182" s="640"/>
      <c r="D182" s="641"/>
      <c r="E182" s="642"/>
      <c r="F182" s="637">
        <f t="shared" si="5"/>
        <v>0</v>
      </c>
      <c r="G182" s="525"/>
      <c r="H182" s="526"/>
      <c r="I182" s="526"/>
      <c r="J182" s="526"/>
      <c r="K182" s="526"/>
      <c r="L182" s="525"/>
      <c r="M182" s="525"/>
      <c r="N182" s="526"/>
      <c r="O182" s="525"/>
      <c r="P182" s="526"/>
      <c r="Q182" s="526"/>
      <c r="R182" s="526"/>
      <c r="S182" s="520"/>
      <c r="T182" s="520"/>
    </row>
    <row r="183" spans="1:20" s="519" customFormat="1" ht="12.75" customHeight="1">
      <c r="A183" s="647">
        <v>4.3</v>
      </c>
      <c r="B183" s="639" t="s">
        <v>367</v>
      </c>
      <c r="C183" s="640"/>
      <c r="D183" s="641"/>
      <c r="E183" s="642"/>
      <c r="F183" s="637">
        <f t="shared" si="5"/>
        <v>0</v>
      </c>
      <c r="G183" s="525"/>
      <c r="H183" s="526"/>
      <c r="I183" s="526"/>
      <c r="J183" s="526"/>
      <c r="K183" s="526"/>
      <c r="L183" s="525"/>
      <c r="M183" s="525"/>
      <c r="N183" s="526"/>
      <c r="O183" s="525"/>
      <c r="P183" s="526"/>
      <c r="Q183" s="526"/>
      <c r="R183" s="526"/>
      <c r="S183" s="520"/>
      <c r="T183" s="520"/>
    </row>
    <row r="184" spans="1:20" s="519" customFormat="1" ht="12.75" customHeight="1">
      <c r="A184" s="655" t="s">
        <v>382</v>
      </c>
      <c r="B184" s="657" t="s">
        <v>374</v>
      </c>
      <c r="C184" s="640">
        <v>19</v>
      </c>
      <c r="D184" s="641" t="s">
        <v>15</v>
      </c>
      <c r="E184" s="642">
        <v>434.52</v>
      </c>
      <c r="F184" s="637">
        <f t="shared" si="5"/>
        <v>8255.8799999999992</v>
      </c>
      <c r="G184" s="525"/>
      <c r="H184" s="526"/>
      <c r="I184" s="526"/>
      <c r="J184" s="526"/>
      <c r="K184" s="526"/>
      <c r="L184" s="525"/>
      <c r="M184" s="525"/>
      <c r="N184" s="526"/>
      <c r="O184" s="525"/>
      <c r="P184" s="526"/>
      <c r="Q184" s="526"/>
      <c r="R184" s="526"/>
      <c r="S184" s="520"/>
      <c r="T184" s="520"/>
    </row>
    <row r="185" spans="1:20" s="519" customFormat="1" ht="12.75" customHeight="1">
      <c r="A185" s="647"/>
      <c r="B185" s="656"/>
      <c r="C185" s="640"/>
      <c r="D185" s="641"/>
      <c r="E185" s="642"/>
      <c r="F185" s="637">
        <f t="shared" si="5"/>
        <v>0</v>
      </c>
      <c r="G185" s="525"/>
      <c r="H185" s="526"/>
      <c r="I185" s="526"/>
      <c r="J185" s="526"/>
      <c r="K185" s="526"/>
      <c r="L185" s="525"/>
      <c r="M185" s="525"/>
      <c r="N185" s="526"/>
      <c r="O185" s="525"/>
      <c r="P185" s="526"/>
      <c r="Q185" s="526"/>
      <c r="R185" s="526"/>
      <c r="S185" s="520"/>
      <c r="T185" s="520"/>
    </row>
    <row r="186" spans="1:20" s="519" customFormat="1" ht="12.75" customHeight="1">
      <c r="A186" s="647">
        <v>4.4000000000000004</v>
      </c>
      <c r="B186" s="639" t="s">
        <v>368</v>
      </c>
      <c r="C186" s="640"/>
      <c r="D186" s="641"/>
      <c r="E186" s="642"/>
      <c r="F186" s="637">
        <f t="shared" si="5"/>
        <v>0</v>
      </c>
      <c r="G186" s="525"/>
      <c r="H186" s="526"/>
      <c r="I186" s="526"/>
      <c r="J186" s="526"/>
      <c r="K186" s="526"/>
      <c r="L186" s="525"/>
      <c r="M186" s="525"/>
      <c r="N186" s="526"/>
      <c r="O186" s="525"/>
      <c r="P186" s="526"/>
      <c r="Q186" s="526"/>
      <c r="R186" s="526"/>
      <c r="S186" s="520"/>
      <c r="T186" s="520"/>
    </row>
    <row r="187" spans="1:20" s="519" customFormat="1" ht="12.75" customHeight="1">
      <c r="A187" s="655" t="s">
        <v>383</v>
      </c>
      <c r="B187" s="712" t="s">
        <v>438</v>
      </c>
      <c r="C187" s="644">
        <v>1</v>
      </c>
      <c r="D187" s="645" t="s">
        <v>43</v>
      </c>
      <c r="E187" s="646">
        <v>11389.070000000002</v>
      </c>
      <c r="F187" s="636">
        <f t="shared" si="5"/>
        <v>11389.07</v>
      </c>
      <c r="G187" s="525"/>
      <c r="H187" s="525"/>
      <c r="I187" s="525"/>
      <c r="J187" s="525"/>
      <c r="K187" s="525"/>
      <c r="L187" s="525"/>
      <c r="M187" s="525"/>
      <c r="N187" s="525"/>
      <c r="O187" s="525"/>
      <c r="P187" s="526"/>
      <c r="Q187" s="526"/>
      <c r="R187" s="526"/>
      <c r="S187" s="520"/>
      <c r="T187" s="520"/>
    </row>
    <row r="188" spans="1:20" s="519" customFormat="1" ht="12.75" customHeight="1">
      <c r="A188" s="655" t="s">
        <v>384</v>
      </c>
      <c r="B188" s="656" t="s">
        <v>413</v>
      </c>
      <c r="C188" s="640">
        <v>2</v>
      </c>
      <c r="D188" s="641" t="s">
        <v>43</v>
      </c>
      <c r="E188" s="642">
        <v>1850</v>
      </c>
      <c r="F188" s="637">
        <f t="shared" si="5"/>
        <v>3700</v>
      </c>
      <c r="G188" s="525"/>
      <c r="H188" s="526"/>
      <c r="I188" s="526"/>
      <c r="J188" s="526"/>
      <c r="K188" s="526"/>
      <c r="L188" s="525"/>
      <c r="M188" s="525"/>
      <c r="N188" s="526"/>
      <c r="O188" s="525"/>
      <c r="P188" s="526"/>
      <c r="Q188" s="526"/>
      <c r="R188" s="526"/>
      <c r="S188" s="520"/>
      <c r="T188" s="520"/>
    </row>
    <row r="189" spans="1:20" s="519" customFormat="1" ht="6.75" customHeight="1">
      <c r="A189" s="647"/>
      <c r="B189" s="639"/>
      <c r="C189" s="640"/>
      <c r="D189" s="641"/>
      <c r="E189" s="642"/>
      <c r="F189" s="637">
        <f t="shared" si="5"/>
        <v>0</v>
      </c>
      <c r="G189" s="525"/>
      <c r="H189" s="526"/>
      <c r="I189" s="526"/>
      <c r="J189" s="526"/>
      <c r="K189" s="526"/>
      <c r="L189" s="525"/>
      <c r="M189" s="525"/>
      <c r="N189" s="526"/>
      <c r="O189" s="525"/>
      <c r="P189" s="526"/>
      <c r="Q189" s="526"/>
      <c r="R189" s="526"/>
      <c r="S189" s="520"/>
      <c r="T189" s="520"/>
    </row>
    <row r="190" spans="1:20" s="519" customFormat="1" ht="12.75" customHeight="1">
      <c r="A190" s="638">
        <v>5</v>
      </c>
      <c r="B190" s="639" t="s">
        <v>435</v>
      </c>
      <c r="C190" s="640"/>
      <c r="D190" s="641"/>
      <c r="E190" s="642"/>
      <c r="F190" s="637">
        <f t="shared" si="5"/>
        <v>0</v>
      </c>
      <c r="G190" s="525"/>
      <c r="H190" s="526"/>
      <c r="I190" s="526"/>
      <c r="J190" s="526"/>
      <c r="K190" s="526"/>
      <c r="L190" s="525"/>
      <c r="M190" s="525"/>
      <c r="N190" s="526"/>
      <c r="O190" s="525"/>
      <c r="P190" s="526"/>
      <c r="Q190" s="526"/>
      <c r="R190" s="526"/>
      <c r="S190" s="520"/>
      <c r="T190" s="520"/>
    </row>
    <row r="191" spans="1:20" s="519" customFormat="1" ht="12.75" customHeight="1">
      <c r="A191" s="655">
        <v>5.0999999999999996</v>
      </c>
      <c r="B191" s="656" t="s">
        <v>412</v>
      </c>
      <c r="C191" s="640">
        <v>1</v>
      </c>
      <c r="D191" s="641" t="s">
        <v>43</v>
      </c>
      <c r="E191" s="642">
        <v>2500</v>
      </c>
      <c r="F191" s="637">
        <f t="shared" si="5"/>
        <v>2500</v>
      </c>
      <c r="G191" s="525"/>
      <c r="H191" s="526"/>
      <c r="I191" s="526"/>
      <c r="J191" s="526"/>
      <c r="K191" s="526"/>
      <c r="L191" s="525"/>
      <c r="M191" s="525"/>
      <c r="N191" s="526"/>
      <c r="O191" s="525"/>
      <c r="P191" s="526"/>
      <c r="Q191" s="526"/>
      <c r="R191" s="526"/>
      <c r="S191" s="520"/>
      <c r="T191" s="520"/>
    </row>
    <row r="192" spans="1:20" s="519" customFormat="1" ht="9" customHeight="1">
      <c r="A192" s="647"/>
      <c r="B192" s="639"/>
      <c r="C192" s="640"/>
      <c r="D192" s="641"/>
      <c r="E192" s="642"/>
      <c r="F192" s="637"/>
      <c r="G192" s="525"/>
      <c r="H192" s="526"/>
      <c r="I192" s="526"/>
      <c r="J192" s="526"/>
      <c r="K192" s="526"/>
      <c r="L192" s="525"/>
      <c r="M192" s="525"/>
      <c r="N192" s="526"/>
      <c r="O192" s="525"/>
      <c r="P192" s="526"/>
      <c r="Q192" s="526"/>
      <c r="R192" s="526"/>
      <c r="S192" s="520"/>
      <c r="T192" s="520"/>
    </row>
    <row r="193" spans="1:22" s="519" customFormat="1" ht="15" customHeight="1">
      <c r="A193" s="638">
        <v>6</v>
      </c>
      <c r="B193" s="639" t="s">
        <v>369</v>
      </c>
      <c r="C193" s="640"/>
      <c r="D193" s="641"/>
      <c r="E193" s="642"/>
      <c r="F193" s="637">
        <f t="shared" si="5"/>
        <v>0</v>
      </c>
      <c r="G193" s="525"/>
      <c r="H193" s="526"/>
      <c r="I193" s="526"/>
      <c r="J193" s="526"/>
      <c r="K193" s="526"/>
      <c r="L193" s="525"/>
      <c r="M193" s="525"/>
      <c r="N193" s="526"/>
      <c r="O193" s="525"/>
      <c r="P193" s="526"/>
      <c r="Q193" s="526"/>
      <c r="R193" s="526"/>
      <c r="S193" s="520"/>
      <c r="T193" s="520"/>
    </row>
    <row r="194" spans="1:22" s="519" customFormat="1" ht="12.75" customHeight="1">
      <c r="A194" s="655">
        <v>6.1</v>
      </c>
      <c r="B194" s="656" t="s">
        <v>458</v>
      </c>
      <c r="C194" s="640">
        <v>2172</v>
      </c>
      <c r="D194" s="641" t="s">
        <v>20</v>
      </c>
      <c r="E194" s="642">
        <v>41.27</v>
      </c>
      <c r="F194" s="637">
        <f t="shared" si="5"/>
        <v>89638.44</v>
      </c>
      <c r="G194" s="525"/>
      <c r="H194" s="526"/>
      <c r="I194" s="526"/>
      <c r="J194" s="526"/>
      <c r="K194" s="526"/>
      <c r="L194" s="525"/>
      <c r="M194" s="525"/>
      <c r="N194" s="526"/>
      <c r="O194" s="525"/>
      <c r="P194" s="526"/>
      <c r="Q194" s="526"/>
      <c r="R194" s="526"/>
      <c r="S194" s="520"/>
      <c r="T194" s="520"/>
    </row>
    <row r="195" spans="1:22" s="519" customFormat="1" ht="12.75" customHeight="1">
      <c r="A195" s="655">
        <v>6.2</v>
      </c>
      <c r="B195" s="656" t="s">
        <v>370</v>
      </c>
      <c r="C195" s="640">
        <v>1396.5</v>
      </c>
      <c r="D195" s="641" t="s">
        <v>20</v>
      </c>
      <c r="E195" s="642">
        <v>155.45999999999998</v>
      </c>
      <c r="F195" s="637">
        <f t="shared" si="5"/>
        <v>217099.89</v>
      </c>
      <c r="G195" s="525"/>
      <c r="H195" s="526"/>
      <c r="I195" s="526"/>
      <c r="J195" s="526"/>
      <c r="K195" s="526"/>
      <c r="L195" s="525"/>
      <c r="M195" s="525"/>
      <c r="N195" s="526"/>
      <c r="O195" s="525"/>
      <c r="P195" s="526"/>
      <c r="Q195" s="526"/>
      <c r="R195" s="526"/>
      <c r="S195" s="520"/>
      <c r="T195" s="520"/>
    </row>
    <row r="196" spans="1:22" s="519" customFormat="1" ht="12.75" customHeight="1">
      <c r="A196" s="655">
        <v>6.3</v>
      </c>
      <c r="B196" s="656" t="s">
        <v>455</v>
      </c>
      <c r="C196" s="640">
        <v>1</v>
      </c>
      <c r="D196" s="641" t="s">
        <v>43</v>
      </c>
      <c r="E196" s="642">
        <v>6500</v>
      </c>
      <c r="F196" s="637">
        <f t="shared" si="5"/>
        <v>6500</v>
      </c>
      <c r="G196" s="525"/>
      <c r="H196" s="526"/>
      <c r="I196" s="526"/>
      <c r="J196" s="526"/>
      <c r="K196" s="526"/>
      <c r="L196" s="525"/>
      <c r="M196" s="525"/>
      <c r="N196" s="526"/>
      <c r="O196" s="525"/>
      <c r="P196" s="526"/>
      <c r="Q196" s="526"/>
      <c r="R196" s="526"/>
      <c r="S196" s="520"/>
      <c r="T196" s="520"/>
    </row>
    <row r="197" spans="1:22" s="530" customFormat="1" ht="3.75" customHeight="1">
      <c r="A197" s="647"/>
      <c r="B197" s="656"/>
      <c r="C197" s="640"/>
      <c r="D197" s="641"/>
      <c r="E197" s="642"/>
      <c r="F197" s="637"/>
      <c r="G197" s="525"/>
      <c r="H197" s="526"/>
      <c r="I197" s="526"/>
      <c r="J197" s="526"/>
      <c r="K197" s="526"/>
      <c r="L197" s="525"/>
      <c r="M197" s="525"/>
      <c r="N197" s="526"/>
      <c r="O197" s="525"/>
      <c r="P197" s="529"/>
      <c r="Q197" s="529"/>
      <c r="R197" s="529"/>
      <c r="S197" s="533"/>
      <c r="T197" s="533"/>
      <c r="V197" s="519"/>
    </row>
    <row r="198" spans="1:22" s="519" customFormat="1" ht="12.75" customHeight="1">
      <c r="A198" s="638">
        <v>7</v>
      </c>
      <c r="B198" s="639" t="s">
        <v>418</v>
      </c>
      <c r="C198" s="640"/>
      <c r="D198" s="641"/>
      <c r="E198" s="642"/>
      <c r="F198" s="637">
        <f t="shared" si="5"/>
        <v>0</v>
      </c>
      <c r="G198" s="525"/>
      <c r="H198" s="526"/>
      <c r="I198" s="526"/>
      <c r="J198" s="526"/>
      <c r="K198" s="526"/>
      <c r="L198" s="525"/>
      <c r="M198" s="525"/>
      <c r="N198" s="526"/>
      <c r="O198" s="525"/>
      <c r="P198" s="526"/>
      <c r="Q198" s="526"/>
      <c r="R198" s="526"/>
      <c r="S198" s="520"/>
      <c r="T198" s="520"/>
    </row>
    <row r="199" spans="1:22" s="519" customFormat="1">
      <c r="A199" s="647"/>
      <c r="B199" s="639"/>
      <c r="C199" s="640"/>
      <c r="D199" s="641"/>
      <c r="E199" s="642"/>
      <c r="F199" s="637">
        <f t="shared" si="5"/>
        <v>0</v>
      </c>
      <c r="G199" s="525"/>
      <c r="H199" s="526"/>
      <c r="I199" s="526"/>
      <c r="J199" s="526"/>
      <c r="K199" s="526"/>
      <c r="L199" s="525"/>
      <c r="M199" s="525"/>
      <c r="N199" s="526"/>
      <c r="O199" s="525"/>
      <c r="P199" s="496"/>
      <c r="Q199" s="526"/>
      <c r="R199" s="526"/>
      <c r="S199" s="520"/>
      <c r="T199" s="520"/>
    </row>
    <row r="200" spans="1:22" s="519" customFormat="1" ht="12.75" customHeight="1">
      <c r="A200" s="647">
        <v>7.1</v>
      </c>
      <c r="B200" s="639" t="s">
        <v>316</v>
      </c>
      <c r="C200" s="640"/>
      <c r="D200" s="641"/>
      <c r="E200" s="642"/>
      <c r="F200" s="637">
        <f t="shared" si="5"/>
        <v>0</v>
      </c>
      <c r="G200" s="525"/>
      <c r="H200" s="526"/>
      <c r="I200" s="526"/>
      <c r="J200" s="526"/>
      <c r="K200" s="526"/>
      <c r="L200" s="525"/>
      <c r="M200" s="525"/>
      <c r="N200" s="526"/>
      <c r="O200" s="525"/>
      <c r="P200" s="526"/>
      <c r="Q200" s="526"/>
      <c r="R200" s="526"/>
      <c r="S200" s="520"/>
      <c r="T200" s="520"/>
    </row>
    <row r="201" spans="1:22" s="519" customFormat="1" ht="12.75" customHeight="1">
      <c r="A201" s="655" t="s">
        <v>385</v>
      </c>
      <c r="B201" s="656" t="s">
        <v>357</v>
      </c>
      <c r="C201" s="640">
        <v>56.04</v>
      </c>
      <c r="D201" s="641" t="s">
        <v>20</v>
      </c>
      <c r="E201" s="642">
        <v>155.45999999999998</v>
      </c>
      <c r="F201" s="637">
        <f t="shared" si="5"/>
        <v>8711.98</v>
      </c>
      <c r="G201" s="525"/>
      <c r="H201" s="526"/>
      <c r="I201" s="526"/>
      <c r="J201" s="526"/>
      <c r="K201" s="526"/>
      <c r="L201" s="525"/>
      <c r="M201" s="525"/>
      <c r="N201" s="526"/>
      <c r="O201" s="525"/>
      <c r="P201" s="526"/>
      <c r="Q201" s="526"/>
      <c r="R201" s="526"/>
      <c r="S201" s="520"/>
      <c r="T201" s="520"/>
    </row>
    <row r="202" spans="1:22" s="519" customFormat="1">
      <c r="A202" s="655" t="s">
        <v>386</v>
      </c>
      <c r="B202" s="656" t="s">
        <v>358</v>
      </c>
      <c r="C202" s="640">
        <v>70.62</v>
      </c>
      <c r="D202" s="641" t="s">
        <v>20</v>
      </c>
      <c r="E202" s="642">
        <v>155.45999999999998</v>
      </c>
      <c r="F202" s="637">
        <f t="shared" si="5"/>
        <v>10978.59</v>
      </c>
      <c r="G202" s="525"/>
      <c r="H202" s="526"/>
      <c r="I202" s="526"/>
      <c r="J202" s="526"/>
      <c r="K202" s="526"/>
      <c r="L202" s="525"/>
      <c r="M202" s="525"/>
      <c r="N202" s="526"/>
      <c r="O202" s="525"/>
      <c r="P202" s="526"/>
      <c r="Q202" s="526"/>
      <c r="R202" s="526"/>
      <c r="S202" s="520"/>
      <c r="T202" s="520"/>
    </row>
    <row r="203" spans="1:22" s="519" customFormat="1" ht="12.75" customHeight="1">
      <c r="A203" s="655" t="s">
        <v>387</v>
      </c>
      <c r="B203" s="656" t="s">
        <v>359</v>
      </c>
      <c r="C203" s="640">
        <v>21.66</v>
      </c>
      <c r="D203" s="641" t="s">
        <v>20</v>
      </c>
      <c r="E203" s="642">
        <v>155.45999999999998</v>
      </c>
      <c r="F203" s="637">
        <f t="shared" si="5"/>
        <v>3367.26</v>
      </c>
      <c r="G203" s="525"/>
      <c r="H203" s="526"/>
      <c r="I203" s="526"/>
      <c r="J203" s="526"/>
      <c r="K203" s="526"/>
      <c r="L203" s="525"/>
      <c r="M203" s="525"/>
      <c r="N203" s="526"/>
      <c r="O203" s="525"/>
      <c r="P203" s="526"/>
      <c r="Q203" s="526"/>
      <c r="R203" s="526"/>
      <c r="S203" s="520"/>
      <c r="T203" s="520"/>
    </row>
    <row r="204" spans="1:22" s="519" customFormat="1" ht="12.75" customHeight="1">
      <c r="A204" s="647"/>
      <c r="B204" s="639"/>
      <c r="C204" s="640"/>
      <c r="D204" s="641"/>
      <c r="E204" s="642"/>
      <c r="F204" s="637">
        <f t="shared" si="5"/>
        <v>0</v>
      </c>
      <c r="G204" s="525"/>
      <c r="H204" s="526"/>
      <c r="I204" s="526"/>
      <c r="J204" s="526"/>
      <c r="K204" s="526"/>
      <c r="L204" s="525"/>
      <c r="M204" s="525"/>
      <c r="N204" s="526"/>
      <c r="O204" s="525"/>
      <c r="P204" s="526"/>
      <c r="Q204" s="526"/>
      <c r="R204" s="526"/>
      <c r="S204" s="520"/>
      <c r="T204" s="520"/>
    </row>
    <row r="205" spans="1:22" s="519" customFormat="1" ht="24">
      <c r="A205" s="655">
        <v>7.2</v>
      </c>
      <c r="B205" s="657" t="s">
        <v>437</v>
      </c>
      <c r="C205" s="644">
        <v>2</v>
      </c>
      <c r="D205" s="645" t="s">
        <v>43</v>
      </c>
      <c r="E205" s="646">
        <v>7200</v>
      </c>
      <c r="F205" s="636">
        <f t="shared" si="5"/>
        <v>14400</v>
      </c>
      <c r="G205" s="525"/>
      <c r="H205" s="525"/>
      <c r="I205" s="525"/>
      <c r="J205" s="525"/>
      <c r="K205" s="525"/>
      <c r="L205" s="525"/>
      <c r="M205" s="525"/>
      <c r="N205" s="525"/>
      <c r="O205" s="525"/>
      <c r="P205" s="526"/>
      <c r="Q205" s="526"/>
      <c r="R205" s="526"/>
      <c r="S205" s="520"/>
      <c r="T205" s="520"/>
    </row>
    <row r="206" spans="1:22" s="519" customFormat="1" ht="12.75" customHeight="1">
      <c r="A206" s="655">
        <v>7.3</v>
      </c>
      <c r="B206" s="713" t="s">
        <v>348</v>
      </c>
      <c r="C206" s="640">
        <v>18.329999999999998</v>
      </c>
      <c r="D206" s="641" t="s">
        <v>360</v>
      </c>
      <c r="E206" s="642">
        <v>488.83</v>
      </c>
      <c r="F206" s="637">
        <f t="shared" si="5"/>
        <v>8960.25</v>
      </c>
      <c r="G206" s="525"/>
      <c r="H206" s="526"/>
      <c r="I206" s="526"/>
      <c r="J206" s="526"/>
      <c r="K206" s="526"/>
      <c r="L206" s="525"/>
      <c r="M206" s="525"/>
      <c r="N206" s="526"/>
      <c r="O206" s="525"/>
      <c r="P206" s="526"/>
      <c r="Q206" s="526"/>
      <c r="R206" s="526"/>
      <c r="S206" s="520"/>
      <c r="T206" s="520"/>
    </row>
    <row r="207" spans="1:22" s="519" customFormat="1" ht="12.75" customHeight="1">
      <c r="A207" s="658">
        <v>7.4</v>
      </c>
      <c r="B207" s="714" t="s">
        <v>371</v>
      </c>
      <c r="C207" s="715">
        <v>1</v>
      </c>
      <c r="D207" s="716" t="s">
        <v>43</v>
      </c>
      <c r="E207" s="717">
        <v>1000</v>
      </c>
      <c r="F207" s="718">
        <f t="shared" si="5"/>
        <v>1000</v>
      </c>
      <c r="G207" s="525"/>
      <c r="H207" s="526"/>
      <c r="I207" s="526"/>
      <c r="J207" s="526"/>
      <c r="K207" s="526"/>
      <c r="L207" s="525"/>
      <c r="M207" s="525"/>
      <c r="N207" s="526"/>
      <c r="O207" s="525"/>
      <c r="P207" s="526"/>
      <c r="Q207" s="526"/>
      <c r="R207" s="526"/>
      <c r="S207" s="520"/>
      <c r="T207" s="520"/>
    </row>
    <row r="208" spans="1:22" s="519" customFormat="1" ht="5.25" customHeight="1">
      <c r="A208" s="647"/>
      <c r="B208" s="719"/>
      <c r="C208" s="720"/>
      <c r="D208" s="721"/>
      <c r="E208" s="722"/>
      <c r="F208" s="637">
        <f t="shared" si="5"/>
        <v>0</v>
      </c>
      <c r="G208" s="525"/>
      <c r="H208" s="526"/>
      <c r="I208" s="526"/>
      <c r="J208" s="526"/>
      <c r="K208" s="526"/>
      <c r="L208" s="525"/>
      <c r="M208" s="525"/>
      <c r="N208" s="526"/>
      <c r="O208" s="525"/>
      <c r="P208" s="526"/>
      <c r="Q208" s="526"/>
      <c r="R208" s="526"/>
      <c r="S208" s="520"/>
      <c r="T208" s="520"/>
    </row>
    <row r="209" spans="1:269" s="519" customFormat="1" ht="12.75" customHeight="1">
      <c r="A209" s="723">
        <v>7.5</v>
      </c>
      <c r="B209" s="724" t="s">
        <v>344</v>
      </c>
      <c r="C209" s="725"/>
      <c r="D209" s="721"/>
      <c r="E209" s="725"/>
      <c r="F209" s="637">
        <f t="shared" ref="F209:F227" si="6">ROUND(E209*C209,2)</f>
        <v>0</v>
      </c>
      <c r="G209" s="525"/>
      <c r="H209" s="526"/>
      <c r="I209" s="526"/>
      <c r="J209" s="526"/>
      <c r="K209" s="526"/>
      <c r="L209" s="525"/>
      <c r="M209" s="525"/>
      <c r="N209" s="526"/>
      <c r="O209" s="525"/>
      <c r="P209" s="526"/>
      <c r="Q209" s="526"/>
      <c r="R209" s="526"/>
      <c r="S209" s="520"/>
      <c r="T209" s="520"/>
    </row>
    <row r="210" spans="1:269" s="537" customFormat="1">
      <c r="A210" s="726" t="s">
        <v>388</v>
      </c>
      <c r="B210" s="725" t="s">
        <v>345</v>
      </c>
      <c r="C210" s="725">
        <v>1</v>
      </c>
      <c r="D210" s="721" t="s">
        <v>43</v>
      </c>
      <c r="E210" s="725">
        <v>1650</v>
      </c>
      <c r="F210" s="637">
        <f t="shared" si="6"/>
        <v>1650</v>
      </c>
      <c r="G210" s="525"/>
      <c r="H210" s="526"/>
      <c r="I210" s="526"/>
      <c r="J210" s="526"/>
      <c r="K210" s="526"/>
      <c r="L210" s="525"/>
      <c r="M210" s="525"/>
      <c r="N210" s="526"/>
      <c r="O210" s="525"/>
      <c r="P210" s="536"/>
      <c r="Q210" s="536"/>
      <c r="R210" s="495"/>
      <c r="V210" s="519"/>
    </row>
    <row r="211" spans="1:269" s="538" customFormat="1">
      <c r="A211" s="726" t="s">
        <v>389</v>
      </c>
      <c r="B211" s="725" t="s">
        <v>346</v>
      </c>
      <c r="C211" s="725">
        <v>1</v>
      </c>
      <c r="D211" s="721" t="s">
        <v>43</v>
      </c>
      <c r="E211" s="725">
        <v>4182.6100000000006</v>
      </c>
      <c r="F211" s="637">
        <f t="shared" si="6"/>
        <v>4182.6099999999997</v>
      </c>
      <c r="G211" s="525"/>
      <c r="H211" s="526"/>
      <c r="I211" s="526"/>
      <c r="J211" s="526"/>
      <c r="K211" s="526"/>
      <c r="L211" s="525"/>
      <c r="M211" s="525"/>
      <c r="N211" s="526"/>
      <c r="O211" s="525"/>
      <c r="P211" s="526"/>
      <c r="Q211" s="526"/>
      <c r="R211" s="489"/>
      <c r="V211" s="519"/>
    </row>
    <row r="212" spans="1:269" s="542" customFormat="1">
      <c r="A212" s="726" t="s">
        <v>390</v>
      </c>
      <c r="B212" s="725" t="s">
        <v>347</v>
      </c>
      <c r="C212" s="725">
        <v>1</v>
      </c>
      <c r="D212" s="721" t="s">
        <v>43</v>
      </c>
      <c r="E212" s="725">
        <v>4039.5199999999995</v>
      </c>
      <c r="F212" s="637">
        <f t="shared" si="6"/>
        <v>4039.52</v>
      </c>
      <c r="G212" s="525"/>
      <c r="H212" s="526"/>
      <c r="I212" s="526"/>
      <c r="J212" s="526"/>
      <c r="K212" s="526"/>
      <c r="L212" s="525"/>
      <c r="M212" s="525"/>
      <c r="N212" s="526"/>
      <c r="O212" s="525"/>
      <c r="P212" s="526"/>
      <c r="Q212" s="526"/>
      <c r="R212" s="539"/>
      <c r="S212" s="540"/>
      <c r="T212" s="541"/>
      <c r="V212" s="519"/>
      <c r="W212" s="538"/>
    </row>
    <row r="213" spans="1:269" s="542" customFormat="1" ht="24">
      <c r="A213" s="655" t="s">
        <v>391</v>
      </c>
      <c r="B213" s="657" t="s">
        <v>375</v>
      </c>
      <c r="C213" s="727">
        <v>1</v>
      </c>
      <c r="D213" s="645" t="s">
        <v>43</v>
      </c>
      <c r="E213" s="646">
        <v>6500</v>
      </c>
      <c r="F213" s="636">
        <f t="shared" si="6"/>
        <v>6500</v>
      </c>
      <c r="G213" s="525"/>
      <c r="H213" s="525"/>
      <c r="I213" s="525"/>
      <c r="J213" s="525"/>
      <c r="K213" s="525"/>
      <c r="L213" s="525"/>
      <c r="M213" s="525"/>
      <c r="N213" s="525"/>
      <c r="O213" s="525"/>
      <c r="P213" s="526"/>
      <c r="Q213" s="526"/>
      <c r="R213" s="543"/>
      <c r="S213" s="541"/>
      <c r="T213" s="541"/>
      <c r="V213" s="519"/>
      <c r="W213" s="538"/>
    </row>
    <row r="214" spans="1:269" s="542" customFormat="1" ht="5.25" customHeight="1">
      <c r="A214" s="647"/>
      <c r="B214" s="639"/>
      <c r="C214" s="640"/>
      <c r="D214" s="641"/>
      <c r="E214" s="642"/>
      <c r="F214" s="637"/>
      <c r="G214" s="525"/>
      <c r="H214" s="526"/>
      <c r="I214" s="526"/>
      <c r="J214" s="526"/>
      <c r="K214" s="526"/>
      <c r="L214" s="525"/>
      <c r="M214" s="525"/>
      <c r="N214" s="526"/>
      <c r="O214" s="525"/>
      <c r="P214" s="526"/>
      <c r="Q214" s="526"/>
      <c r="R214" s="543"/>
      <c r="S214" s="541"/>
      <c r="T214" s="541"/>
      <c r="V214" s="519"/>
      <c r="W214" s="538"/>
    </row>
    <row r="215" spans="1:269" s="542" customFormat="1">
      <c r="A215" s="638">
        <v>8</v>
      </c>
      <c r="B215" s="639" t="s">
        <v>335</v>
      </c>
      <c r="C215" s="640"/>
      <c r="D215" s="641"/>
      <c r="E215" s="642"/>
      <c r="F215" s="637">
        <f t="shared" si="6"/>
        <v>0</v>
      </c>
      <c r="G215" s="525"/>
      <c r="H215" s="526"/>
      <c r="I215" s="526"/>
      <c r="J215" s="526"/>
      <c r="K215" s="526"/>
      <c r="L215" s="525"/>
      <c r="M215" s="525"/>
      <c r="N215" s="526"/>
      <c r="O215" s="525"/>
      <c r="P215" s="526"/>
      <c r="Q215" s="543"/>
      <c r="R215" s="543"/>
      <c r="S215" s="541"/>
      <c r="T215" s="541"/>
      <c r="U215" s="544">
        <f>2408.58*1.3*0.2</f>
        <v>626.23080000000004</v>
      </c>
      <c r="V215" s="519"/>
      <c r="W215" s="538"/>
    </row>
    <row r="216" spans="1:269" s="547" customFormat="1" ht="3.75" customHeight="1">
      <c r="A216" s="647"/>
      <c r="B216" s="639"/>
      <c r="C216" s="640"/>
      <c r="D216" s="641"/>
      <c r="E216" s="642"/>
      <c r="F216" s="637">
        <f t="shared" si="6"/>
        <v>0</v>
      </c>
      <c r="G216" s="525"/>
      <c r="H216" s="526"/>
      <c r="I216" s="526"/>
      <c r="J216" s="526"/>
      <c r="K216" s="526"/>
      <c r="L216" s="525"/>
      <c r="M216" s="525"/>
      <c r="N216" s="526"/>
      <c r="O216" s="525"/>
      <c r="P216" s="529"/>
      <c r="Q216" s="545"/>
      <c r="R216" s="545"/>
      <c r="S216" s="546"/>
      <c r="T216" s="546"/>
      <c r="V216" s="519"/>
      <c r="W216" s="548"/>
    </row>
    <row r="217" spans="1:269" s="542" customFormat="1">
      <c r="A217" s="647">
        <v>8.1</v>
      </c>
      <c r="B217" s="639" t="s">
        <v>316</v>
      </c>
      <c r="C217" s="640"/>
      <c r="D217" s="641"/>
      <c r="E217" s="642"/>
      <c r="F217" s="637">
        <f t="shared" si="6"/>
        <v>0</v>
      </c>
      <c r="G217" s="525"/>
      <c r="H217" s="526"/>
      <c r="I217" s="526"/>
      <c r="J217" s="526"/>
      <c r="K217" s="526"/>
      <c r="L217" s="525"/>
      <c r="M217" s="525"/>
      <c r="N217" s="526"/>
      <c r="O217" s="525"/>
      <c r="P217" s="526"/>
      <c r="Q217" s="543"/>
      <c r="R217" s="543"/>
      <c r="S217" s="541"/>
      <c r="T217" s="541"/>
      <c r="V217" s="519"/>
      <c r="W217" s="538"/>
    </row>
    <row r="218" spans="1:269" s="550" customFormat="1">
      <c r="A218" s="655" t="s">
        <v>392</v>
      </c>
      <c r="B218" s="656" t="s">
        <v>343</v>
      </c>
      <c r="C218" s="640">
        <v>49.33</v>
      </c>
      <c r="D218" s="641" t="s">
        <v>20</v>
      </c>
      <c r="E218" s="642">
        <v>155.45999999999998</v>
      </c>
      <c r="F218" s="637">
        <f t="shared" si="6"/>
        <v>7668.84</v>
      </c>
      <c r="G218" s="525"/>
      <c r="H218" s="526"/>
      <c r="I218" s="526"/>
      <c r="J218" s="526"/>
      <c r="K218" s="526"/>
      <c r="L218" s="525"/>
      <c r="M218" s="525"/>
      <c r="N218" s="526"/>
      <c r="O218" s="525"/>
      <c r="P218" s="493"/>
      <c r="Q218" s="549"/>
      <c r="R218" s="549"/>
      <c r="U218" s="551"/>
      <c r="V218" s="519"/>
      <c r="W218" s="551"/>
      <c r="X218" s="551"/>
      <c r="Y218" s="551"/>
      <c r="Z218" s="551"/>
      <c r="AA218" s="551"/>
      <c r="AB218" s="551"/>
      <c r="AC218" s="551"/>
      <c r="AD218" s="551"/>
      <c r="AE218" s="551"/>
      <c r="AF218" s="551"/>
      <c r="AG218" s="551"/>
      <c r="AH218" s="551"/>
      <c r="AI218" s="551"/>
      <c r="AJ218" s="551"/>
      <c r="AK218" s="551"/>
      <c r="AL218" s="551"/>
      <c r="AM218" s="551"/>
      <c r="AN218" s="551"/>
      <c r="AO218" s="551"/>
      <c r="AP218" s="551"/>
      <c r="AQ218" s="551"/>
      <c r="AR218" s="551"/>
      <c r="AS218" s="551"/>
      <c r="AT218" s="551"/>
      <c r="AU218" s="551"/>
      <c r="AV218" s="551"/>
      <c r="AW218" s="551"/>
      <c r="AX218" s="551"/>
      <c r="AY218" s="551"/>
      <c r="AZ218" s="551"/>
      <c r="BA218" s="551"/>
      <c r="BB218" s="551"/>
      <c r="BC218" s="551"/>
      <c r="BD218" s="551"/>
      <c r="BE218" s="551"/>
      <c r="BF218" s="551"/>
      <c r="BG218" s="551"/>
      <c r="BH218" s="551"/>
      <c r="BI218" s="551"/>
      <c r="BJ218" s="551"/>
      <c r="BK218" s="551"/>
      <c r="BL218" s="551"/>
      <c r="BM218" s="551"/>
      <c r="BN218" s="551"/>
      <c r="BO218" s="551"/>
      <c r="BP218" s="551"/>
      <c r="BQ218" s="551"/>
      <c r="BR218" s="551"/>
      <c r="BS218" s="551"/>
      <c r="BT218" s="551"/>
      <c r="BU218" s="551"/>
      <c r="BV218" s="551"/>
      <c r="BW218" s="551"/>
      <c r="BX218" s="551"/>
      <c r="BY218" s="551"/>
      <c r="BZ218" s="551"/>
      <c r="CA218" s="551"/>
      <c r="CB218" s="551"/>
      <c r="CC218" s="551"/>
      <c r="CD218" s="551"/>
      <c r="CE218" s="551"/>
      <c r="CF218" s="551"/>
      <c r="CG218" s="551"/>
      <c r="CH218" s="551"/>
      <c r="CI218" s="551"/>
      <c r="CJ218" s="551"/>
      <c r="CK218" s="551"/>
      <c r="CL218" s="551"/>
      <c r="CM218" s="551"/>
      <c r="CN218" s="551"/>
      <c r="CO218" s="551"/>
      <c r="CP218" s="551"/>
      <c r="CQ218" s="551"/>
      <c r="CR218" s="551"/>
      <c r="CS218" s="551"/>
      <c r="CT218" s="551"/>
      <c r="CU218" s="551"/>
      <c r="CV218" s="551"/>
      <c r="CW218" s="551"/>
      <c r="CX218" s="551"/>
      <c r="CY218" s="551"/>
      <c r="CZ218" s="551"/>
      <c r="DA218" s="551"/>
      <c r="DB218" s="551"/>
      <c r="DC218" s="551"/>
      <c r="DD218" s="551"/>
      <c r="DE218" s="551"/>
      <c r="DF218" s="551"/>
      <c r="DG218" s="551"/>
      <c r="DH218" s="551"/>
      <c r="DI218" s="551"/>
      <c r="DJ218" s="551"/>
      <c r="DK218" s="551"/>
      <c r="DL218" s="551"/>
      <c r="DM218" s="551"/>
      <c r="DN218" s="551"/>
      <c r="DO218" s="551"/>
      <c r="DP218" s="551"/>
      <c r="DQ218" s="551"/>
      <c r="DR218" s="551"/>
      <c r="DS218" s="551"/>
      <c r="DT218" s="551"/>
      <c r="DU218" s="551"/>
      <c r="DV218" s="551"/>
      <c r="DW218" s="551"/>
      <c r="DX218" s="551"/>
      <c r="DY218" s="551"/>
      <c r="DZ218" s="551"/>
      <c r="EA218" s="551"/>
      <c r="EB218" s="551"/>
      <c r="EC218" s="551"/>
      <c r="ED218" s="551"/>
      <c r="EE218" s="551"/>
      <c r="EF218" s="551"/>
      <c r="EG218" s="551"/>
      <c r="EH218" s="551"/>
      <c r="EI218" s="551"/>
      <c r="EJ218" s="551"/>
      <c r="EK218" s="551"/>
      <c r="EL218" s="551"/>
      <c r="EM218" s="551"/>
      <c r="EN218" s="551"/>
      <c r="EO218" s="551"/>
      <c r="EP218" s="551"/>
      <c r="EQ218" s="551"/>
      <c r="ER218" s="551"/>
      <c r="ES218" s="551"/>
      <c r="ET218" s="551"/>
      <c r="EU218" s="551"/>
      <c r="EV218" s="551"/>
      <c r="EW218" s="551"/>
      <c r="EX218" s="551"/>
      <c r="EY218" s="551"/>
      <c r="EZ218" s="551"/>
      <c r="FA218" s="551"/>
      <c r="FB218" s="551"/>
      <c r="FC218" s="551"/>
      <c r="FD218" s="551"/>
      <c r="FE218" s="551"/>
      <c r="FF218" s="551"/>
      <c r="FG218" s="551"/>
      <c r="FH218" s="551"/>
      <c r="FI218" s="551"/>
      <c r="FJ218" s="551"/>
      <c r="FK218" s="551"/>
      <c r="FL218" s="551"/>
      <c r="FM218" s="551"/>
      <c r="FN218" s="551"/>
      <c r="FO218" s="551"/>
      <c r="FP218" s="551"/>
      <c r="FQ218" s="551"/>
      <c r="FR218" s="551"/>
      <c r="FS218" s="551"/>
      <c r="FT218" s="551"/>
      <c r="FU218" s="551"/>
      <c r="FV218" s="551"/>
      <c r="FW218" s="551"/>
      <c r="FX218" s="551"/>
      <c r="FY218" s="551"/>
      <c r="FZ218" s="551"/>
      <c r="GA218" s="551"/>
      <c r="GB218" s="551"/>
      <c r="GC218" s="551"/>
      <c r="GD218" s="551"/>
      <c r="GE218" s="551"/>
      <c r="GF218" s="551"/>
      <c r="GG218" s="551"/>
      <c r="GH218" s="551"/>
      <c r="GI218" s="551"/>
      <c r="GJ218" s="551"/>
      <c r="GK218" s="551"/>
      <c r="GL218" s="551"/>
      <c r="GM218" s="551"/>
      <c r="GN218" s="551"/>
      <c r="GO218" s="551"/>
      <c r="GP218" s="551"/>
      <c r="GQ218" s="551"/>
      <c r="GR218" s="551"/>
      <c r="GS218" s="551"/>
      <c r="GT218" s="551"/>
      <c r="GU218" s="551"/>
      <c r="GV218" s="551"/>
      <c r="GW218" s="551"/>
      <c r="GX218" s="551"/>
      <c r="GY218" s="551"/>
      <c r="GZ218" s="551"/>
      <c r="HA218" s="551"/>
      <c r="HB218" s="551"/>
      <c r="HC218" s="551"/>
      <c r="HD218" s="551"/>
      <c r="HE218" s="551"/>
      <c r="HF218" s="551"/>
      <c r="HG218" s="551"/>
      <c r="HH218" s="551"/>
      <c r="HI218" s="551"/>
      <c r="HJ218" s="551"/>
      <c r="HK218" s="551"/>
      <c r="HL218" s="551"/>
      <c r="HM218" s="551"/>
      <c r="HN218" s="551"/>
      <c r="HO218" s="551"/>
      <c r="HP218" s="551"/>
      <c r="HQ218" s="551"/>
      <c r="HR218" s="551"/>
      <c r="HS218" s="551"/>
      <c r="HT218" s="551"/>
      <c r="HU218" s="551"/>
      <c r="HV218" s="551"/>
      <c r="HW218" s="551"/>
      <c r="HX218" s="551"/>
      <c r="HY218" s="551"/>
      <c r="HZ218" s="551"/>
      <c r="IA218" s="551"/>
      <c r="IB218" s="551"/>
      <c r="IC218" s="551"/>
      <c r="ID218" s="551"/>
      <c r="IE218" s="551"/>
      <c r="IF218" s="551"/>
      <c r="IG218" s="551"/>
      <c r="IH218" s="551"/>
      <c r="II218" s="551"/>
      <c r="IJ218" s="551"/>
      <c r="IK218" s="551"/>
      <c r="IL218" s="551"/>
      <c r="IM218" s="551"/>
      <c r="IN218" s="551"/>
      <c r="IO218" s="551"/>
      <c r="IP218" s="551"/>
      <c r="IQ218" s="551"/>
      <c r="IR218" s="551"/>
      <c r="IS218" s="551"/>
      <c r="IT218" s="551"/>
      <c r="IU218" s="551"/>
      <c r="IV218" s="551"/>
      <c r="IW218" s="551"/>
      <c r="IX218" s="551"/>
      <c r="IY218" s="551"/>
      <c r="IZ218" s="551"/>
      <c r="JA218" s="551"/>
      <c r="JB218" s="551"/>
      <c r="JC218" s="551"/>
      <c r="JD218" s="551"/>
      <c r="JE218" s="551"/>
      <c r="JF218" s="551"/>
      <c r="JG218" s="551"/>
      <c r="JH218" s="551"/>
      <c r="JI218" s="551"/>
    </row>
    <row r="219" spans="1:269" s="550" customFormat="1" ht="6" customHeight="1">
      <c r="A219" s="647"/>
      <c r="B219" s="639"/>
      <c r="C219" s="640"/>
      <c r="D219" s="641"/>
      <c r="E219" s="642"/>
      <c r="F219" s="637">
        <f t="shared" si="6"/>
        <v>0</v>
      </c>
      <c r="G219" s="525"/>
      <c r="H219" s="526"/>
      <c r="I219" s="526"/>
      <c r="J219" s="526"/>
      <c r="K219" s="526"/>
      <c r="L219" s="525"/>
      <c r="M219" s="525"/>
      <c r="N219" s="526"/>
      <c r="O219" s="525"/>
      <c r="P219" s="493"/>
      <c r="Q219" s="549"/>
      <c r="R219" s="549"/>
      <c r="U219" s="551"/>
      <c r="V219" s="519"/>
      <c r="W219" s="551"/>
      <c r="X219" s="551"/>
      <c r="Y219" s="551"/>
      <c r="Z219" s="551"/>
      <c r="AA219" s="551"/>
      <c r="AB219" s="551"/>
      <c r="AC219" s="551"/>
      <c r="AD219" s="551"/>
      <c r="AE219" s="551"/>
      <c r="AF219" s="551"/>
      <c r="AG219" s="551"/>
      <c r="AH219" s="551"/>
      <c r="AI219" s="551"/>
      <c r="AJ219" s="551"/>
      <c r="AK219" s="551"/>
      <c r="AL219" s="551"/>
      <c r="AM219" s="551"/>
      <c r="AN219" s="551"/>
      <c r="AO219" s="551"/>
      <c r="AP219" s="551"/>
      <c r="AQ219" s="551"/>
      <c r="AR219" s="551"/>
      <c r="AS219" s="551"/>
      <c r="AT219" s="551"/>
      <c r="AU219" s="551"/>
      <c r="AV219" s="551"/>
      <c r="AW219" s="551"/>
      <c r="AX219" s="551"/>
      <c r="AY219" s="551"/>
      <c r="AZ219" s="551"/>
      <c r="BA219" s="551"/>
      <c r="BB219" s="551"/>
      <c r="BC219" s="551"/>
      <c r="BD219" s="551"/>
      <c r="BE219" s="551"/>
      <c r="BF219" s="551"/>
      <c r="BG219" s="551"/>
      <c r="BH219" s="551"/>
      <c r="BI219" s="551"/>
      <c r="BJ219" s="551"/>
      <c r="BK219" s="551"/>
      <c r="BL219" s="551"/>
      <c r="BM219" s="551"/>
      <c r="BN219" s="551"/>
      <c r="BO219" s="551"/>
      <c r="BP219" s="551"/>
      <c r="BQ219" s="551"/>
      <c r="BR219" s="551"/>
      <c r="BS219" s="551"/>
      <c r="BT219" s="551"/>
      <c r="BU219" s="551"/>
      <c r="BV219" s="551"/>
      <c r="BW219" s="551"/>
      <c r="BX219" s="551"/>
      <c r="BY219" s="551"/>
      <c r="BZ219" s="551"/>
      <c r="CA219" s="551"/>
      <c r="CB219" s="551"/>
      <c r="CC219" s="551"/>
      <c r="CD219" s="551"/>
      <c r="CE219" s="551"/>
      <c r="CF219" s="551"/>
      <c r="CG219" s="551"/>
      <c r="CH219" s="551"/>
      <c r="CI219" s="551"/>
      <c r="CJ219" s="551"/>
      <c r="CK219" s="551"/>
      <c r="CL219" s="551"/>
      <c r="CM219" s="551"/>
      <c r="CN219" s="551"/>
      <c r="CO219" s="551"/>
      <c r="CP219" s="551"/>
      <c r="CQ219" s="551"/>
      <c r="CR219" s="551"/>
      <c r="CS219" s="551"/>
      <c r="CT219" s="551"/>
      <c r="CU219" s="551"/>
      <c r="CV219" s="551"/>
      <c r="CW219" s="551"/>
      <c r="CX219" s="551"/>
      <c r="CY219" s="551"/>
      <c r="CZ219" s="551"/>
      <c r="DA219" s="551"/>
      <c r="DB219" s="551"/>
      <c r="DC219" s="551"/>
      <c r="DD219" s="551"/>
      <c r="DE219" s="551"/>
      <c r="DF219" s="551"/>
      <c r="DG219" s="551"/>
      <c r="DH219" s="551"/>
      <c r="DI219" s="551"/>
      <c r="DJ219" s="551"/>
      <c r="DK219" s="551"/>
      <c r="DL219" s="551"/>
      <c r="DM219" s="551"/>
      <c r="DN219" s="551"/>
      <c r="DO219" s="551"/>
      <c r="DP219" s="551"/>
      <c r="DQ219" s="551"/>
      <c r="DR219" s="551"/>
      <c r="DS219" s="551"/>
      <c r="DT219" s="551"/>
      <c r="DU219" s="551"/>
      <c r="DV219" s="551"/>
      <c r="DW219" s="551"/>
      <c r="DX219" s="551"/>
      <c r="DY219" s="551"/>
      <c r="DZ219" s="551"/>
      <c r="EA219" s="551"/>
      <c r="EB219" s="551"/>
      <c r="EC219" s="551"/>
      <c r="ED219" s="551"/>
      <c r="EE219" s="551"/>
      <c r="EF219" s="551"/>
      <c r="EG219" s="551"/>
      <c r="EH219" s="551"/>
      <c r="EI219" s="551"/>
      <c r="EJ219" s="551"/>
      <c r="EK219" s="551"/>
      <c r="EL219" s="551"/>
      <c r="EM219" s="551"/>
      <c r="EN219" s="551"/>
      <c r="EO219" s="551"/>
      <c r="EP219" s="551"/>
      <c r="EQ219" s="551"/>
      <c r="ER219" s="551"/>
      <c r="ES219" s="551"/>
      <c r="ET219" s="551"/>
      <c r="EU219" s="551"/>
      <c r="EV219" s="551"/>
      <c r="EW219" s="551"/>
      <c r="EX219" s="551"/>
      <c r="EY219" s="551"/>
      <c r="EZ219" s="551"/>
      <c r="FA219" s="551"/>
      <c r="FB219" s="551"/>
      <c r="FC219" s="551"/>
      <c r="FD219" s="551"/>
      <c r="FE219" s="551"/>
      <c r="FF219" s="551"/>
      <c r="FG219" s="551"/>
      <c r="FH219" s="551"/>
      <c r="FI219" s="551"/>
      <c r="FJ219" s="551"/>
      <c r="FK219" s="551"/>
      <c r="FL219" s="551"/>
      <c r="FM219" s="551"/>
      <c r="FN219" s="551"/>
      <c r="FO219" s="551"/>
      <c r="FP219" s="551"/>
      <c r="FQ219" s="551"/>
      <c r="FR219" s="551"/>
      <c r="FS219" s="551"/>
      <c r="FT219" s="551"/>
      <c r="FU219" s="551"/>
      <c r="FV219" s="551"/>
      <c r="FW219" s="551"/>
      <c r="FX219" s="551"/>
      <c r="FY219" s="551"/>
      <c r="FZ219" s="551"/>
      <c r="GA219" s="551"/>
      <c r="GB219" s="551"/>
      <c r="GC219" s="551"/>
      <c r="GD219" s="551"/>
      <c r="GE219" s="551"/>
      <c r="GF219" s="551"/>
      <c r="GG219" s="551"/>
      <c r="GH219" s="551"/>
      <c r="GI219" s="551"/>
      <c r="GJ219" s="551"/>
      <c r="GK219" s="551"/>
      <c r="GL219" s="551"/>
      <c r="GM219" s="551"/>
      <c r="GN219" s="551"/>
      <c r="GO219" s="551"/>
      <c r="GP219" s="551"/>
      <c r="GQ219" s="551"/>
      <c r="GR219" s="551"/>
      <c r="GS219" s="551"/>
      <c r="GT219" s="551"/>
      <c r="GU219" s="551"/>
      <c r="GV219" s="551"/>
      <c r="GW219" s="551"/>
      <c r="GX219" s="551"/>
      <c r="GY219" s="551"/>
      <c r="GZ219" s="551"/>
      <c r="HA219" s="551"/>
      <c r="HB219" s="551"/>
      <c r="HC219" s="551"/>
      <c r="HD219" s="551"/>
      <c r="HE219" s="551"/>
      <c r="HF219" s="551"/>
      <c r="HG219" s="551"/>
      <c r="HH219" s="551"/>
      <c r="HI219" s="551"/>
      <c r="HJ219" s="551"/>
      <c r="HK219" s="551"/>
      <c r="HL219" s="551"/>
      <c r="HM219" s="551"/>
      <c r="HN219" s="551"/>
      <c r="HO219" s="551"/>
      <c r="HP219" s="551"/>
      <c r="HQ219" s="551"/>
      <c r="HR219" s="551"/>
      <c r="HS219" s="551"/>
      <c r="HT219" s="551"/>
      <c r="HU219" s="551"/>
      <c r="HV219" s="551"/>
      <c r="HW219" s="551"/>
      <c r="HX219" s="551"/>
      <c r="HY219" s="551"/>
      <c r="HZ219" s="551"/>
      <c r="IA219" s="551"/>
      <c r="IB219" s="551"/>
      <c r="IC219" s="551"/>
      <c r="ID219" s="551"/>
      <c r="IE219" s="551"/>
      <c r="IF219" s="551"/>
      <c r="IG219" s="551"/>
      <c r="IH219" s="551"/>
      <c r="II219" s="551"/>
      <c r="IJ219" s="551"/>
      <c r="IK219" s="551"/>
      <c r="IL219" s="551"/>
      <c r="IM219" s="551"/>
      <c r="IN219" s="551"/>
      <c r="IO219" s="551"/>
      <c r="IP219" s="551"/>
      <c r="IQ219" s="551"/>
      <c r="IR219" s="551"/>
      <c r="IS219" s="551"/>
      <c r="IT219" s="551"/>
      <c r="IU219" s="551"/>
      <c r="IV219" s="551"/>
      <c r="IW219" s="551"/>
      <c r="IX219" s="551"/>
      <c r="IY219" s="551"/>
      <c r="IZ219" s="551"/>
      <c r="JA219" s="551"/>
      <c r="JB219" s="551"/>
      <c r="JC219" s="551"/>
      <c r="JD219" s="551"/>
      <c r="JE219" s="551"/>
      <c r="JF219" s="551"/>
      <c r="JG219" s="551"/>
      <c r="JH219" s="551"/>
      <c r="JI219" s="551"/>
    </row>
    <row r="220" spans="1:269" s="550" customFormat="1" ht="30.75" customHeight="1">
      <c r="A220" s="655">
        <v>8.1999999999999993</v>
      </c>
      <c r="B220" s="657" t="s">
        <v>436</v>
      </c>
      <c r="C220" s="644">
        <v>1</v>
      </c>
      <c r="D220" s="645" t="s">
        <v>43</v>
      </c>
      <c r="E220" s="646">
        <v>7200</v>
      </c>
      <c r="F220" s="636">
        <f t="shared" si="6"/>
        <v>7200</v>
      </c>
      <c r="G220" s="525"/>
      <c r="H220" s="525"/>
      <c r="I220" s="525"/>
      <c r="J220" s="525"/>
      <c r="K220" s="525"/>
      <c r="L220" s="525"/>
      <c r="M220" s="525"/>
      <c r="N220" s="525"/>
      <c r="O220" s="525"/>
      <c r="P220" s="493"/>
      <c r="Q220" s="552"/>
      <c r="R220" s="552"/>
      <c r="U220" s="551"/>
      <c r="V220" s="519"/>
      <c r="W220" s="551"/>
      <c r="X220" s="551"/>
      <c r="Y220" s="551"/>
      <c r="Z220" s="551"/>
      <c r="AA220" s="551"/>
      <c r="AB220" s="551"/>
      <c r="AC220" s="551"/>
      <c r="AD220" s="551"/>
      <c r="AE220" s="551"/>
      <c r="AF220" s="551"/>
      <c r="AG220" s="551"/>
      <c r="AH220" s="551"/>
      <c r="AI220" s="551"/>
      <c r="AJ220" s="551"/>
      <c r="AK220" s="551"/>
      <c r="AL220" s="551"/>
      <c r="AM220" s="551"/>
      <c r="AN220" s="551"/>
      <c r="AO220" s="551"/>
      <c r="AP220" s="551"/>
      <c r="AQ220" s="551"/>
      <c r="AR220" s="551"/>
      <c r="AS220" s="551"/>
      <c r="AT220" s="551"/>
      <c r="AU220" s="551"/>
      <c r="AV220" s="551"/>
      <c r="AW220" s="551"/>
      <c r="AX220" s="551"/>
      <c r="AY220" s="551"/>
      <c r="AZ220" s="551"/>
      <c r="BA220" s="551"/>
      <c r="BB220" s="551"/>
      <c r="BC220" s="551"/>
      <c r="BD220" s="551"/>
      <c r="BE220" s="551"/>
      <c r="BF220" s="551"/>
      <c r="BG220" s="551"/>
      <c r="BH220" s="551"/>
      <c r="BI220" s="551"/>
      <c r="BJ220" s="551"/>
      <c r="BK220" s="551"/>
      <c r="BL220" s="551"/>
      <c r="BM220" s="551"/>
      <c r="BN220" s="551"/>
      <c r="BO220" s="551"/>
      <c r="BP220" s="551"/>
      <c r="BQ220" s="551"/>
      <c r="BR220" s="551"/>
      <c r="BS220" s="551"/>
      <c r="BT220" s="551"/>
      <c r="BU220" s="551"/>
      <c r="BV220" s="551"/>
      <c r="BW220" s="551"/>
      <c r="BX220" s="551"/>
      <c r="BY220" s="551"/>
      <c r="BZ220" s="551"/>
      <c r="CA220" s="551"/>
      <c r="CB220" s="551"/>
      <c r="CC220" s="551"/>
      <c r="CD220" s="551"/>
      <c r="CE220" s="551"/>
      <c r="CF220" s="551"/>
      <c r="CG220" s="551"/>
      <c r="CH220" s="551"/>
      <c r="CI220" s="551"/>
      <c r="CJ220" s="551"/>
      <c r="CK220" s="551"/>
      <c r="CL220" s="551"/>
      <c r="CM220" s="551"/>
      <c r="CN220" s="551"/>
      <c r="CO220" s="551"/>
      <c r="CP220" s="551"/>
      <c r="CQ220" s="551"/>
      <c r="CR220" s="551"/>
      <c r="CS220" s="551"/>
      <c r="CT220" s="551"/>
      <c r="CU220" s="551"/>
      <c r="CV220" s="551"/>
      <c r="CW220" s="551"/>
      <c r="CX220" s="551"/>
      <c r="CY220" s="551"/>
      <c r="CZ220" s="551"/>
      <c r="DA220" s="551"/>
      <c r="DB220" s="551"/>
      <c r="DC220" s="551"/>
      <c r="DD220" s="551"/>
      <c r="DE220" s="551"/>
      <c r="DF220" s="551"/>
      <c r="DG220" s="551"/>
      <c r="DH220" s="551"/>
      <c r="DI220" s="551"/>
      <c r="DJ220" s="551"/>
      <c r="DK220" s="551"/>
      <c r="DL220" s="551"/>
      <c r="DM220" s="551"/>
      <c r="DN220" s="551"/>
      <c r="DO220" s="551"/>
      <c r="DP220" s="551"/>
      <c r="DQ220" s="551"/>
      <c r="DR220" s="551"/>
      <c r="DS220" s="551"/>
      <c r="DT220" s="551"/>
      <c r="DU220" s="551"/>
      <c r="DV220" s="551"/>
      <c r="DW220" s="551"/>
      <c r="DX220" s="551"/>
      <c r="DY220" s="551"/>
      <c r="DZ220" s="551"/>
      <c r="EA220" s="551"/>
      <c r="EB220" s="551"/>
      <c r="EC220" s="551"/>
      <c r="ED220" s="551"/>
      <c r="EE220" s="551"/>
      <c r="EF220" s="551"/>
      <c r="EG220" s="551"/>
      <c r="EH220" s="551"/>
      <c r="EI220" s="551"/>
      <c r="EJ220" s="551"/>
      <c r="EK220" s="551"/>
      <c r="EL220" s="551"/>
      <c r="EM220" s="551"/>
      <c r="EN220" s="551"/>
      <c r="EO220" s="551"/>
      <c r="EP220" s="551"/>
      <c r="EQ220" s="551"/>
      <c r="ER220" s="551"/>
      <c r="ES220" s="551"/>
      <c r="ET220" s="551"/>
      <c r="EU220" s="551"/>
      <c r="EV220" s="551"/>
      <c r="EW220" s="551"/>
      <c r="EX220" s="551"/>
      <c r="EY220" s="551"/>
      <c r="EZ220" s="551"/>
      <c r="FA220" s="551"/>
      <c r="FB220" s="551"/>
      <c r="FC220" s="551"/>
      <c r="FD220" s="551"/>
      <c r="FE220" s="551"/>
      <c r="FF220" s="551"/>
      <c r="FG220" s="551"/>
      <c r="FH220" s="551"/>
      <c r="FI220" s="551"/>
      <c r="FJ220" s="551"/>
      <c r="FK220" s="551"/>
      <c r="FL220" s="551"/>
      <c r="FM220" s="551"/>
      <c r="FN220" s="551"/>
      <c r="FO220" s="551"/>
      <c r="FP220" s="551"/>
      <c r="FQ220" s="551"/>
      <c r="FR220" s="551"/>
      <c r="FS220" s="551"/>
      <c r="FT220" s="551"/>
      <c r="FU220" s="551"/>
      <c r="FV220" s="551"/>
      <c r="FW220" s="551"/>
      <c r="FX220" s="551"/>
      <c r="FY220" s="551"/>
      <c r="FZ220" s="551"/>
      <c r="GA220" s="551"/>
      <c r="GB220" s="551"/>
      <c r="GC220" s="551"/>
      <c r="GD220" s="551"/>
      <c r="GE220" s="551"/>
      <c r="GF220" s="551"/>
      <c r="GG220" s="551"/>
      <c r="GH220" s="551"/>
      <c r="GI220" s="551"/>
      <c r="GJ220" s="551"/>
      <c r="GK220" s="551"/>
      <c r="GL220" s="551"/>
      <c r="GM220" s="551"/>
      <c r="GN220" s="551"/>
      <c r="GO220" s="551"/>
      <c r="GP220" s="551"/>
      <c r="GQ220" s="551"/>
      <c r="GR220" s="551"/>
      <c r="GS220" s="551"/>
      <c r="GT220" s="551"/>
      <c r="GU220" s="551"/>
      <c r="GV220" s="551"/>
      <c r="GW220" s="551"/>
      <c r="GX220" s="551"/>
      <c r="GY220" s="551"/>
      <c r="GZ220" s="551"/>
      <c r="HA220" s="551"/>
      <c r="HB220" s="551"/>
      <c r="HC220" s="551"/>
      <c r="HD220" s="551"/>
      <c r="HE220" s="551"/>
      <c r="HF220" s="551"/>
      <c r="HG220" s="551"/>
      <c r="HH220" s="551"/>
      <c r="HI220" s="551"/>
      <c r="HJ220" s="551"/>
      <c r="HK220" s="551"/>
      <c r="HL220" s="551"/>
      <c r="HM220" s="551"/>
      <c r="HN220" s="551"/>
      <c r="HO220" s="551"/>
      <c r="HP220" s="551"/>
      <c r="HQ220" s="551"/>
      <c r="HR220" s="551"/>
      <c r="HS220" s="551"/>
      <c r="HT220" s="551"/>
      <c r="HU220" s="551"/>
      <c r="HV220" s="551"/>
      <c r="HW220" s="551"/>
      <c r="HX220" s="551"/>
      <c r="HY220" s="551"/>
      <c r="HZ220" s="551"/>
      <c r="IA220" s="551"/>
      <c r="IB220" s="551"/>
      <c r="IC220" s="551"/>
      <c r="ID220" s="551"/>
      <c r="IE220" s="551"/>
      <c r="IF220" s="551"/>
      <c r="IG220" s="551"/>
      <c r="IH220" s="551"/>
      <c r="II220" s="551"/>
      <c r="IJ220" s="551"/>
      <c r="IK220" s="551"/>
      <c r="IL220" s="551"/>
      <c r="IM220" s="551"/>
      <c r="IN220" s="551"/>
      <c r="IO220" s="551"/>
      <c r="IP220" s="551"/>
      <c r="IQ220" s="551"/>
      <c r="IR220" s="551"/>
      <c r="IS220" s="551"/>
      <c r="IT220" s="551"/>
      <c r="IU220" s="551"/>
      <c r="IV220" s="551"/>
      <c r="IW220" s="551"/>
      <c r="IX220" s="551"/>
      <c r="IY220" s="551"/>
      <c r="IZ220" s="551"/>
      <c r="JA220" s="551"/>
      <c r="JB220" s="551"/>
      <c r="JC220" s="551"/>
      <c r="JD220" s="551"/>
      <c r="JE220" s="551"/>
      <c r="JF220" s="551"/>
      <c r="JG220" s="551"/>
      <c r="JH220" s="551"/>
      <c r="JI220" s="551"/>
    </row>
    <row r="221" spans="1:269" s="550" customFormat="1" ht="3" customHeight="1">
      <c r="A221" s="647"/>
      <c r="B221" s="639"/>
      <c r="C221" s="640"/>
      <c r="D221" s="641"/>
      <c r="E221" s="642"/>
      <c r="F221" s="637">
        <f t="shared" si="6"/>
        <v>0</v>
      </c>
      <c r="G221" s="525"/>
      <c r="H221" s="526"/>
      <c r="I221" s="526"/>
      <c r="J221" s="526"/>
      <c r="K221" s="526"/>
      <c r="L221" s="525"/>
      <c r="M221" s="525"/>
      <c r="N221" s="526"/>
      <c r="O221" s="525"/>
      <c r="P221" s="493"/>
      <c r="Q221" s="549"/>
      <c r="R221" s="549"/>
      <c r="U221" s="551"/>
      <c r="V221" s="519"/>
      <c r="W221" s="551"/>
      <c r="X221" s="551"/>
      <c r="Y221" s="551"/>
      <c r="Z221" s="551"/>
      <c r="AA221" s="551"/>
      <c r="AB221" s="551"/>
      <c r="AC221" s="551"/>
      <c r="AD221" s="551"/>
      <c r="AE221" s="551"/>
      <c r="AF221" s="551"/>
      <c r="AG221" s="551"/>
      <c r="AH221" s="551"/>
      <c r="AI221" s="551"/>
      <c r="AJ221" s="551"/>
      <c r="AK221" s="551"/>
      <c r="AL221" s="551"/>
      <c r="AM221" s="551"/>
      <c r="AN221" s="551"/>
      <c r="AO221" s="551"/>
      <c r="AP221" s="551"/>
      <c r="AQ221" s="551"/>
      <c r="AR221" s="551"/>
      <c r="AS221" s="551"/>
      <c r="AT221" s="551"/>
      <c r="AU221" s="551"/>
      <c r="AV221" s="551"/>
      <c r="AW221" s="551"/>
      <c r="AX221" s="551"/>
      <c r="AY221" s="551"/>
      <c r="AZ221" s="551"/>
      <c r="BA221" s="551"/>
      <c r="BB221" s="551"/>
      <c r="BC221" s="551"/>
      <c r="BD221" s="551"/>
      <c r="BE221" s="551"/>
      <c r="BF221" s="551"/>
      <c r="BG221" s="551"/>
      <c r="BH221" s="551"/>
      <c r="BI221" s="551"/>
      <c r="BJ221" s="551"/>
      <c r="BK221" s="551"/>
      <c r="BL221" s="551"/>
      <c r="BM221" s="551"/>
      <c r="BN221" s="551"/>
      <c r="BO221" s="551"/>
      <c r="BP221" s="551"/>
      <c r="BQ221" s="551"/>
      <c r="BR221" s="551"/>
      <c r="BS221" s="551"/>
      <c r="BT221" s="551"/>
      <c r="BU221" s="551"/>
      <c r="BV221" s="551"/>
      <c r="BW221" s="551"/>
      <c r="BX221" s="551"/>
      <c r="BY221" s="551"/>
      <c r="BZ221" s="551"/>
      <c r="CA221" s="551"/>
      <c r="CB221" s="551"/>
      <c r="CC221" s="551"/>
      <c r="CD221" s="551"/>
      <c r="CE221" s="551"/>
      <c r="CF221" s="551"/>
      <c r="CG221" s="551"/>
      <c r="CH221" s="551"/>
      <c r="CI221" s="551"/>
      <c r="CJ221" s="551"/>
      <c r="CK221" s="551"/>
      <c r="CL221" s="551"/>
      <c r="CM221" s="551"/>
      <c r="CN221" s="551"/>
      <c r="CO221" s="551"/>
      <c r="CP221" s="551"/>
      <c r="CQ221" s="551"/>
      <c r="CR221" s="551"/>
      <c r="CS221" s="551"/>
      <c r="CT221" s="551"/>
      <c r="CU221" s="551"/>
      <c r="CV221" s="551"/>
      <c r="CW221" s="551"/>
      <c r="CX221" s="551"/>
      <c r="CY221" s="551"/>
      <c r="CZ221" s="551"/>
      <c r="DA221" s="551"/>
      <c r="DB221" s="551"/>
      <c r="DC221" s="551"/>
      <c r="DD221" s="551"/>
      <c r="DE221" s="551"/>
      <c r="DF221" s="551"/>
      <c r="DG221" s="551"/>
      <c r="DH221" s="551"/>
      <c r="DI221" s="551"/>
      <c r="DJ221" s="551"/>
      <c r="DK221" s="551"/>
      <c r="DL221" s="551"/>
      <c r="DM221" s="551"/>
      <c r="DN221" s="551"/>
      <c r="DO221" s="551"/>
      <c r="DP221" s="551"/>
      <c r="DQ221" s="551"/>
      <c r="DR221" s="551"/>
      <c r="DS221" s="551"/>
      <c r="DT221" s="551"/>
      <c r="DU221" s="551"/>
      <c r="DV221" s="551"/>
      <c r="DW221" s="551"/>
      <c r="DX221" s="551"/>
      <c r="DY221" s="551"/>
      <c r="DZ221" s="551"/>
      <c r="EA221" s="551"/>
      <c r="EB221" s="551"/>
      <c r="EC221" s="551"/>
      <c r="ED221" s="551"/>
      <c r="EE221" s="551"/>
      <c r="EF221" s="551"/>
      <c r="EG221" s="551"/>
      <c r="EH221" s="551"/>
      <c r="EI221" s="551"/>
      <c r="EJ221" s="551"/>
      <c r="EK221" s="551"/>
      <c r="EL221" s="551"/>
      <c r="EM221" s="551"/>
      <c r="EN221" s="551"/>
      <c r="EO221" s="551"/>
      <c r="EP221" s="551"/>
      <c r="EQ221" s="551"/>
      <c r="ER221" s="551"/>
      <c r="ES221" s="551"/>
      <c r="ET221" s="551"/>
      <c r="EU221" s="551"/>
      <c r="EV221" s="551"/>
      <c r="EW221" s="551"/>
      <c r="EX221" s="551"/>
      <c r="EY221" s="551"/>
      <c r="EZ221" s="551"/>
      <c r="FA221" s="551"/>
      <c r="FB221" s="551"/>
      <c r="FC221" s="551"/>
      <c r="FD221" s="551"/>
      <c r="FE221" s="551"/>
      <c r="FF221" s="551"/>
      <c r="FG221" s="551"/>
      <c r="FH221" s="551"/>
      <c r="FI221" s="551"/>
      <c r="FJ221" s="551"/>
      <c r="FK221" s="551"/>
      <c r="FL221" s="551"/>
      <c r="FM221" s="551"/>
      <c r="FN221" s="551"/>
      <c r="FO221" s="551"/>
      <c r="FP221" s="551"/>
      <c r="FQ221" s="551"/>
      <c r="FR221" s="551"/>
      <c r="FS221" s="551"/>
      <c r="FT221" s="551"/>
      <c r="FU221" s="551"/>
      <c r="FV221" s="551"/>
      <c r="FW221" s="551"/>
      <c r="FX221" s="551"/>
      <c r="FY221" s="551"/>
      <c r="FZ221" s="551"/>
      <c r="GA221" s="551"/>
      <c r="GB221" s="551"/>
      <c r="GC221" s="551"/>
      <c r="GD221" s="551"/>
      <c r="GE221" s="551"/>
      <c r="GF221" s="551"/>
      <c r="GG221" s="551"/>
      <c r="GH221" s="551"/>
      <c r="GI221" s="551"/>
      <c r="GJ221" s="551"/>
      <c r="GK221" s="551"/>
      <c r="GL221" s="551"/>
      <c r="GM221" s="551"/>
      <c r="GN221" s="551"/>
      <c r="GO221" s="551"/>
      <c r="GP221" s="551"/>
      <c r="GQ221" s="551"/>
      <c r="GR221" s="551"/>
      <c r="GS221" s="551"/>
      <c r="GT221" s="551"/>
      <c r="GU221" s="551"/>
      <c r="GV221" s="551"/>
      <c r="GW221" s="551"/>
      <c r="GX221" s="551"/>
      <c r="GY221" s="551"/>
      <c r="GZ221" s="551"/>
      <c r="HA221" s="551"/>
      <c r="HB221" s="551"/>
      <c r="HC221" s="551"/>
      <c r="HD221" s="551"/>
      <c r="HE221" s="551"/>
      <c r="HF221" s="551"/>
      <c r="HG221" s="551"/>
      <c r="HH221" s="551"/>
      <c r="HI221" s="551"/>
      <c r="HJ221" s="551"/>
      <c r="HK221" s="551"/>
      <c r="HL221" s="551"/>
      <c r="HM221" s="551"/>
      <c r="HN221" s="551"/>
      <c r="HO221" s="551"/>
      <c r="HP221" s="551"/>
      <c r="HQ221" s="551"/>
      <c r="HR221" s="551"/>
      <c r="HS221" s="551"/>
      <c r="HT221" s="551"/>
      <c r="HU221" s="551"/>
      <c r="HV221" s="551"/>
      <c r="HW221" s="551"/>
      <c r="HX221" s="551"/>
      <c r="HY221" s="551"/>
      <c r="HZ221" s="551"/>
      <c r="IA221" s="551"/>
      <c r="IB221" s="551"/>
      <c r="IC221" s="551"/>
      <c r="ID221" s="551"/>
      <c r="IE221" s="551"/>
      <c r="IF221" s="551"/>
      <c r="IG221" s="551"/>
      <c r="IH221" s="551"/>
      <c r="II221" s="551"/>
      <c r="IJ221" s="551"/>
      <c r="IK221" s="551"/>
      <c r="IL221" s="551"/>
      <c r="IM221" s="551"/>
      <c r="IN221" s="551"/>
      <c r="IO221" s="551"/>
      <c r="IP221" s="551"/>
      <c r="IQ221" s="551"/>
      <c r="IR221" s="551"/>
      <c r="IS221" s="551"/>
      <c r="IT221" s="551"/>
      <c r="IU221" s="551"/>
      <c r="IV221" s="551"/>
      <c r="IW221" s="551"/>
      <c r="IX221" s="551"/>
      <c r="IY221" s="551"/>
      <c r="IZ221" s="551"/>
      <c r="JA221" s="551"/>
      <c r="JB221" s="551"/>
      <c r="JC221" s="551"/>
      <c r="JD221" s="551"/>
      <c r="JE221" s="551"/>
      <c r="JF221" s="551"/>
      <c r="JG221" s="551"/>
      <c r="JH221" s="551"/>
      <c r="JI221" s="551"/>
    </row>
    <row r="222" spans="1:269" s="554" customFormat="1">
      <c r="A222" s="728">
        <v>8.3000000000000007</v>
      </c>
      <c r="B222" s="729" t="s">
        <v>336</v>
      </c>
      <c r="C222" s="730">
        <v>0</v>
      </c>
      <c r="D222" s="731"/>
      <c r="E222" s="732"/>
      <c r="F222" s="637">
        <f t="shared" si="6"/>
        <v>0</v>
      </c>
      <c r="G222" s="525"/>
      <c r="H222" s="526"/>
      <c r="I222" s="526"/>
      <c r="J222" s="526"/>
      <c r="K222" s="526"/>
      <c r="L222" s="525"/>
      <c r="M222" s="525"/>
      <c r="N222" s="526"/>
      <c r="O222" s="525"/>
      <c r="P222" s="503"/>
      <c r="Q222" s="553"/>
      <c r="R222" s="553"/>
      <c r="U222" s="516"/>
      <c r="V222" s="532"/>
      <c r="W222" s="516"/>
      <c r="X222" s="516"/>
      <c r="Y222" s="516"/>
      <c r="Z222" s="516"/>
      <c r="AA222" s="516"/>
      <c r="AB222" s="516"/>
      <c r="AC222" s="516"/>
      <c r="AD222" s="516"/>
      <c r="AE222" s="516"/>
      <c r="AF222" s="516"/>
      <c r="AG222" s="516"/>
      <c r="AH222" s="516"/>
      <c r="AI222" s="516"/>
      <c r="AJ222" s="516"/>
      <c r="AK222" s="516"/>
      <c r="AL222" s="516"/>
      <c r="AM222" s="516"/>
      <c r="AN222" s="516"/>
      <c r="AO222" s="516"/>
      <c r="AP222" s="516"/>
      <c r="AQ222" s="516"/>
      <c r="AR222" s="516"/>
      <c r="AS222" s="516"/>
      <c r="AT222" s="516"/>
      <c r="AU222" s="516"/>
      <c r="AV222" s="516"/>
      <c r="AW222" s="516"/>
      <c r="AX222" s="516"/>
      <c r="AY222" s="516"/>
      <c r="AZ222" s="516"/>
      <c r="BA222" s="516"/>
      <c r="BB222" s="516"/>
      <c r="BC222" s="516"/>
      <c r="BD222" s="516"/>
      <c r="BE222" s="516"/>
      <c r="BF222" s="516"/>
      <c r="BG222" s="516"/>
      <c r="BH222" s="516"/>
      <c r="BI222" s="516"/>
      <c r="BJ222" s="516"/>
      <c r="BK222" s="516"/>
      <c r="BL222" s="516"/>
      <c r="BM222" s="516"/>
      <c r="BN222" s="516"/>
      <c r="BO222" s="516"/>
      <c r="BP222" s="516"/>
      <c r="BQ222" s="516"/>
      <c r="BR222" s="516"/>
      <c r="BS222" s="516"/>
      <c r="BT222" s="516"/>
      <c r="BU222" s="516"/>
      <c r="BV222" s="516"/>
      <c r="BW222" s="516"/>
      <c r="BX222" s="516"/>
      <c r="BY222" s="516"/>
      <c r="BZ222" s="516"/>
      <c r="CA222" s="516"/>
      <c r="CB222" s="516"/>
      <c r="CC222" s="516"/>
      <c r="CD222" s="516"/>
      <c r="CE222" s="516"/>
      <c r="CF222" s="516"/>
      <c r="CG222" s="516"/>
      <c r="CH222" s="516"/>
      <c r="CI222" s="516"/>
      <c r="CJ222" s="516"/>
      <c r="CK222" s="516"/>
      <c r="CL222" s="516"/>
      <c r="CM222" s="516"/>
      <c r="CN222" s="516"/>
      <c r="CO222" s="516"/>
      <c r="CP222" s="516"/>
      <c r="CQ222" s="516"/>
      <c r="CR222" s="516"/>
      <c r="CS222" s="516"/>
      <c r="CT222" s="516"/>
      <c r="CU222" s="516"/>
      <c r="CV222" s="516"/>
      <c r="CW222" s="516"/>
      <c r="CX222" s="516"/>
      <c r="CY222" s="516"/>
      <c r="CZ222" s="516"/>
      <c r="DA222" s="516"/>
      <c r="DB222" s="516"/>
      <c r="DC222" s="516"/>
      <c r="DD222" s="516"/>
      <c r="DE222" s="516"/>
      <c r="DF222" s="516"/>
      <c r="DG222" s="516"/>
      <c r="DH222" s="516"/>
      <c r="DI222" s="516"/>
      <c r="DJ222" s="516"/>
      <c r="DK222" s="516"/>
      <c r="DL222" s="516"/>
      <c r="DM222" s="516"/>
      <c r="DN222" s="516"/>
      <c r="DO222" s="516"/>
      <c r="DP222" s="516"/>
      <c r="DQ222" s="516"/>
      <c r="DR222" s="516"/>
      <c r="DS222" s="516"/>
      <c r="DT222" s="516"/>
      <c r="DU222" s="516"/>
      <c r="DV222" s="516"/>
      <c r="DW222" s="516"/>
      <c r="DX222" s="516"/>
      <c r="DY222" s="516"/>
      <c r="DZ222" s="516"/>
      <c r="EA222" s="516"/>
      <c r="EB222" s="516"/>
      <c r="EC222" s="516"/>
      <c r="ED222" s="516"/>
      <c r="EE222" s="516"/>
      <c r="EF222" s="516"/>
      <c r="EG222" s="516"/>
      <c r="EH222" s="516"/>
      <c r="EI222" s="516"/>
      <c r="EJ222" s="516"/>
      <c r="EK222" s="516"/>
      <c r="EL222" s="516"/>
      <c r="EM222" s="516"/>
      <c r="EN222" s="516"/>
      <c r="EO222" s="516"/>
      <c r="EP222" s="516"/>
      <c r="EQ222" s="516"/>
      <c r="ER222" s="516"/>
      <c r="ES222" s="516"/>
      <c r="ET222" s="516"/>
      <c r="EU222" s="516"/>
      <c r="EV222" s="516"/>
      <c r="EW222" s="516"/>
      <c r="EX222" s="516"/>
      <c r="EY222" s="516"/>
      <c r="EZ222" s="516"/>
      <c r="FA222" s="516"/>
      <c r="FB222" s="516"/>
      <c r="FC222" s="516"/>
      <c r="FD222" s="516"/>
      <c r="FE222" s="516"/>
      <c r="FF222" s="516"/>
      <c r="FG222" s="516"/>
      <c r="FH222" s="516"/>
      <c r="FI222" s="516"/>
      <c r="FJ222" s="516"/>
      <c r="FK222" s="516"/>
      <c r="FL222" s="516"/>
      <c r="FM222" s="516"/>
      <c r="FN222" s="516"/>
      <c r="FO222" s="516"/>
      <c r="FP222" s="516"/>
      <c r="FQ222" s="516"/>
      <c r="FR222" s="516"/>
      <c r="FS222" s="516"/>
      <c r="FT222" s="516"/>
      <c r="FU222" s="516"/>
      <c r="FV222" s="516"/>
      <c r="FW222" s="516"/>
      <c r="FX222" s="516"/>
      <c r="FY222" s="516"/>
      <c r="FZ222" s="516"/>
      <c r="GA222" s="516"/>
      <c r="GB222" s="516"/>
      <c r="GC222" s="516"/>
      <c r="GD222" s="516"/>
      <c r="GE222" s="516"/>
      <c r="GF222" s="516"/>
      <c r="GG222" s="516"/>
      <c r="GH222" s="516"/>
      <c r="GI222" s="516"/>
      <c r="GJ222" s="516"/>
      <c r="GK222" s="516"/>
      <c r="GL222" s="516"/>
      <c r="GM222" s="516"/>
      <c r="GN222" s="516"/>
      <c r="GO222" s="516"/>
      <c r="GP222" s="516"/>
      <c r="GQ222" s="516"/>
      <c r="GR222" s="516"/>
      <c r="GS222" s="516"/>
      <c r="GT222" s="516"/>
      <c r="GU222" s="516"/>
      <c r="GV222" s="516"/>
      <c r="GW222" s="516"/>
      <c r="GX222" s="516"/>
      <c r="GY222" s="516"/>
      <c r="GZ222" s="516"/>
      <c r="HA222" s="516"/>
      <c r="HB222" s="516"/>
      <c r="HC222" s="516"/>
      <c r="HD222" s="516"/>
      <c r="HE222" s="516"/>
      <c r="HF222" s="516"/>
      <c r="HG222" s="516"/>
      <c r="HH222" s="516"/>
      <c r="HI222" s="516"/>
      <c r="HJ222" s="516"/>
      <c r="HK222" s="516"/>
      <c r="HL222" s="516"/>
      <c r="HM222" s="516"/>
      <c r="HN222" s="516"/>
      <c r="HO222" s="516"/>
      <c r="HP222" s="516"/>
      <c r="HQ222" s="516"/>
      <c r="HR222" s="516"/>
      <c r="HS222" s="516"/>
      <c r="HT222" s="516"/>
      <c r="HU222" s="516"/>
      <c r="HV222" s="516"/>
      <c r="HW222" s="516"/>
      <c r="HX222" s="516"/>
      <c r="HY222" s="516"/>
      <c r="HZ222" s="516"/>
      <c r="IA222" s="516"/>
      <c r="IB222" s="516"/>
      <c r="IC222" s="516"/>
      <c r="ID222" s="516"/>
      <c r="IE222" s="516"/>
      <c r="IF222" s="516"/>
      <c r="IG222" s="516"/>
      <c r="IH222" s="516"/>
      <c r="II222" s="516"/>
      <c r="IJ222" s="516"/>
      <c r="IK222" s="516"/>
      <c r="IL222" s="516"/>
      <c r="IM222" s="516"/>
      <c r="IN222" s="516"/>
      <c r="IO222" s="516"/>
      <c r="IP222" s="516"/>
      <c r="IQ222" s="516"/>
      <c r="IR222" s="516"/>
      <c r="IS222" s="516"/>
      <c r="IT222" s="516"/>
      <c r="IU222" s="516"/>
      <c r="IV222" s="516"/>
      <c r="IW222" s="516"/>
      <c r="IX222" s="516"/>
      <c r="IY222" s="516"/>
      <c r="IZ222" s="516"/>
      <c r="JA222" s="516"/>
      <c r="JB222" s="516"/>
      <c r="JC222" s="516"/>
      <c r="JD222" s="516"/>
      <c r="JE222" s="516"/>
      <c r="JF222" s="516"/>
      <c r="JG222" s="516"/>
      <c r="JH222" s="516"/>
      <c r="JI222" s="516"/>
    </row>
    <row r="223" spans="1:269" s="554" customFormat="1" ht="24">
      <c r="A223" s="733" t="s">
        <v>394</v>
      </c>
      <c r="B223" s="734" t="s">
        <v>451</v>
      </c>
      <c r="C223" s="730">
        <v>1</v>
      </c>
      <c r="D223" s="735" t="s">
        <v>43</v>
      </c>
      <c r="E223" s="732">
        <v>190452</v>
      </c>
      <c r="F223" s="637">
        <f t="shared" si="6"/>
        <v>190452</v>
      </c>
      <c r="G223" s="525"/>
      <c r="H223" s="526"/>
      <c r="I223" s="526"/>
      <c r="J223" s="526"/>
      <c r="K223" s="526"/>
      <c r="L223" s="525"/>
      <c r="M223" s="525"/>
      <c r="N223" s="526"/>
      <c r="O223" s="504"/>
      <c r="P223" s="502"/>
      <c r="Q223" s="555"/>
      <c r="R223" s="555"/>
      <c r="U223" s="516"/>
      <c r="V223" s="532"/>
      <c r="W223" s="556"/>
      <c r="X223" s="516"/>
      <c r="Y223" s="516"/>
      <c r="Z223" s="516"/>
      <c r="AA223" s="516"/>
      <c r="AB223" s="516"/>
      <c r="AC223" s="516"/>
      <c r="AD223" s="516"/>
      <c r="AE223" s="516"/>
      <c r="AF223" s="516"/>
      <c r="AG223" s="516"/>
      <c r="AH223" s="516"/>
      <c r="AI223" s="516"/>
      <c r="AJ223" s="516"/>
      <c r="AK223" s="516"/>
      <c r="AL223" s="516"/>
      <c r="AM223" s="516"/>
      <c r="AN223" s="516"/>
      <c r="AO223" s="516"/>
      <c r="AP223" s="516"/>
      <c r="AQ223" s="516"/>
      <c r="AR223" s="516"/>
      <c r="AS223" s="516"/>
      <c r="AT223" s="516"/>
      <c r="AU223" s="516"/>
      <c r="AV223" s="516"/>
      <c r="AW223" s="516"/>
      <c r="AX223" s="516"/>
      <c r="AY223" s="516"/>
      <c r="AZ223" s="516"/>
      <c r="BA223" s="516"/>
      <c r="BB223" s="516"/>
      <c r="BC223" s="516"/>
      <c r="BD223" s="516"/>
      <c r="BE223" s="516"/>
      <c r="BF223" s="516"/>
      <c r="BG223" s="516"/>
      <c r="BH223" s="516"/>
      <c r="BI223" s="516"/>
      <c r="BJ223" s="516"/>
      <c r="BK223" s="516"/>
      <c r="BL223" s="516"/>
      <c r="BM223" s="516"/>
      <c r="BN223" s="516"/>
      <c r="BO223" s="516"/>
      <c r="BP223" s="516"/>
      <c r="BQ223" s="516"/>
      <c r="BR223" s="516"/>
      <c r="BS223" s="516"/>
      <c r="BT223" s="516"/>
      <c r="BU223" s="516"/>
      <c r="BV223" s="516"/>
      <c r="BW223" s="516"/>
      <c r="BX223" s="516"/>
      <c r="BY223" s="516"/>
      <c r="BZ223" s="516"/>
      <c r="CA223" s="516"/>
      <c r="CB223" s="516"/>
      <c r="CC223" s="516"/>
      <c r="CD223" s="516"/>
      <c r="CE223" s="516"/>
      <c r="CF223" s="516"/>
      <c r="CG223" s="516"/>
      <c r="CH223" s="516"/>
      <c r="CI223" s="516"/>
      <c r="CJ223" s="516"/>
      <c r="CK223" s="516"/>
      <c r="CL223" s="516"/>
      <c r="CM223" s="516"/>
      <c r="CN223" s="516"/>
      <c r="CO223" s="516"/>
      <c r="CP223" s="516"/>
      <c r="CQ223" s="516"/>
      <c r="CR223" s="516"/>
      <c r="CS223" s="516"/>
      <c r="CT223" s="516"/>
      <c r="CU223" s="516"/>
      <c r="CV223" s="516"/>
      <c r="CW223" s="516"/>
      <c r="CX223" s="516"/>
      <c r="CY223" s="516"/>
      <c r="CZ223" s="516"/>
      <c r="DA223" s="516"/>
      <c r="DB223" s="516"/>
      <c r="DC223" s="516"/>
      <c r="DD223" s="516"/>
      <c r="DE223" s="516"/>
      <c r="DF223" s="516"/>
      <c r="DG223" s="516"/>
      <c r="DH223" s="516"/>
      <c r="DI223" s="516"/>
      <c r="DJ223" s="516"/>
      <c r="DK223" s="516"/>
      <c r="DL223" s="516"/>
      <c r="DM223" s="516"/>
      <c r="DN223" s="516"/>
      <c r="DO223" s="516"/>
      <c r="DP223" s="516"/>
      <c r="DQ223" s="516"/>
      <c r="DR223" s="516"/>
      <c r="DS223" s="516"/>
      <c r="DT223" s="516"/>
      <c r="DU223" s="516"/>
      <c r="DV223" s="516"/>
      <c r="DW223" s="516"/>
      <c r="DX223" s="516"/>
      <c r="DY223" s="516"/>
      <c r="DZ223" s="516"/>
      <c r="EA223" s="516"/>
      <c r="EB223" s="516"/>
      <c r="EC223" s="516"/>
      <c r="ED223" s="516"/>
      <c r="EE223" s="516"/>
      <c r="EF223" s="516"/>
      <c r="EG223" s="516"/>
      <c r="EH223" s="516"/>
      <c r="EI223" s="516"/>
      <c r="EJ223" s="516"/>
      <c r="EK223" s="516"/>
      <c r="EL223" s="516"/>
      <c r="EM223" s="516"/>
      <c r="EN223" s="516"/>
      <c r="EO223" s="516"/>
      <c r="EP223" s="516"/>
      <c r="EQ223" s="516"/>
      <c r="ER223" s="516"/>
      <c r="ES223" s="516"/>
      <c r="ET223" s="516"/>
      <c r="EU223" s="516"/>
      <c r="EV223" s="516"/>
      <c r="EW223" s="516"/>
      <c r="EX223" s="516"/>
      <c r="EY223" s="516"/>
      <c r="EZ223" s="516"/>
      <c r="FA223" s="516"/>
      <c r="FB223" s="516"/>
      <c r="FC223" s="516"/>
      <c r="FD223" s="516"/>
      <c r="FE223" s="516"/>
      <c r="FF223" s="516"/>
      <c r="FG223" s="516"/>
      <c r="FH223" s="516"/>
      <c r="FI223" s="516"/>
      <c r="FJ223" s="516"/>
      <c r="FK223" s="516"/>
      <c r="FL223" s="516"/>
      <c r="FM223" s="516"/>
      <c r="FN223" s="516"/>
      <c r="FO223" s="516"/>
      <c r="FP223" s="516"/>
      <c r="FQ223" s="516"/>
      <c r="FR223" s="516"/>
      <c r="FS223" s="516"/>
      <c r="FT223" s="516"/>
      <c r="FU223" s="516"/>
      <c r="FV223" s="516"/>
      <c r="FW223" s="516"/>
      <c r="FX223" s="516"/>
      <c r="FY223" s="516"/>
      <c r="FZ223" s="516"/>
      <c r="GA223" s="516"/>
      <c r="GB223" s="516"/>
      <c r="GC223" s="516"/>
      <c r="GD223" s="516"/>
      <c r="GE223" s="516"/>
      <c r="GF223" s="516"/>
      <c r="GG223" s="516"/>
      <c r="GH223" s="516"/>
      <c r="GI223" s="516"/>
      <c r="GJ223" s="516"/>
      <c r="GK223" s="516"/>
      <c r="GL223" s="516"/>
      <c r="GM223" s="516"/>
      <c r="GN223" s="516"/>
      <c r="GO223" s="516"/>
      <c r="GP223" s="516"/>
      <c r="GQ223" s="516"/>
      <c r="GR223" s="516"/>
      <c r="GS223" s="516"/>
      <c r="GT223" s="516"/>
      <c r="GU223" s="516"/>
      <c r="GV223" s="516"/>
      <c r="GW223" s="516"/>
      <c r="GX223" s="516"/>
      <c r="GY223" s="516"/>
      <c r="GZ223" s="516"/>
      <c r="HA223" s="516"/>
      <c r="HB223" s="516"/>
      <c r="HC223" s="516"/>
      <c r="HD223" s="516"/>
      <c r="HE223" s="516"/>
      <c r="HF223" s="516"/>
      <c r="HG223" s="516"/>
      <c r="HH223" s="516"/>
      <c r="HI223" s="516"/>
      <c r="HJ223" s="516"/>
      <c r="HK223" s="516"/>
      <c r="HL223" s="516"/>
      <c r="HM223" s="516"/>
      <c r="HN223" s="516"/>
      <c r="HO223" s="516"/>
      <c r="HP223" s="516"/>
      <c r="HQ223" s="516"/>
      <c r="HR223" s="516"/>
      <c r="HS223" s="516"/>
      <c r="HT223" s="516"/>
      <c r="HU223" s="516"/>
      <c r="HV223" s="516"/>
      <c r="HW223" s="516"/>
      <c r="HX223" s="516"/>
      <c r="HY223" s="516"/>
      <c r="HZ223" s="516"/>
      <c r="IA223" s="516"/>
      <c r="IB223" s="516"/>
      <c r="IC223" s="516"/>
      <c r="ID223" s="516"/>
      <c r="IE223" s="516"/>
      <c r="IF223" s="516"/>
      <c r="IG223" s="516"/>
      <c r="IH223" s="516"/>
      <c r="II223" s="516"/>
      <c r="IJ223" s="516"/>
      <c r="IK223" s="516"/>
      <c r="IL223" s="516"/>
      <c r="IM223" s="516"/>
      <c r="IN223" s="516"/>
      <c r="IO223" s="516"/>
      <c r="IP223" s="516"/>
      <c r="IQ223" s="516"/>
      <c r="IR223" s="516"/>
      <c r="IS223" s="516"/>
      <c r="IT223" s="516"/>
      <c r="IU223" s="516"/>
      <c r="IV223" s="516"/>
      <c r="IW223" s="516"/>
      <c r="IX223" s="516"/>
      <c r="IY223" s="516"/>
      <c r="IZ223" s="516"/>
      <c r="JA223" s="516"/>
      <c r="JB223" s="516"/>
      <c r="JC223" s="516"/>
      <c r="JD223" s="516"/>
      <c r="JE223" s="516"/>
      <c r="JF223" s="516"/>
      <c r="JG223" s="516"/>
      <c r="JH223" s="516"/>
      <c r="JI223" s="516"/>
    </row>
    <row r="224" spans="1:269" s="554" customFormat="1">
      <c r="A224" s="733" t="s">
        <v>396</v>
      </c>
      <c r="B224" s="734" t="s">
        <v>450</v>
      </c>
      <c r="C224" s="736">
        <v>4</v>
      </c>
      <c r="D224" s="737" t="s">
        <v>43</v>
      </c>
      <c r="E224" s="738">
        <v>86848</v>
      </c>
      <c r="F224" s="636">
        <f t="shared" si="6"/>
        <v>347392</v>
      </c>
      <c r="G224" s="525"/>
      <c r="H224" s="525"/>
      <c r="I224" s="525"/>
      <c r="J224" s="525"/>
      <c r="K224" s="525"/>
      <c r="L224" s="525"/>
      <c r="M224" s="525"/>
      <c r="N224" s="525"/>
      <c r="O224" s="502"/>
      <c r="P224" s="538"/>
      <c r="Q224" s="555"/>
      <c r="R224" s="555"/>
      <c r="U224" s="516"/>
      <c r="V224" s="532"/>
      <c r="W224" s="516"/>
      <c r="X224" s="516"/>
      <c r="Y224" s="516"/>
      <c r="Z224" s="516"/>
      <c r="AA224" s="516"/>
      <c r="AB224" s="516"/>
      <c r="AC224" s="516"/>
      <c r="AD224" s="516"/>
      <c r="AE224" s="516"/>
      <c r="AF224" s="516"/>
      <c r="AG224" s="516"/>
      <c r="AH224" s="516"/>
      <c r="AI224" s="516"/>
      <c r="AJ224" s="516"/>
      <c r="AK224" s="516"/>
      <c r="AL224" s="516"/>
      <c r="AM224" s="516"/>
      <c r="AN224" s="516"/>
      <c r="AO224" s="516"/>
      <c r="AP224" s="516"/>
      <c r="AQ224" s="516"/>
      <c r="AR224" s="516"/>
      <c r="AS224" s="516"/>
      <c r="AT224" s="516"/>
      <c r="AU224" s="516"/>
      <c r="AV224" s="516"/>
      <c r="AW224" s="516"/>
      <c r="AX224" s="516"/>
      <c r="AY224" s="516"/>
      <c r="AZ224" s="516"/>
      <c r="BA224" s="516"/>
      <c r="BB224" s="516"/>
      <c r="BC224" s="516"/>
      <c r="BD224" s="516"/>
      <c r="BE224" s="516"/>
      <c r="BF224" s="516"/>
      <c r="BG224" s="516"/>
      <c r="BH224" s="516"/>
      <c r="BI224" s="516"/>
      <c r="BJ224" s="516"/>
      <c r="BK224" s="516"/>
      <c r="BL224" s="516"/>
      <c r="BM224" s="516"/>
      <c r="BN224" s="516"/>
      <c r="BO224" s="516"/>
      <c r="BP224" s="516"/>
      <c r="BQ224" s="516"/>
      <c r="BR224" s="516"/>
      <c r="BS224" s="516"/>
      <c r="BT224" s="516"/>
      <c r="BU224" s="516"/>
      <c r="BV224" s="516"/>
      <c r="BW224" s="516"/>
      <c r="BX224" s="516"/>
      <c r="BY224" s="516"/>
      <c r="BZ224" s="516"/>
      <c r="CA224" s="516"/>
      <c r="CB224" s="516"/>
      <c r="CC224" s="516"/>
      <c r="CD224" s="516"/>
      <c r="CE224" s="516"/>
      <c r="CF224" s="516"/>
      <c r="CG224" s="516"/>
      <c r="CH224" s="516"/>
      <c r="CI224" s="516"/>
      <c r="CJ224" s="516"/>
      <c r="CK224" s="516"/>
      <c r="CL224" s="516"/>
      <c r="CM224" s="516"/>
      <c r="CN224" s="516"/>
      <c r="CO224" s="516"/>
      <c r="CP224" s="516"/>
      <c r="CQ224" s="516"/>
      <c r="CR224" s="516"/>
      <c r="CS224" s="516"/>
      <c r="CT224" s="516"/>
      <c r="CU224" s="516"/>
      <c r="CV224" s="516"/>
      <c r="CW224" s="516"/>
      <c r="CX224" s="516"/>
      <c r="CY224" s="516"/>
      <c r="CZ224" s="516"/>
      <c r="DA224" s="516"/>
      <c r="DB224" s="516"/>
      <c r="DC224" s="516"/>
      <c r="DD224" s="516"/>
      <c r="DE224" s="516"/>
      <c r="DF224" s="516"/>
      <c r="DG224" s="516"/>
      <c r="DH224" s="516"/>
      <c r="DI224" s="516"/>
      <c r="DJ224" s="516"/>
      <c r="DK224" s="516"/>
      <c r="DL224" s="516"/>
      <c r="DM224" s="516"/>
      <c r="DN224" s="516"/>
      <c r="DO224" s="516"/>
      <c r="DP224" s="516"/>
      <c r="DQ224" s="516"/>
      <c r="DR224" s="516"/>
      <c r="DS224" s="516"/>
      <c r="DT224" s="516"/>
      <c r="DU224" s="516"/>
      <c r="DV224" s="516"/>
      <c r="DW224" s="516"/>
      <c r="DX224" s="516"/>
      <c r="DY224" s="516"/>
      <c r="DZ224" s="516"/>
      <c r="EA224" s="516"/>
      <c r="EB224" s="516"/>
      <c r="EC224" s="516"/>
      <c r="ED224" s="516"/>
      <c r="EE224" s="516"/>
      <c r="EF224" s="516"/>
      <c r="EG224" s="516"/>
      <c r="EH224" s="516"/>
      <c r="EI224" s="516"/>
      <c r="EJ224" s="516"/>
      <c r="EK224" s="516"/>
      <c r="EL224" s="516"/>
      <c r="EM224" s="516"/>
      <c r="EN224" s="516"/>
      <c r="EO224" s="516"/>
      <c r="EP224" s="516"/>
      <c r="EQ224" s="516"/>
      <c r="ER224" s="516"/>
      <c r="ES224" s="516"/>
      <c r="ET224" s="516"/>
      <c r="EU224" s="516"/>
      <c r="EV224" s="516"/>
      <c r="EW224" s="516"/>
      <c r="EX224" s="516"/>
      <c r="EY224" s="516"/>
      <c r="EZ224" s="516"/>
      <c r="FA224" s="516"/>
      <c r="FB224" s="516"/>
      <c r="FC224" s="516"/>
      <c r="FD224" s="516"/>
      <c r="FE224" s="516"/>
      <c r="FF224" s="516"/>
      <c r="FG224" s="516"/>
      <c r="FH224" s="516"/>
      <c r="FI224" s="516"/>
      <c r="FJ224" s="516"/>
      <c r="FK224" s="516"/>
      <c r="FL224" s="516"/>
      <c r="FM224" s="516"/>
      <c r="FN224" s="516"/>
      <c r="FO224" s="516"/>
      <c r="FP224" s="516"/>
      <c r="FQ224" s="516"/>
      <c r="FR224" s="516"/>
      <c r="FS224" s="516"/>
      <c r="FT224" s="516"/>
      <c r="FU224" s="516"/>
      <c r="FV224" s="516"/>
      <c r="FW224" s="516"/>
      <c r="FX224" s="516"/>
      <c r="FY224" s="516"/>
      <c r="FZ224" s="516"/>
      <c r="GA224" s="516"/>
      <c r="GB224" s="516"/>
      <c r="GC224" s="516"/>
      <c r="GD224" s="516"/>
      <c r="GE224" s="516"/>
      <c r="GF224" s="516"/>
      <c r="GG224" s="516"/>
      <c r="GH224" s="516"/>
      <c r="GI224" s="516"/>
      <c r="GJ224" s="516"/>
      <c r="GK224" s="516"/>
      <c r="GL224" s="516"/>
      <c r="GM224" s="516"/>
      <c r="GN224" s="516"/>
      <c r="GO224" s="516"/>
      <c r="GP224" s="516"/>
      <c r="GQ224" s="516"/>
      <c r="GR224" s="516"/>
      <c r="GS224" s="516"/>
      <c r="GT224" s="516"/>
      <c r="GU224" s="516"/>
      <c r="GV224" s="516"/>
      <c r="GW224" s="516"/>
      <c r="GX224" s="516"/>
      <c r="GY224" s="516"/>
      <c r="GZ224" s="516"/>
      <c r="HA224" s="516"/>
      <c r="HB224" s="516"/>
      <c r="HC224" s="516"/>
      <c r="HD224" s="516"/>
      <c r="HE224" s="516"/>
      <c r="HF224" s="516"/>
      <c r="HG224" s="516"/>
      <c r="HH224" s="516"/>
      <c r="HI224" s="516"/>
      <c r="HJ224" s="516"/>
      <c r="HK224" s="516"/>
      <c r="HL224" s="516"/>
      <c r="HM224" s="516"/>
      <c r="HN224" s="516"/>
      <c r="HO224" s="516"/>
      <c r="HP224" s="516"/>
      <c r="HQ224" s="516"/>
      <c r="HR224" s="516"/>
      <c r="HS224" s="516"/>
      <c r="HT224" s="516"/>
      <c r="HU224" s="516"/>
      <c r="HV224" s="516"/>
      <c r="HW224" s="516"/>
      <c r="HX224" s="516"/>
      <c r="HY224" s="516"/>
      <c r="HZ224" s="516"/>
      <c r="IA224" s="516"/>
      <c r="IB224" s="516"/>
      <c r="IC224" s="516"/>
      <c r="ID224" s="516"/>
      <c r="IE224" s="516"/>
      <c r="IF224" s="516"/>
      <c r="IG224" s="516"/>
      <c r="IH224" s="516"/>
      <c r="II224" s="516"/>
      <c r="IJ224" s="516"/>
      <c r="IK224" s="516"/>
      <c r="IL224" s="516"/>
      <c r="IM224" s="516"/>
      <c r="IN224" s="516"/>
      <c r="IO224" s="516"/>
      <c r="IP224" s="516"/>
      <c r="IQ224" s="516"/>
      <c r="IR224" s="516"/>
      <c r="IS224" s="516"/>
      <c r="IT224" s="516"/>
      <c r="IU224" s="516"/>
      <c r="IV224" s="516"/>
      <c r="IW224" s="516"/>
      <c r="IX224" s="516"/>
      <c r="IY224" s="516"/>
      <c r="IZ224" s="516"/>
      <c r="JA224" s="516"/>
      <c r="JB224" s="516"/>
      <c r="JC224" s="516"/>
      <c r="JD224" s="516"/>
      <c r="JE224" s="516"/>
      <c r="JF224" s="516"/>
      <c r="JG224" s="516"/>
      <c r="JH224" s="516"/>
      <c r="JI224" s="516"/>
    </row>
    <row r="225" spans="1:269" s="554" customFormat="1">
      <c r="A225" s="733" t="s">
        <v>398</v>
      </c>
      <c r="B225" s="734" t="s">
        <v>337</v>
      </c>
      <c r="C225" s="730">
        <v>1</v>
      </c>
      <c r="D225" s="735" t="s">
        <v>43</v>
      </c>
      <c r="E225" s="732">
        <v>9000</v>
      </c>
      <c r="F225" s="637">
        <f t="shared" si="6"/>
        <v>9000</v>
      </c>
      <c r="G225" s="525"/>
      <c r="H225" s="526"/>
      <c r="I225" s="526"/>
      <c r="J225" s="526"/>
      <c r="K225" s="526"/>
      <c r="L225" s="525"/>
      <c r="M225" s="525"/>
      <c r="N225" s="526"/>
      <c r="O225" s="538"/>
      <c r="P225" s="502"/>
      <c r="Q225" s="555"/>
      <c r="R225" s="555"/>
      <c r="U225" s="516"/>
      <c r="V225" s="532"/>
      <c r="W225" s="516"/>
      <c r="X225" s="516"/>
      <c r="Y225" s="516"/>
      <c r="Z225" s="516"/>
      <c r="AA225" s="516"/>
      <c r="AB225" s="516"/>
      <c r="AC225" s="516"/>
      <c r="AD225" s="516"/>
      <c r="AE225" s="516"/>
      <c r="AF225" s="516"/>
      <c r="AG225" s="516"/>
      <c r="AH225" s="516"/>
      <c r="AI225" s="516"/>
      <c r="AJ225" s="516"/>
      <c r="AK225" s="516"/>
      <c r="AL225" s="516"/>
      <c r="AM225" s="516"/>
      <c r="AN225" s="516"/>
      <c r="AO225" s="516"/>
      <c r="AP225" s="516"/>
      <c r="AQ225" s="516"/>
      <c r="AR225" s="516"/>
      <c r="AS225" s="516"/>
      <c r="AT225" s="516"/>
      <c r="AU225" s="516"/>
      <c r="AV225" s="516"/>
      <c r="AW225" s="516"/>
      <c r="AX225" s="516"/>
      <c r="AY225" s="516"/>
      <c r="AZ225" s="516"/>
      <c r="BA225" s="516"/>
      <c r="BB225" s="516"/>
      <c r="BC225" s="516"/>
      <c r="BD225" s="516"/>
      <c r="BE225" s="516"/>
      <c r="BF225" s="516"/>
      <c r="BG225" s="516"/>
      <c r="BH225" s="516"/>
      <c r="BI225" s="516"/>
      <c r="BJ225" s="516"/>
      <c r="BK225" s="516"/>
      <c r="BL225" s="516"/>
      <c r="BM225" s="516"/>
      <c r="BN225" s="516"/>
      <c r="BO225" s="516"/>
      <c r="BP225" s="516"/>
      <c r="BQ225" s="516"/>
      <c r="BR225" s="516"/>
      <c r="BS225" s="516"/>
      <c r="BT225" s="516"/>
      <c r="BU225" s="516"/>
      <c r="BV225" s="516"/>
      <c r="BW225" s="516"/>
      <c r="BX225" s="516"/>
      <c r="BY225" s="516"/>
      <c r="BZ225" s="516"/>
      <c r="CA225" s="516"/>
      <c r="CB225" s="516"/>
      <c r="CC225" s="516"/>
      <c r="CD225" s="516"/>
      <c r="CE225" s="516"/>
      <c r="CF225" s="516"/>
      <c r="CG225" s="516"/>
      <c r="CH225" s="516"/>
      <c r="CI225" s="516"/>
      <c r="CJ225" s="516"/>
      <c r="CK225" s="516"/>
      <c r="CL225" s="516"/>
      <c r="CM225" s="516"/>
      <c r="CN225" s="516"/>
      <c r="CO225" s="516"/>
      <c r="CP225" s="516"/>
      <c r="CQ225" s="516"/>
      <c r="CR225" s="516"/>
      <c r="CS225" s="516"/>
      <c r="CT225" s="516"/>
      <c r="CU225" s="516"/>
      <c r="CV225" s="516"/>
      <c r="CW225" s="516"/>
      <c r="CX225" s="516"/>
      <c r="CY225" s="516"/>
      <c r="CZ225" s="516"/>
      <c r="DA225" s="516"/>
      <c r="DB225" s="516"/>
      <c r="DC225" s="516"/>
      <c r="DD225" s="516"/>
      <c r="DE225" s="516"/>
      <c r="DF225" s="516"/>
      <c r="DG225" s="516"/>
      <c r="DH225" s="516"/>
      <c r="DI225" s="516"/>
      <c r="DJ225" s="516"/>
      <c r="DK225" s="516"/>
      <c r="DL225" s="516"/>
      <c r="DM225" s="516"/>
      <c r="DN225" s="516"/>
      <c r="DO225" s="516"/>
      <c r="DP225" s="516"/>
      <c r="DQ225" s="516"/>
      <c r="DR225" s="516"/>
      <c r="DS225" s="516"/>
      <c r="DT225" s="516"/>
      <c r="DU225" s="516"/>
      <c r="DV225" s="516"/>
      <c r="DW225" s="516"/>
      <c r="DX225" s="516"/>
      <c r="DY225" s="516"/>
      <c r="DZ225" s="516"/>
      <c r="EA225" s="516"/>
      <c r="EB225" s="516"/>
      <c r="EC225" s="516"/>
      <c r="ED225" s="516"/>
      <c r="EE225" s="516"/>
      <c r="EF225" s="516"/>
      <c r="EG225" s="516"/>
      <c r="EH225" s="516"/>
      <c r="EI225" s="516"/>
      <c r="EJ225" s="516"/>
      <c r="EK225" s="516"/>
      <c r="EL225" s="516"/>
      <c r="EM225" s="516"/>
      <c r="EN225" s="516"/>
      <c r="EO225" s="516"/>
      <c r="EP225" s="516"/>
      <c r="EQ225" s="516"/>
      <c r="ER225" s="516"/>
      <c r="ES225" s="516"/>
      <c r="ET225" s="516"/>
      <c r="EU225" s="516"/>
      <c r="EV225" s="516"/>
      <c r="EW225" s="516"/>
      <c r="EX225" s="516"/>
      <c r="EY225" s="516"/>
      <c r="EZ225" s="516"/>
      <c r="FA225" s="516"/>
      <c r="FB225" s="516"/>
      <c r="FC225" s="516"/>
      <c r="FD225" s="516"/>
      <c r="FE225" s="516"/>
      <c r="FF225" s="516"/>
      <c r="FG225" s="516"/>
      <c r="FH225" s="516"/>
      <c r="FI225" s="516"/>
      <c r="FJ225" s="516"/>
      <c r="FK225" s="516"/>
      <c r="FL225" s="516"/>
      <c r="FM225" s="516"/>
      <c r="FN225" s="516"/>
      <c r="FO225" s="516"/>
      <c r="FP225" s="516"/>
      <c r="FQ225" s="516"/>
      <c r="FR225" s="516"/>
      <c r="FS225" s="516"/>
      <c r="FT225" s="516"/>
      <c r="FU225" s="516"/>
      <c r="FV225" s="516"/>
      <c r="FW225" s="516"/>
      <c r="FX225" s="516"/>
      <c r="FY225" s="516"/>
      <c r="FZ225" s="516"/>
      <c r="GA225" s="516"/>
      <c r="GB225" s="516"/>
      <c r="GC225" s="516"/>
      <c r="GD225" s="516"/>
      <c r="GE225" s="516"/>
      <c r="GF225" s="516"/>
      <c r="GG225" s="516"/>
      <c r="GH225" s="516"/>
      <c r="GI225" s="516"/>
      <c r="GJ225" s="516"/>
      <c r="GK225" s="516"/>
      <c r="GL225" s="516"/>
      <c r="GM225" s="516"/>
      <c r="GN225" s="516"/>
      <c r="GO225" s="516"/>
      <c r="GP225" s="516"/>
      <c r="GQ225" s="516"/>
      <c r="GR225" s="516"/>
      <c r="GS225" s="516"/>
      <c r="GT225" s="516"/>
      <c r="GU225" s="516"/>
      <c r="GV225" s="516"/>
      <c r="GW225" s="516"/>
      <c r="GX225" s="516"/>
      <c r="GY225" s="516"/>
      <c r="GZ225" s="516"/>
      <c r="HA225" s="516"/>
      <c r="HB225" s="516"/>
      <c r="HC225" s="516"/>
      <c r="HD225" s="516"/>
      <c r="HE225" s="516"/>
      <c r="HF225" s="516"/>
      <c r="HG225" s="516"/>
      <c r="HH225" s="516"/>
      <c r="HI225" s="516"/>
      <c r="HJ225" s="516"/>
      <c r="HK225" s="516"/>
      <c r="HL225" s="516"/>
      <c r="HM225" s="516"/>
      <c r="HN225" s="516"/>
      <c r="HO225" s="516"/>
      <c r="HP225" s="516"/>
      <c r="HQ225" s="516"/>
      <c r="HR225" s="516"/>
      <c r="HS225" s="516"/>
      <c r="HT225" s="516"/>
      <c r="HU225" s="516"/>
      <c r="HV225" s="516"/>
      <c r="HW225" s="516"/>
      <c r="HX225" s="516"/>
      <c r="HY225" s="516"/>
      <c r="HZ225" s="516"/>
      <c r="IA225" s="516"/>
      <c r="IB225" s="516"/>
      <c r="IC225" s="516"/>
      <c r="ID225" s="516"/>
      <c r="IE225" s="516"/>
      <c r="IF225" s="516"/>
      <c r="IG225" s="516"/>
      <c r="IH225" s="516"/>
      <c r="II225" s="516"/>
      <c r="IJ225" s="516"/>
      <c r="IK225" s="516"/>
      <c r="IL225" s="516"/>
      <c r="IM225" s="516"/>
      <c r="IN225" s="516"/>
      <c r="IO225" s="516"/>
      <c r="IP225" s="516"/>
      <c r="IQ225" s="516"/>
      <c r="IR225" s="516"/>
      <c r="IS225" s="516"/>
      <c r="IT225" s="516"/>
      <c r="IU225" s="516"/>
      <c r="IV225" s="516"/>
      <c r="IW225" s="516"/>
      <c r="IX225" s="516"/>
      <c r="IY225" s="516"/>
      <c r="IZ225" s="516"/>
      <c r="JA225" s="516"/>
      <c r="JB225" s="516"/>
      <c r="JC225" s="516"/>
      <c r="JD225" s="516"/>
      <c r="JE225" s="516"/>
      <c r="JF225" s="516"/>
      <c r="JG225" s="516"/>
      <c r="JH225" s="516"/>
      <c r="JI225" s="516"/>
    </row>
    <row r="226" spans="1:269" s="516" customFormat="1">
      <c r="A226" s="733" t="s">
        <v>395</v>
      </c>
      <c r="B226" s="734" t="s">
        <v>433</v>
      </c>
      <c r="C226" s="730">
        <v>2</v>
      </c>
      <c r="D226" s="735" t="s">
        <v>43</v>
      </c>
      <c r="E226" s="732">
        <v>550</v>
      </c>
      <c r="F226" s="637">
        <f t="shared" si="6"/>
        <v>1100</v>
      </c>
      <c r="G226" s="525"/>
      <c r="H226" s="526"/>
      <c r="I226" s="526"/>
      <c r="J226" s="526"/>
      <c r="K226" s="526"/>
      <c r="L226" s="525"/>
      <c r="M226" s="525"/>
      <c r="N226" s="526"/>
      <c r="O226" s="503"/>
      <c r="S226" s="554"/>
      <c r="T226" s="554"/>
      <c r="V226" s="532"/>
    </row>
    <row r="227" spans="1:269" s="516" customFormat="1">
      <c r="A227" s="733" t="s">
        <v>397</v>
      </c>
      <c r="B227" s="734" t="s">
        <v>262</v>
      </c>
      <c r="C227" s="730">
        <v>1</v>
      </c>
      <c r="D227" s="735" t="s">
        <v>43</v>
      </c>
      <c r="E227" s="732">
        <v>18000</v>
      </c>
      <c r="F227" s="637">
        <f t="shared" si="6"/>
        <v>18000</v>
      </c>
      <c r="G227" s="525"/>
      <c r="H227" s="526"/>
      <c r="I227" s="526"/>
      <c r="J227" s="526"/>
      <c r="K227" s="526"/>
      <c r="L227" s="525"/>
      <c r="M227" s="525"/>
      <c r="N227" s="526"/>
      <c r="O227" s="503"/>
      <c r="P227" s="555"/>
      <c r="S227" s="554"/>
      <c r="T227" s="554"/>
      <c r="V227" s="532"/>
    </row>
    <row r="228" spans="1:269">
      <c r="A228" s="739"/>
      <c r="B228" s="740" t="s">
        <v>411</v>
      </c>
      <c r="C228" s="741"/>
      <c r="D228" s="742"/>
      <c r="E228" s="743"/>
      <c r="F228" s="744">
        <f>SUM(F145:F227)</f>
        <v>7139339.7400000002</v>
      </c>
      <c r="G228" s="525"/>
      <c r="H228" s="528"/>
      <c r="I228" s="528"/>
      <c r="J228" s="528"/>
      <c r="K228" s="528"/>
      <c r="L228" s="525"/>
      <c r="M228" s="525"/>
      <c r="N228" s="528"/>
      <c r="O228" s="493"/>
      <c r="P228" s="552"/>
      <c r="Q228" s="494"/>
      <c r="V228" s="519"/>
    </row>
    <row r="229" spans="1:269" ht="4.5" customHeight="1">
      <c r="A229" s="647"/>
      <c r="B229" s="639"/>
      <c r="C229" s="640"/>
      <c r="D229" s="641"/>
      <c r="E229" s="642"/>
      <c r="F229" s="637"/>
      <c r="G229" s="525"/>
      <c r="H229" s="526"/>
      <c r="I229" s="526"/>
      <c r="J229" s="526"/>
      <c r="K229" s="526"/>
      <c r="L229" s="525"/>
      <c r="M229" s="525"/>
      <c r="N229" s="526"/>
      <c r="O229" s="493"/>
      <c r="P229" s="557"/>
      <c r="R229" s="558"/>
      <c r="V229" s="519"/>
    </row>
    <row r="230" spans="1:269" ht="24">
      <c r="A230" s="647" t="s">
        <v>77</v>
      </c>
      <c r="B230" s="745" t="s">
        <v>321</v>
      </c>
      <c r="C230" s="640"/>
      <c r="D230" s="641"/>
      <c r="E230" s="642"/>
      <c r="F230" s="637"/>
      <c r="G230" s="525"/>
      <c r="H230" s="526"/>
      <c r="I230" s="526"/>
      <c r="J230" s="526"/>
      <c r="K230" s="526"/>
      <c r="L230" s="525"/>
      <c r="M230" s="525"/>
      <c r="N230" s="526"/>
      <c r="O230" s="493"/>
      <c r="P230" s="549"/>
      <c r="V230" s="519"/>
    </row>
    <row r="231" spans="1:269" ht="6" customHeight="1">
      <c r="A231" s="647"/>
      <c r="B231" s="745"/>
      <c r="C231" s="640"/>
      <c r="D231" s="641"/>
      <c r="E231" s="642"/>
      <c r="F231" s="637"/>
      <c r="G231" s="525"/>
      <c r="H231" s="526"/>
      <c r="I231" s="526"/>
      <c r="J231" s="526"/>
      <c r="K231" s="526"/>
      <c r="L231" s="525"/>
      <c r="M231" s="525"/>
      <c r="N231" s="526"/>
      <c r="O231" s="493"/>
      <c r="P231" s="549"/>
      <c r="V231" s="519"/>
    </row>
    <row r="232" spans="1:269">
      <c r="A232" s="746">
        <v>1</v>
      </c>
      <c r="B232" s="747" t="s">
        <v>312</v>
      </c>
      <c r="C232" s="748"/>
      <c r="D232" s="749"/>
      <c r="E232" s="748"/>
      <c r="F232" s="750"/>
      <c r="G232" s="525"/>
      <c r="H232" s="500"/>
      <c r="I232" s="500"/>
      <c r="J232" s="500"/>
      <c r="K232" s="500"/>
      <c r="L232" s="525"/>
      <c r="M232" s="525"/>
      <c r="N232" s="500"/>
      <c r="O232" s="493"/>
      <c r="P232" s="553"/>
      <c r="V232" s="519"/>
    </row>
    <row r="233" spans="1:269" ht="24">
      <c r="A233" s="751">
        <v>1.1000000000000001</v>
      </c>
      <c r="B233" s="752" t="s">
        <v>319</v>
      </c>
      <c r="C233" s="644">
        <v>1</v>
      </c>
      <c r="D233" s="753" t="s">
        <v>43</v>
      </c>
      <c r="E233" s="754">
        <v>6000</v>
      </c>
      <c r="F233" s="755">
        <f>+ROUND(C233*E233,2)</f>
        <v>6000</v>
      </c>
      <c r="G233" s="525"/>
      <c r="H233" s="501"/>
      <c r="I233" s="501"/>
      <c r="J233" s="501"/>
      <c r="K233" s="501"/>
      <c r="L233" s="525"/>
      <c r="M233" s="525"/>
      <c r="N233" s="501"/>
      <c r="O233" s="493"/>
      <c r="P233" s="553"/>
      <c r="V233" s="519"/>
    </row>
    <row r="234" spans="1:269" ht="2.25" customHeight="1">
      <c r="A234" s="647"/>
      <c r="B234" s="745"/>
      <c r="C234" s="640"/>
      <c r="D234" s="641"/>
      <c r="E234" s="642"/>
      <c r="F234" s="637"/>
      <c r="G234" s="525"/>
      <c r="H234" s="526"/>
      <c r="I234" s="526"/>
      <c r="J234" s="526"/>
      <c r="K234" s="526"/>
      <c r="L234" s="525"/>
      <c r="M234" s="525"/>
      <c r="N234" s="526"/>
      <c r="O234" s="493"/>
      <c r="P234" s="555"/>
      <c r="V234" s="519"/>
    </row>
    <row r="235" spans="1:269" ht="13.5" customHeight="1">
      <c r="A235" s="746">
        <v>2</v>
      </c>
      <c r="B235" s="747" t="s">
        <v>316</v>
      </c>
      <c r="C235" s="640"/>
      <c r="D235" s="641"/>
      <c r="E235" s="642"/>
      <c r="F235" s="637"/>
      <c r="G235" s="525"/>
      <c r="H235" s="526"/>
      <c r="I235" s="526"/>
      <c r="J235" s="526"/>
      <c r="K235" s="526"/>
      <c r="L235" s="525"/>
      <c r="M235" s="525"/>
      <c r="N235" s="526"/>
      <c r="O235" s="493"/>
      <c r="P235" s="555"/>
      <c r="V235" s="519"/>
    </row>
    <row r="236" spans="1:269">
      <c r="A236" s="655">
        <v>2.1</v>
      </c>
      <c r="B236" s="756" t="s">
        <v>317</v>
      </c>
      <c r="C236" s="640">
        <v>458.82</v>
      </c>
      <c r="D236" s="757" t="s">
        <v>20</v>
      </c>
      <c r="E236" s="758">
        <v>179.7</v>
      </c>
      <c r="F236" s="750">
        <f>+ROUND(C236*E236,2)</f>
        <v>82449.95</v>
      </c>
      <c r="G236" s="525"/>
      <c r="H236" s="500"/>
      <c r="I236" s="500"/>
      <c r="J236" s="500"/>
      <c r="K236" s="500"/>
      <c r="L236" s="525"/>
      <c r="M236" s="525"/>
      <c r="N236" s="500"/>
      <c r="O236" s="490"/>
      <c r="P236" s="555"/>
      <c r="V236" s="519"/>
    </row>
    <row r="237" spans="1:269">
      <c r="A237" s="655">
        <v>2.2000000000000002</v>
      </c>
      <c r="B237" s="756" t="s">
        <v>320</v>
      </c>
      <c r="C237" s="640">
        <v>1</v>
      </c>
      <c r="D237" s="757" t="s">
        <v>43</v>
      </c>
      <c r="E237" s="758">
        <v>650</v>
      </c>
      <c r="F237" s="750">
        <f t="shared" ref="F237:F246" si="7">+ROUND(C237*E237,2)</f>
        <v>650</v>
      </c>
      <c r="G237" s="525"/>
      <c r="H237" s="500"/>
      <c r="I237" s="500"/>
      <c r="J237" s="500"/>
      <c r="K237" s="500"/>
      <c r="L237" s="525"/>
      <c r="M237" s="525"/>
      <c r="N237" s="500"/>
      <c r="O237" s="559"/>
      <c r="P237" s="549"/>
      <c r="V237" s="519"/>
      <c r="W237" s="558"/>
    </row>
    <row r="238" spans="1:269">
      <c r="A238" s="655">
        <v>2.2999999999999998</v>
      </c>
      <c r="B238" s="756" t="s">
        <v>373</v>
      </c>
      <c r="C238" s="640">
        <v>1</v>
      </c>
      <c r="D238" s="757" t="s">
        <v>43</v>
      </c>
      <c r="E238" s="758">
        <v>3000</v>
      </c>
      <c r="F238" s="750">
        <f t="shared" si="7"/>
        <v>3000</v>
      </c>
      <c r="G238" s="525"/>
      <c r="H238" s="500"/>
      <c r="I238" s="500"/>
      <c r="J238" s="500"/>
      <c r="K238" s="500"/>
      <c r="L238" s="525"/>
      <c r="M238" s="525"/>
      <c r="N238" s="500"/>
      <c r="O238" s="490"/>
      <c r="P238" s="549"/>
      <c r="V238" s="519"/>
      <c r="W238" s="558"/>
    </row>
    <row r="239" spans="1:269">
      <c r="A239" s="655">
        <v>2.4</v>
      </c>
      <c r="B239" s="656" t="s">
        <v>318</v>
      </c>
      <c r="C239" s="640">
        <v>43.33</v>
      </c>
      <c r="D239" s="641" t="s">
        <v>20</v>
      </c>
      <c r="E239" s="642">
        <v>155.45999999999998</v>
      </c>
      <c r="F239" s="750">
        <f t="shared" si="7"/>
        <v>6736.08</v>
      </c>
      <c r="G239" s="525"/>
      <c r="H239" s="500"/>
      <c r="I239" s="500"/>
      <c r="J239" s="500"/>
      <c r="K239" s="500"/>
      <c r="L239" s="525"/>
      <c r="M239" s="525"/>
      <c r="N239" s="500"/>
      <c r="O239" s="558"/>
      <c r="P239" s="552"/>
      <c r="V239" s="519"/>
    </row>
    <row r="240" spans="1:269" s="550" customFormat="1" ht="7.5" customHeight="1">
      <c r="A240" s="647"/>
      <c r="B240" s="639"/>
      <c r="C240" s="640"/>
      <c r="D240" s="641"/>
      <c r="E240" s="642"/>
      <c r="F240" s="750">
        <f t="shared" si="7"/>
        <v>0</v>
      </c>
      <c r="G240" s="525"/>
      <c r="H240" s="500"/>
      <c r="I240" s="500"/>
      <c r="J240" s="500"/>
      <c r="K240" s="500"/>
      <c r="L240" s="525"/>
      <c r="M240" s="525"/>
      <c r="N240" s="500"/>
      <c r="O240" s="555"/>
      <c r="P240" s="549"/>
      <c r="Q240" s="558"/>
      <c r="R240" s="558"/>
      <c r="U240" s="551"/>
      <c r="V240" s="519"/>
      <c r="W240" s="551"/>
      <c r="X240" s="551"/>
      <c r="Y240" s="551"/>
      <c r="Z240" s="551"/>
      <c r="AA240" s="551"/>
      <c r="AB240" s="551"/>
      <c r="AC240" s="551"/>
      <c r="AD240" s="551"/>
      <c r="AE240" s="551"/>
      <c r="AF240" s="551"/>
      <c r="AG240" s="551"/>
      <c r="AH240" s="551"/>
      <c r="AI240" s="551"/>
      <c r="AJ240" s="551"/>
      <c r="AK240" s="551"/>
      <c r="AL240" s="551"/>
      <c r="AM240" s="551"/>
      <c r="AN240" s="551"/>
      <c r="AO240" s="551"/>
      <c r="AP240" s="551"/>
      <c r="AQ240" s="551"/>
      <c r="AR240" s="551"/>
      <c r="AS240" s="551"/>
      <c r="AT240" s="551"/>
      <c r="AU240" s="551"/>
      <c r="AV240" s="551"/>
      <c r="AW240" s="551"/>
      <c r="AX240" s="551"/>
      <c r="AY240" s="551"/>
      <c r="AZ240" s="551"/>
      <c r="BA240" s="551"/>
      <c r="BB240" s="551"/>
      <c r="BC240" s="551"/>
      <c r="BD240" s="551"/>
      <c r="BE240" s="551"/>
      <c r="BF240" s="551"/>
      <c r="BG240" s="551"/>
      <c r="BH240" s="551"/>
      <c r="BI240" s="551"/>
      <c r="BJ240" s="551"/>
      <c r="BK240" s="551"/>
      <c r="BL240" s="551"/>
      <c r="BM240" s="551"/>
      <c r="BN240" s="551"/>
      <c r="BO240" s="551"/>
      <c r="BP240" s="551"/>
      <c r="BQ240" s="551"/>
      <c r="BR240" s="551"/>
      <c r="BS240" s="551"/>
      <c r="BT240" s="551"/>
      <c r="BU240" s="551"/>
      <c r="BV240" s="551"/>
      <c r="BW240" s="551"/>
      <c r="BX240" s="551"/>
      <c r="BY240" s="551"/>
      <c r="BZ240" s="551"/>
      <c r="CA240" s="551"/>
      <c r="CB240" s="551"/>
      <c r="CC240" s="551"/>
      <c r="CD240" s="551"/>
      <c r="CE240" s="551"/>
      <c r="CF240" s="551"/>
      <c r="CG240" s="551"/>
      <c r="CH240" s="551"/>
      <c r="CI240" s="551"/>
      <c r="CJ240" s="551"/>
      <c r="CK240" s="551"/>
      <c r="CL240" s="551"/>
      <c r="CM240" s="551"/>
      <c r="CN240" s="551"/>
      <c r="CO240" s="551"/>
      <c r="CP240" s="551"/>
      <c r="CQ240" s="551"/>
      <c r="CR240" s="551"/>
      <c r="CS240" s="551"/>
      <c r="CT240" s="551"/>
      <c r="CU240" s="551"/>
      <c r="CV240" s="551"/>
      <c r="CW240" s="551"/>
      <c r="CX240" s="551"/>
      <c r="CY240" s="551"/>
      <c r="CZ240" s="551"/>
      <c r="DA240" s="551"/>
      <c r="DB240" s="551"/>
      <c r="DC240" s="551"/>
      <c r="DD240" s="551"/>
      <c r="DE240" s="551"/>
      <c r="DF240" s="551"/>
      <c r="DG240" s="551"/>
      <c r="DH240" s="551"/>
      <c r="DI240" s="551"/>
      <c r="DJ240" s="551"/>
      <c r="DK240" s="551"/>
      <c r="DL240" s="551"/>
      <c r="DM240" s="551"/>
      <c r="DN240" s="551"/>
      <c r="DO240" s="551"/>
      <c r="DP240" s="551"/>
      <c r="DQ240" s="551"/>
      <c r="DR240" s="551"/>
      <c r="DS240" s="551"/>
      <c r="DT240" s="551"/>
      <c r="DU240" s="551"/>
      <c r="DV240" s="551"/>
      <c r="DW240" s="551"/>
      <c r="DX240" s="551"/>
      <c r="DY240" s="551"/>
      <c r="DZ240" s="551"/>
      <c r="EA240" s="551"/>
      <c r="EB240" s="551"/>
      <c r="EC240" s="551"/>
      <c r="ED240" s="551"/>
      <c r="EE240" s="551"/>
      <c r="EF240" s="551"/>
      <c r="EG240" s="551"/>
      <c r="EH240" s="551"/>
      <c r="EI240" s="551"/>
      <c r="EJ240" s="551"/>
      <c r="EK240" s="551"/>
      <c r="EL240" s="551"/>
      <c r="EM240" s="551"/>
      <c r="EN240" s="551"/>
      <c r="EO240" s="551"/>
      <c r="EP240" s="551"/>
      <c r="EQ240" s="551"/>
      <c r="ER240" s="551"/>
      <c r="ES240" s="551"/>
      <c r="ET240" s="551"/>
      <c r="EU240" s="551"/>
      <c r="EV240" s="551"/>
      <c r="EW240" s="551"/>
      <c r="EX240" s="551"/>
      <c r="EY240" s="551"/>
      <c r="EZ240" s="551"/>
      <c r="FA240" s="551"/>
      <c r="FB240" s="551"/>
      <c r="FC240" s="551"/>
      <c r="FD240" s="551"/>
      <c r="FE240" s="551"/>
      <c r="FF240" s="551"/>
      <c r="FG240" s="551"/>
      <c r="FH240" s="551"/>
      <c r="FI240" s="551"/>
      <c r="FJ240" s="551"/>
      <c r="FK240" s="551"/>
      <c r="FL240" s="551"/>
      <c r="FM240" s="551"/>
      <c r="FN240" s="551"/>
      <c r="FO240" s="551"/>
      <c r="FP240" s="551"/>
      <c r="FQ240" s="551"/>
      <c r="FR240" s="551"/>
      <c r="FS240" s="551"/>
      <c r="FT240" s="551"/>
      <c r="FU240" s="551"/>
      <c r="FV240" s="551"/>
      <c r="FW240" s="551"/>
      <c r="FX240" s="551"/>
      <c r="FY240" s="551"/>
      <c r="FZ240" s="551"/>
      <c r="GA240" s="551"/>
      <c r="GB240" s="551"/>
      <c r="GC240" s="551"/>
      <c r="GD240" s="551"/>
      <c r="GE240" s="551"/>
      <c r="GF240" s="551"/>
      <c r="GG240" s="551"/>
      <c r="GH240" s="551"/>
      <c r="GI240" s="551"/>
      <c r="GJ240" s="551"/>
      <c r="GK240" s="551"/>
      <c r="GL240" s="551"/>
      <c r="GM240" s="551"/>
      <c r="GN240" s="551"/>
      <c r="GO240" s="551"/>
      <c r="GP240" s="551"/>
      <c r="GQ240" s="551"/>
      <c r="GR240" s="551"/>
      <c r="GS240" s="551"/>
      <c r="GT240" s="551"/>
      <c r="GU240" s="551"/>
      <c r="GV240" s="551"/>
      <c r="GW240" s="551"/>
      <c r="GX240" s="551"/>
      <c r="GY240" s="551"/>
      <c r="GZ240" s="551"/>
      <c r="HA240" s="551"/>
      <c r="HB240" s="551"/>
      <c r="HC240" s="551"/>
      <c r="HD240" s="551"/>
      <c r="HE240" s="551"/>
      <c r="HF240" s="551"/>
      <c r="HG240" s="551"/>
      <c r="HH240" s="551"/>
      <c r="HI240" s="551"/>
      <c r="HJ240" s="551"/>
      <c r="HK240" s="551"/>
      <c r="HL240" s="551"/>
      <c r="HM240" s="551"/>
      <c r="HN240" s="551"/>
      <c r="HO240" s="551"/>
      <c r="HP240" s="551"/>
      <c r="HQ240" s="551"/>
      <c r="HR240" s="551"/>
      <c r="HS240" s="551"/>
      <c r="HT240" s="551"/>
      <c r="HU240" s="551"/>
      <c r="HV240" s="551"/>
      <c r="HW240" s="551"/>
      <c r="HX240" s="551"/>
      <c r="HY240" s="551"/>
      <c r="HZ240" s="551"/>
      <c r="IA240" s="551"/>
      <c r="IB240" s="551"/>
      <c r="IC240" s="551"/>
      <c r="ID240" s="551"/>
      <c r="IE240" s="551"/>
      <c r="IF240" s="551"/>
      <c r="IG240" s="551"/>
      <c r="IH240" s="551"/>
      <c r="II240" s="551"/>
      <c r="IJ240" s="551"/>
      <c r="IK240" s="551"/>
      <c r="IL240" s="551"/>
      <c r="IM240" s="551"/>
      <c r="IN240" s="551"/>
      <c r="IO240" s="551"/>
      <c r="IP240" s="551"/>
      <c r="IQ240" s="551"/>
      <c r="IR240" s="551"/>
      <c r="IS240" s="551"/>
      <c r="IT240" s="551"/>
      <c r="IU240" s="551"/>
      <c r="IV240" s="551"/>
      <c r="IW240" s="551"/>
      <c r="IX240" s="551"/>
      <c r="IY240" s="551"/>
      <c r="IZ240" s="551"/>
      <c r="JA240" s="551"/>
      <c r="JB240" s="551"/>
      <c r="JC240" s="551"/>
      <c r="JD240" s="551"/>
      <c r="JE240" s="551"/>
      <c r="JF240" s="551"/>
      <c r="JG240" s="551"/>
      <c r="JH240" s="551"/>
      <c r="JI240" s="551"/>
    </row>
    <row r="241" spans="1:269" s="550" customFormat="1">
      <c r="A241" s="746">
        <v>3</v>
      </c>
      <c r="B241" s="747" t="s">
        <v>315</v>
      </c>
      <c r="C241" s="640"/>
      <c r="D241" s="749"/>
      <c r="E241" s="748"/>
      <c r="F241" s="750">
        <f t="shared" si="7"/>
        <v>0</v>
      </c>
      <c r="G241" s="525"/>
      <c r="H241" s="500"/>
      <c r="I241" s="500"/>
      <c r="J241" s="500"/>
      <c r="K241" s="500"/>
      <c r="L241" s="525"/>
      <c r="M241" s="525"/>
      <c r="N241" s="500"/>
      <c r="O241" s="552"/>
      <c r="P241" s="552"/>
      <c r="Q241" s="551"/>
      <c r="R241" s="551"/>
      <c r="U241" s="551"/>
      <c r="V241" s="519"/>
      <c r="W241" s="551"/>
      <c r="X241" s="551"/>
      <c r="Y241" s="551"/>
      <c r="Z241" s="551"/>
      <c r="AA241" s="551"/>
      <c r="AB241" s="551"/>
      <c r="AC241" s="551"/>
      <c r="AD241" s="551"/>
      <c r="AE241" s="551"/>
      <c r="AF241" s="551"/>
      <c r="AG241" s="551"/>
      <c r="AH241" s="551"/>
      <c r="AI241" s="551"/>
      <c r="AJ241" s="551"/>
      <c r="AK241" s="551"/>
      <c r="AL241" s="551"/>
      <c r="AM241" s="551"/>
      <c r="AN241" s="551"/>
      <c r="AO241" s="551"/>
      <c r="AP241" s="551"/>
      <c r="AQ241" s="551"/>
      <c r="AR241" s="551"/>
      <c r="AS241" s="551"/>
      <c r="AT241" s="551"/>
      <c r="AU241" s="551"/>
      <c r="AV241" s="551"/>
      <c r="AW241" s="551"/>
      <c r="AX241" s="551"/>
      <c r="AY241" s="551"/>
      <c r="AZ241" s="551"/>
      <c r="BA241" s="551"/>
      <c r="BB241" s="551"/>
      <c r="BC241" s="551"/>
      <c r="BD241" s="551"/>
      <c r="BE241" s="551"/>
      <c r="BF241" s="551"/>
      <c r="BG241" s="551"/>
      <c r="BH241" s="551"/>
      <c r="BI241" s="551"/>
      <c r="BJ241" s="551"/>
      <c r="BK241" s="551"/>
      <c r="BL241" s="551"/>
      <c r="BM241" s="551"/>
      <c r="BN241" s="551"/>
      <c r="BO241" s="551"/>
      <c r="BP241" s="551"/>
      <c r="BQ241" s="551"/>
      <c r="BR241" s="551"/>
      <c r="BS241" s="551"/>
      <c r="BT241" s="551"/>
      <c r="BU241" s="551"/>
      <c r="BV241" s="551"/>
      <c r="BW241" s="551"/>
      <c r="BX241" s="551"/>
      <c r="BY241" s="551"/>
      <c r="BZ241" s="551"/>
      <c r="CA241" s="551"/>
      <c r="CB241" s="551"/>
      <c r="CC241" s="551"/>
      <c r="CD241" s="551"/>
      <c r="CE241" s="551"/>
      <c r="CF241" s="551"/>
      <c r="CG241" s="551"/>
      <c r="CH241" s="551"/>
      <c r="CI241" s="551"/>
      <c r="CJ241" s="551"/>
      <c r="CK241" s="551"/>
      <c r="CL241" s="551"/>
      <c r="CM241" s="551"/>
      <c r="CN241" s="551"/>
      <c r="CO241" s="551"/>
      <c r="CP241" s="551"/>
      <c r="CQ241" s="551"/>
      <c r="CR241" s="551"/>
      <c r="CS241" s="551"/>
      <c r="CT241" s="551"/>
      <c r="CU241" s="551"/>
      <c r="CV241" s="551"/>
      <c r="CW241" s="551"/>
      <c r="CX241" s="551"/>
      <c r="CY241" s="551"/>
      <c r="CZ241" s="551"/>
      <c r="DA241" s="551"/>
      <c r="DB241" s="551"/>
      <c r="DC241" s="551"/>
      <c r="DD241" s="551"/>
      <c r="DE241" s="551"/>
      <c r="DF241" s="551"/>
      <c r="DG241" s="551"/>
      <c r="DH241" s="551"/>
      <c r="DI241" s="551"/>
      <c r="DJ241" s="551"/>
      <c r="DK241" s="551"/>
      <c r="DL241" s="551"/>
      <c r="DM241" s="551"/>
      <c r="DN241" s="551"/>
      <c r="DO241" s="551"/>
      <c r="DP241" s="551"/>
      <c r="DQ241" s="551"/>
      <c r="DR241" s="551"/>
      <c r="DS241" s="551"/>
      <c r="DT241" s="551"/>
      <c r="DU241" s="551"/>
      <c r="DV241" s="551"/>
      <c r="DW241" s="551"/>
      <c r="DX241" s="551"/>
      <c r="DY241" s="551"/>
      <c r="DZ241" s="551"/>
      <c r="EA241" s="551"/>
      <c r="EB241" s="551"/>
      <c r="EC241" s="551"/>
      <c r="ED241" s="551"/>
      <c r="EE241" s="551"/>
      <c r="EF241" s="551"/>
      <c r="EG241" s="551"/>
      <c r="EH241" s="551"/>
      <c r="EI241" s="551"/>
      <c r="EJ241" s="551"/>
      <c r="EK241" s="551"/>
      <c r="EL241" s="551"/>
      <c r="EM241" s="551"/>
      <c r="EN241" s="551"/>
      <c r="EO241" s="551"/>
      <c r="EP241" s="551"/>
      <c r="EQ241" s="551"/>
      <c r="ER241" s="551"/>
      <c r="ES241" s="551"/>
      <c r="ET241" s="551"/>
      <c r="EU241" s="551"/>
      <c r="EV241" s="551"/>
      <c r="EW241" s="551"/>
      <c r="EX241" s="551"/>
      <c r="EY241" s="551"/>
      <c r="EZ241" s="551"/>
      <c r="FA241" s="551"/>
      <c r="FB241" s="551"/>
      <c r="FC241" s="551"/>
      <c r="FD241" s="551"/>
      <c r="FE241" s="551"/>
      <c r="FF241" s="551"/>
      <c r="FG241" s="551"/>
      <c r="FH241" s="551"/>
      <c r="FI241" s="551"/>
      <c r="FJ241" s="551"/>
      <c r="FK241" s="551"/>
      <c r="FL241" s="551"/>
      <c r="FM241" s="551"/>
      <c r="FN241" s="551"/>
      <c r="FO241" s="551"/>
      <c r="FP241" s="551"/>
      <c r="FQ241" s="551"/>
      <c r="FR241" s="551"/>
      <c r="FS241" s="551"/>
      <c r="FT241" s="551"/>
      <c r="FU241" s="551"/>
      <c r="FV241" s="551"/>
      <c r="FW241" s="551"/>
      <c r="FX241" s="551"/>
      <c r="FY241" s="551"/>
      <c r="FZ241" s="551"/>
      <c r="GA241" s="551"/>
      <c r="GB241" s="551"/>
      <c r="GC241" s="551"/>
      <c r="GD241" s="551"/>
      <c r="GE241" s="551"/>
      <c r="GF241" s="551"/>
      <c r="GG241" s="551"/>
      <c r="GH241" s="551"/>
      <c r="GI241" s="551"/>
      <c r="GJ241" s="551"/>
      <c r="GK241" s="551"/>
      <c r="GL241" s="551"/>
      <c r="GM241" s="551"/>
      <c r="GN241" s="551"/>
      <c r="GO241" s="551"/>
      <c r="GP241" s="551"/>
      <c r="GQ241" s="551"/>
      <c r="GR241" s="551"/>
      <c r="GS241" s="551"/>
      <c r="GT241" s="551"/>
      <c r="GU241" s="551"/>
      <c r="GV241" s="551"/>
      <c r="GW241" s="551"/>
      <c r="GX241" s="551"/>
      <c r="GY241" s="551"/>
      <c r="GZ241" s="551"/>
      <c r="HA241" s="551"/>
      <c r="HB241" s="551"/>
      <c r="HC241" s="551"/>
      <c r="HD241" s="551"/>
      <c r="HE241" s="551"/>
      <c r="HF241" s="551"/>
      <c r="HG241" s="551"/>
      <c r="HH241" s="551"/>
      <c r="HI241" s="551"/>
      <c r="HJ241" s="551"/>
      <c r="HK241" s="551"/>
      <c r="HL241" s="551"/>
      <c r="HM241" s="551"/>
      <c r="HN241" s="551"/>
      <c r="HO241" s="551"/>
      <c r="HP241" s="551"/>
      <c r="HQ241" s="551"/>
      <c r="HR241" s="551"/>
      <c r="HS241" s="551"/>
      <c r="HT241" s="551"/>
      <c r="HU241" s="551"/>
      <c r="HV241" s="551"/>
      <c r="HW241" s="551"/>
      <c r="HX241" s="551"/>
      <c r="HY241" s="551"/>
      <c r="HZ241" s="551"/>
      <c r="IA241" s="551"/>
      <c r="IB241" s="551"/>
      <c r="IC241" s="551"/>
      <c r="ID241" s="551"/>
      <c r="IE241" s="551"/>
      <c r="IF241" s="551"/>
      <c r="IG241" s="551"/>
      <c r="IH241" s="551"/>
      <c r="II241" s="551"/>
      <c r="IJ241" s="551"/>
      <c r="IK241" s="551"/>
      <c r="IL241" s="551"/>
      <c r="IM241" s="551"/>
      <c r="IN241" s="551"/>
      <c r="IO241" s="551"/>
      <c r="IP241" s="551"/>
      <c r="IQ241" s="551"/>
      <c r="IR241" s="551"/>
      <c r="IS241" s="551"/>
      <c r="IT241" s="551"/>
      <c r="IU241" s="551"/>
      <c r="IV241" s="551"/>
      <c r="IW241" s="551"/>
      <c r="IX241" s="551"/>
      <c r="IY241" s="551"/>
      <c r="IZ241" s="551"/>
      <c r="JA241" s="551"/>
      <c r="JB241" s="551"/>
      <c r="JC241" s="551"/>
      <c r="JD241" s="551"/>
      <c r="JE241" s="551"/>
      <c r="JF241" s="551"/>
      <c r="JG241" s="551"/>
      <c r="JH241" s="551"/>
      <c r="JI241" s="551"/>
    </row>
    <row r="242" spans="1:269" s="550" customFormat="1" ht="24">
      <c r="A242" s="751">
        <v>3.1</v>
      </c>
      <c r="B242" s="752" t="s">
        <v>457</v>
      </c>
      <c r="C242" s="644">
        <v>1</v>
      </c>
      <c r="D242" s="753" t="s">
        <v>43</v>
      </c>
      <c r="E242" s="759">
        <v>8700</v>
      </c>
      <c r="F242" s="755">
        <f t="shared" si="7"/>
        <v>8700</v>
      </c>
      <c r="G242" s="525"/>
      <c r="H242" s="501"/>
      <c r="I242" s="501"/>
      <c r="J242" s="501"/>
      <c r="K242" s="501"/>
      <c r="L242" s="525"/>
      <c r="M242" s="525"/>
      <c r="N242" s="501"/>
      <c r="O242" s="557"/>
      <c r="P242" s="553"/>
      <c r="Q242" s="551"/>
      <c r="R242" s="551"/>
      <c r="U242" s="551"/>
      <c r="V242" s="519"/>
      <c r="W242" s="551"/>
      <c r="X242" s="551"/>
      <c r="Y242" s="551"/>
      <c r="Z242" s="551"/>
      <c r="AA242" s="551"/>
      <c r="AB242" s="551"/>
      <c r="AC242" s="551"/>
      <c r="AD242" s="551"/>
      <c r="AE242" s="551"/>
      <c r="AF242" s="551"/>
      <c r="AG242" s="551"/>
      <c r="AH242" s="551"/>
      <c r="AI242" s="551"/>
      <c r="AJ242" s="551"/>
      <c r="AK242" s="551"/>
      <c r="AL242" s="551"/>
      <c r="AM242" s="551"/>
      <c r="AN242" s="551"/>
      <c r="AO242" s="551"/>
      <c r="AP242" s="551"/>
      <c r="AQ242" s="551"/>
      <c r="AR242" s="551"/>
      <c r="AS242" s="551"/>
      <c r="AT242" s="551"/>
      <c r="AU242" s="551"/>
      <c r="AV242" s="551"/>
      <c r="AW242" s="551"/>
      <c r="AX242" s="551"/>
      <c r="AY242" s="551"/>
      <c r="AZ242" s="551"/>
      <c r="BA242" s="551"/>
      <c r="BB242" s="551"/>
      <c r="BC242" s="551"/>
      <c r="BD242" s="551"/>
      <c r="BE242" s="551"/>
      <c r="BF242" s="551"/>
      <c r="BG242" s="551"/>
      <c r="BH242" s="551"/>
      <c r="BI242" s="551"/>
      <c r="BJ242" s="551"/>
      <c r="BK242" s="551"/>
      <c r="BL242" s="551"/>
      <c r="BM242" s="551"/>
      <c r="BN242" s="551"/>
      <c r="BO242" s="551"/>
      <c r="BP242" s="551"/>
      <c r="BQ242" s="551"/>
      <c r="BR242" s="551"/>
      <c r="BS242" s="551"/>
      <c r="BT242" s="551"/>
      <c r="BU242" s="551"/>
      <c r="BV242" s="551"/>
      <c r="BW242" s="551"/>
      <c r="BX242" s="551"/>
      <c r="BY242" s="551"/>
      <c r="BZ242" s="551"/>
      <c r="CA242" s="551"/>
      <c r="CB242" s="551"/>
      <c r="CC242" s="551"/>
      <c r="CD242" s="551"/>
      <c r="CE242" s="551"/>
      <c r="CF242" s="551"/>
      <c r="CG242" s="551"/>
      <c r="CH242" s="551"/>
      <c r="CI242" s="551"/>
      <c r="CJ242" s="551"/>
      <c r="CK242" s="551"/>
      <c r="CL242" s="551"/>
      <c r="CM242" s="551"/>
      <c r="CN242" s="551"/>
      <c r="CO242" s="551"/>
      <c r="CP242" s="551"/>
      <c r="CQ242" s="551"/>
      <c r="CR242" s="551"/>
      <c r="CS242" s="551"/>
      <c r="CT242" s="551"/>
      <c r="CU242" s="551"/>
      <c r="CV242" s="551"/>
      <c r="CW242" s="551"/>
      <c r="CX242" s="551"/>
      <c r="CY242" s="551"/>
      <c r="CZ242" s="551"/>
      <c r="DA242" s="551"/>
      <c r="DB242" s="551"/>
      <c r="DC242" s="551"/>
      <c r="DD242" s="551"/>
      <c r="DE242" s="551"/>
      <c r="DF242" s="551"/>
      <c r="DG242" s="551"/>
      <c r="DH242" s="551"/>
      <c r="DI242" s="551"/>
      <c r="DJ242" s="551"/>
      <c r="DK242" s="551"/>
      <c r="DL242" s="551"/>
      <c r="DM242" s="551"/>
      <c r="DN242" s="551"/>
      <c r="DO242" s="551"/>
      <c r="DP242" s="551"/>
      <c r="DQ242" s="551"/>
      <c r="DR242" s="551"/>
      <c r="DS242" s="551"/>
      <c r="DT242" s="551"/>
      <c r="DU242" s="551"/>
      <c r="DV242" s="551"/>
      <c r="DW242" s="551"/>
      <c r="DX242" s="551"/>
      <c r="DY242" s="551"/>
      <c r="DZ242" s="551"/>
      <c r="EA242" s="551"/>
      <c r="EB242" s="551"/>
      <c r="EC242" s="551"/>
      <c r="ED242" s="551"/>
      <c r="EE242" s="551"/>
      <c r="EF242" s="551"/>
      <c r="EG242" s="551"/>
      <c r="EH242" s="551"/>
      <c r="EI242" s="551"/>
      <c r="EJ242" s="551"/>
      <c r="EK242" s="551"/>
      <c r="EL242" s="551"/>
      <c r="EM242" s="551"/>
      <c r="EN242" s="551"/>
      <c r="EO242" s="551"/>
      <c r="EP242" s="551"/>
      <c r="EQ242" s="551"/>
      <c r="ER242" s="551"/>
      <c r="ES242" s="551"/>
      <c r="ET242" s="551"/>
      <c r="EU242" s="551"/>
      <c r="EV242" s="551"/>
      <c r="EW242" s="551"/>
      <c r="EX242" s="551"/>
      <c r="EY242" s="551"/>
      <c r="EZ242" s="551"/>
      <c r="FA242" s="551"/>
      <c r="FB242" s="551"/>
      <c r="FC242" s="551"/>
      <c r="FD242" s="551"/>
      <c r="FE242" s="551"/>
      <c r="FF242" s="551"/>
      <c r="FG242" s="551"/>
      <c r="FH242" s="551"/>
      <c r="FI242" s="551"/>
      <c r="FJ242" s="551"/>
      <c r="FK242" s="551"/>
      <c r="FL242" s="551"/>
      <c r="FM242" s="551"/>
      <c r="FN242" s="551"/>
      <c r="FO242" s="551"/>
      <c r="FP242" s="551"/>
      <c r="FQ242" s="551"/>
      <c r="FR242" s="551"/>
      <c r="FS242" s="551"/>
      <c r="FT242" s="551"/>
      <c r="FU242" s="551"/>
      <c r="FV242" s="551"/>
      <c r="FW242" s="551"/>
      <c r="FX242" s="551"/>
      <c r="FY242" s="551"/>
      <c r="FZ242" s="551"/>
      <c r="GA242" s="551"/>
      <c r="GB242" s="551"/>
      <c r="GC242" s="551"/>
      <c r="GD242" s="551"/>
      <c r="GE242" s="551"/>
      <c r="GF242" s="551"/>
      <c r="GG242" s="551"/>
      <c r="GH242" s="551"/>
      <c r="GI242" s="551"/>
      <c r="GJ242" s="551"/>
      <c r="GK242" s="551"/>
      <c r="GL242" s="551"/>
      <c r="GM242" s="551"/>
      <c r="GN242" s="551"/>
      <c r="GO242" s="551"/>
      <c r="GP242" s="551"/>
      <c r="GQ242" s="551"/>
      <c r="GR242" s="551"/>
      <c r="GS242" s="551"/>
      <c r="GT242" s="551"/>
      <c r="GU242" s="551"/>
      <c r="GV242" s="551"/>
      <c r="GW242" s="551"/>
      <c r="GX242" s="551"/>
      <c r="GY242" s="551"/>
      <c r="GZ242" s="551"/>
      <c r="HA242" s="551"/>
      <c r="HB242" s="551"/>
      <c r="HC242" s="551"/>
      <c r="HD242" s="551"/>
      <c r="HE242" s="551"/>
      <c r="HF242" s="551"/>
      <c r="HG242" s="551"/>
      <c r="HH242" s="551"/>
      <c r="HI242" s="551"/>
      <c r="HJ242" s="551"/>
      <c r="HK242" s="551"/>
      <c r="HL242" s="551"/>
      <c r="HM242" s="551"/>
      <c r="HN242" s="551"/>
      <c r="HO242" s="551"/>
      <c r="HP242" s="551"/>
      <c r="HQ242" s="551"/>
      <c r="HR242" s="551"/>
      <c r="HS242" s="551"/>
      <c r="HT242" s="551"/>
      <c r="HU242" s="551"/>
      <c r="HV242" s="551"/>
      <c r="HW242" s="551"/>
      <c r="HX242" s="551"/>
      <c r="HY242" s="551"/>
      <c r="HZ242" s="551"/>
      <c r="IA242" s="551"/>
      <c r="IB242" s="551"/>
      <c r="IC242" s="551"/>
      <c r="ID242" s="551"/>
      <c r="IE242" s="551"/>
      <c r="IF242" s="551"/>
      <c r="IG242" s="551"/>
      <c r="IH242" s="551"/>
      <c r="II242" s="551"/>
      <c r="IJ242" s="551"/>
      <c r="IK242" s="551"/>
      <c r="IL242" s="551"/>
      <c r="IM242" s="551"/>
      <c r="IN242" s="551"/>
      <c r="IO242" s="551"/>
      <c r="IP242" s="551"/>
      <c r="IQ242" s="551"/>
      <c r="IR242" s="551"/>
      <c r="IS242" s="551"/>
      <c r="IT242" s="551"/>
      <c r="IU242" s="551"/>
      <c r="IV242" s="551"/>
      <c r="IW242" s="551"/>
      <c r="IX242" s="551"/>
      <c r="IY242" s="551"/>
      <c r="IZ242" s="551"/>
      <c r="JA242" s="551"/>
      <c r="JB242" s="551"/>
      <c r="JC242" s="551"/>
      <c r="JD242" s="551"/>
      <c r="JE242" s="551"/>
      <c r="JF242" s="551"/>
      <c r="JG242" s="551"/>
      <c r="JH242" s="551"/>
      <c r="JI242" s="551"/>
    </row>
    <row r="243" spans="1:269" s="550" customFormat="1" ht="24">
      <c r="A243" s="751">
        <v>3.2</v>
      </c>
      <c r="B243" s="752" t="s">
        <v>452</v>
      </c>
      <c r="C243" s="644">
        <v>1</v>
      </c>
      <c r="D243" s="753" t="s">
        <v>43</v>
      </c>
      <c r="E243" s="760">
        <v>67705.7</v>
      </c>
      <c r="F243" s="755">
        <f t="shared" si="7"/>
        <v>67705.7</v>
      </c>
      <c r="G243" s="525"/>
      <c r="H243" s="501"/>
      <c r="I243" s="501"/>
      <c r="J243" s="501"/>
      <c r="K243" s="501"/>
      <c r="L243" s="525"/>
      <c r="M243" s="525"/>
      <c r="N243" s="501"/>
      <c r="O243" s="549"/>
      <c r="P243" s="553"/>
      <c r="Q243" s="558"/>
      <c r="R243" s="558"/>
      <c r="U243" s="551"/>
      <c r="V243" s="519"/>
      <c r="W243" s="551"/>
      <c r="X243" s="551"/>
      <c r="Y243" s="551"/>
      <c r="Z243" s="551"/>
      <c r="AA243" s="551"/>
      <c r="AB243" s="551"/>
      <c r="AC243" s="551"/>
      <c r="AD243" s="551"/>
      <c r="AE243" s="551"/>
      <c r="AF243" s="551"/>
      <c r="AG243" s="551"/>
      <c r="AH243" s="551"/>
      <c r="AI243" s="551"/>
      <c r="AJ243" s="551"/>
      <c r="AK243" s="551"/>
      <c r="AL243" s="551"/>
      <c r="AM243" s="551"/>
      <c r="AN243" s="551"/>
      <c r="AO243" s="551"/>
      <c r="AP243" s="551"/>
      <c r="AQ243" s="551"/>
      <c r="AR243" s="551"/>
      <c r="AS243" s="551"/>
      <c r="AT243" s="551"/>
      <c r="AU243" s="551"/>
      <c r="AV243" s="551"/>
      <c r="AW243" s="551"/>
      <c r="AX243" s="551"/>
      <c r="AY243" s="551"/>
      <c r="AZ243" s="551"/>
      <c r="BA243" s="551"/>
      <c r="BB243" s="551"/>
      <c r="BC243" s="551"/>
      <c r="BD243" s="551"/>
      <c r="BE243" s="551"/>
      <c r="BF243" s="551"/>
      <c r="BG243" s="551"/>
      <c r="BH243" s="551"/>
      <c r="BI243" s="551"/>
      <c r="BJ243" s="551"/>
      <c r="BK243" s="551"/>
      <c r="BL243" s="551"/>
      <c r="BM243" s="551"/>
      <c r="BN243" s="551"/>
      <c r="BO243" s="551"/>
      <c r="BP243" s="551"/>
      <c r="BQ243" s="551"/>
      <c r="BR243" s="551"/>
      <c r="BS243" s="551"/>
      <c r="BT243" s="551"/>
      <c r="BU243" s="551"/>
      <c r="BV243" s="551"/>
      <c r="BW243" s="551"/>
      <c r="BX243" s="551"/>
      <c r="BY243" s="551"/>
      <c r="BZ243" s="551"/>
      <c r="CA243" s="551"/>
      <c r="CB243" s="551"/>
      <c r="CC243" s="551"/>
      <c r="CD243" s="551"/>
      <c r="CE243" s="551"/>
      <c r="CF243" s="551"/>
      <c r="CG243" s="551"/>
      <c r="CH243" s="551"/>
      <c r="CI243" s="551"/>
      <c r="CJ243" s="551"/>
      <c r="CK243" s="551"/>
      <c r="CL243" s="551"/>
      <c r="CM243" s="551"/>
      <c r="CN243" s="551"/>
      <c r="CO243" s="551"/>
      <c r="CP243" s="551"/>
      <c r="CQ243" s="551"/>
      <c r="CR243" s="551"/>
      <c r="CS243" s="551"/>
      <c r="CT243" s="551"/>
      <c r="CU243" s="551"/>
      <c r="CV243" s="551"/>
      <c r="CW243" s="551"/>
      <c r="CX243" s="551"/>
      <c r="CY243" s="551"/>
      <c r="CZ243" s="551"/>
      <c r="DA243" s="551"/>
      <c r="DB243" s="551"/>
      <c r="DC243" s="551"/>
      <c r="DD243" s="551"/>
      <c r="DE243" s="551"/>
      <c r="DF243" s="551"/>
      <c r="DG243" s="551"/>
      <c r="DH243" s="551"/>
      <c r="DI243" s="551"/>
      <c r="DJ243" s="551"/>
      <c r="DK243" s="551"/>
      <c r="DL243" s="551"/>
      <c r="DM243" s="551"/>
      <c r="DN243" s="551"/>
      <c r="DO243" s="551"/>
      <c r="DP243" s="551"/>
      <c r="DQ243" s="551"/>
      <c r="DR243" s="551"/>
      <c r="DS243" s="551"/>
      <c r="DT243" s="551"/>
      <c r="DU243" s="551"/>
      <c r="DV243" s="551"/>
      <c r="DW243" s="551"/>
      <c r="DX243" s="551"/>
      <c r="DY243" s="551"/>
      <c r="DZ243" s="551"/>
      <c r="EA243" s="551"/>
      <c r="EB243" s="551"/>
      <c r="EC243" s="551"/>
      <c r="ED243" s="551"/>
      <c r="EE243" s="551"/>
      <c r="EF243" s="551"/>
      <c r="EG243" s="551"/>
      <c r="EH243" s="551"/>
      <c r="EI243" s="551"/>
      <c r="EJ243" s="551"/>
      <c r="EK243" s="551"/>
      <c r="EL243" s="551"/>
      <c r="EM243" s="551"/>
      <c r="EN243" s="551"/>
      <c r="EO243" s="551"/>
      <c r="EP243" s="551"/>
      <c r="EQ243" s="551"/>
      <c r="ER243" s="551"/>
      <c r="ES243" s="551"/>
      <c r="ET243" s="551"/>
      <c r="EU243" s="551"/>
      <c r="EV243" s="551"/>
      <c r="EW243" s="551"/>
      <c r="EX243" s="551"/>
      <c r="EY243" s="551"/>
      <c r="EZ243" s="551"/>
      <c r="FA243" s="551"/>
      <c r="FB243" s="551"/>
      <c r="FC243" s="551"/>
      <c r="FD243" s="551"/>
      <c r="FE243" s="551"/>
      <c r="FF243" s="551"/>
      <c r="FG243" s="551"/>
      <c r="FH243" s="551"/>
      <c r="FI243" s="551"/>
      <c r="FJ243" s="551"/>
      <c r="FK243" s="551"/>
      <c r="FL243" s="551"/>
      <c r="FM243" s="551"/>
      <c r="FN243" s="551"/>
      <c r="FO243" s="551"/>
      <c r="FP243" s="551"/>
      <c r="FQ243" s="551"/>
      <c r="FR243" s="551"/>
      <c r="FS243" s="551"/>
      <c r="FT243" s="551"/>
      <c r="FU243" s="551"/>
      <c r="FV243" s="551"/>
      <c r="FW243" s="551"/>
      <c r="FX243" s="551"/>
      <c r="FY243" s="551"/>
      <c r="FZ243" s="551"/>
      <c r="GA243" s="551"/>
      <c r="GB243" s="551"/>
      <c r="GC243" s="551"/>
      <c r="GD243" s="551"/>
      <c r="GE243" s="551"/>
      <c r="GF243" s="551"/>
      <c r="GG243" s="551"/>
      <c r="GH243" s="551"/>
      <c r="GI243" s="551"/>
      <c r="GJ243" s="551"/>
      <c r="GK243" s="551"/>
      <c r="GL243" s="551"/>
      <c r="GM243" s="551"/>
      <c r="GN243" s="551"/>
      <c r="GO243" s="551"/>
      <c r="GP243" s="551"/>
      <c r="GQ243" s="551"/>
      <c r="GR243" s="551"/>
      <c r="GS243" s="551"/>
      <c r="GT243" s="551"/>
      <c r="GU243" s="551"/>
      <c r="GV243" s="551"/>
      <c r="GW243" s="551"/>
      <c r="GX243" s="551"/>
      <c r="GY243" s="551"/>
      <c r="GZ243" s="551"/>
      <c r="HA243" s="551"/>
      <c r="HB243" s="551"/>
      <c r="HC243" s="551"/>
      <c r="HD243" s="551"/>
      <c r="HE243" s="551"/>
      <c r="HF243" s="551"/>
      <c r="HG243" s="551"/>
      <c r="HH243" s="551"/>
      <c r="HI243" s="551"/>
      <c r="HJ243" s="551"/>
      <c r="HK243" s="551"/>
      <c r="HL243" s="551"/>
      <c r="HM243" s="551"/>
      <c r="HN243" s="551"/>
      <c r="HO243" s="551"/>
      <c r="HP243" s="551"/>
      <c r="HQ243" s="551"/>
      <c r="HR243" s="551"/>
      <c r="HS243" s="551"/>
      <c r="HT243" s="551"/>
      <c r="HU243" s="551"/>
      <c r="HV243" s="551"/>
      <c r="HW243" s="551"/>
      <c r="HX243" s="551"/>
      <c r="HY243" s="551"/>
      <c r="HZ243" s="551"/>
      <c r="IA243" s="551"/>
      <c r="IB243" s="551"/>
      <c r="IC243" s="551"/>
      <c r="ID243" s="551"/>
      <c r="IE243" s="551"/>
      <c r="IF243" s="551"/>
      <c r="IG243" s="551"/>
      <c r="IH243" s="551"/>
      <c r="II243" s="551"/>
      <c r="IJ243" s="551"/>
      <c r="IK243" s="551"/>
      <c r="IL243" s="551"/>
      <c r="IM243" s="551"/>
      <c r="IN243" s="551"/>
      <c r="IO243" s="551"/>
      <c r="IP243" s="551"/>
      <c r="IQ243" s="551"/>
      <c r="IR243" s="551"/>
      <c r="IS243" s="551"/>
      <c r="IT243" s="551"/>
      <c r="IU243" s="551"/>
      <c r="IV243" s="551"/>
      <c r="IW243" s="551"/>
      <c r="IX243" s="551"/>
      <c r="IY243" s="551"/>
      <c r="IZ243" s="551"/>
      <c r="JA243" s="551"/>
      <c r="JB243" s="551"/>
      <c r="JC243" s="551"/>
      <c r="JD243" s="551"/>
      <c r="JE243" s="551"/>
      <c r="JF243" s="551"/>
      <c r="JG243" s="551"/>
      <c r="JH243" s="551"/>
      <c r="JI243" s="551"/>
    </row>
    <row r="244" spans="1:269" s="550" customFormat="1" ht="24">
      <c r="A244" s="655">
        <v>3.3</v>
      </c>
      <c r="B244" s="751" t="s">
        <v>479</v>
      </c>
      <c r="C244" s="644">
        <v>3</v>
      </c>
      <c r="D244" s="761" t="s">
        <v>43</v>
      </c>
      <c r="E244" s="760">
        <v>8700</v>
      </c>
      <c r="F244" s="755">
        <f t="shared" si="7"/>
        <v>26100</v>
      </c>
      <c r="G244" s="525"/>
      <c r="H244" s="501"/>
      <c r="I244" s="501"/>
      <c r="J244" s="501"/>
      <c r="K244" s="501"/>
      <c r="L244" s="525"/>
      <c r="M244" s="525"/>
      <c r="N244" s="501"/>
      <c r="O244" s="549"/>
      <c r="P244" s="555"/>
      <c r="Q244" s="551"/>
      <c r="R244" s="551"/>
      <c r="U244" s="551"/>
      <c r="V244" s="519"/>
      <c r="W244" s="551"/>
      <c r="X244" s="551"/>
      <c r="Y244" s="551"/>
      <c r="Z244" s="551"/>
      <c r="AA244" s="551"/>
      <c r="AB244" s="551"/>
      <c r="AC244" s="551"/>
      <c r="AD244" s="551"/>
      <c r="AE244" s="551"/>
      <c r="AF244" s="551"/>
      <c r="AG244" s="551"/>
      <c r="AH244" s="551"/>
      <c r="AI244" s="551"/>
      <c r="AJ244" s="551"/>
      <c r="AK244" s="551"/>
      <c r="AL244" s="551"/>
      <c r="AM244" s="551"/>
      <c r="AN244" s="551"/>
      <c r="AO244" s="551"/>
      <c r="AP244" s="551"/>
      <c r="AQ244" s="551"/>
      <c r="AR244" s="551"/>
      <c r="AS244" s="551"/>
      <c r="AT244" s="551"/>
      <c r="AU244" s="551"/>
      <c r="AV244" s="551"/>
      <c r="AW244" s="551"/>
      <c r="AX244" s="551"/>
      <c r="AY244" s="551"/>
      <c r="AZ244" s="551"/>
      <c r="BA244" s="551"/>
      <c r="BB244" s="551"/>
      <c r="BC244" s="551"/>
      <c r="BD244" s="551"/>
      <c r="BE244" s="551"/>
      <c r="BF244" s="551"/>
      <c r="BG244" s="551"/>
      <c r="BH244" s="551"/>
      <c r="BI244" s="551"/>
      <c r="BJ244" s="551"/>
      <c r="BK244" s="551"/>
      <c r="BL244" s="551"/>
      <c r="BM244" s="551"/>
      <c r="BN244" s="551"/>
      <c r="BO244" s="551"/>
      <c r="BP244" s="551"/>
      <c r="BQ244" s="551"/>
      <c r="BR244" s="551"/>
      <c r="BS244" s="551"/>
      <c r="BT244" s="551"/>
      <c r="BU244" s="551"/>
      <c r="BV244" s="551"/>
      <c r="BW244" s="551"/>
      <c r="BX244" s="551"/>
      <c r="BY244" s="551"/>
      <c r="BZ244" s="551"/>
      <c r="CA244" s="551"/>
      <c r="CB244" s="551"/>
      <c r="CC244" s="551"/>
      <c r="CD244" s="551"/>
      <c r="CE244" s="551"/>
      <c r="CF244" s="551"/>
      <c r="CG244" s="551"/>
      <c r="CH244" s="551"/>
      <c r="CI244" s="551"/>
      <c r="CJ244" s="551"/>
      <c r="CK244" s="551"/>
      <c r="CL244" s="551"/>
      <c r="CM244" s="551"/>
      <c r="CN244" s="551"/>
      <c r="CO244" s="551"/>
      <c r="CP244" s="551"/>
      <c r="CQ244" s="551"/>
      <c r="CR244" s="551"/>
      <c r="CS244" s="551"/>
      <c r="CT244" s="551"/>
      <c r="CU244" s="551"/>
      <c r="CV244" s="551"/>
      <c r="CW244" s="551"/>
      <c r="CX244" s="551"/>
      <c r="CY244" s="551"/>
      <c r="CZ244" s="551"/>
      <c r="DA244" s="551"/>
      <c r="DB244" s="551"/>
      <c r="DC244" s="551"/>
      <c r="DD244" s="551"/>
      <c r="DE244" s="551"/>
      <c r="DF244" s="551"/>
      <c r="DG244" s="551"/>
      <c r="DH244" s="551"/>
      <c r="DI244" s="551"/>
      <c r="DJ244" s="551"/>
      <c r="DK244" s="551"/>
      <c r="DL244" s="551"/>
      <c r="DM244" s="551"/>
      <c r="DN244" s="551"/>
      <c r="DO244" s="551"/>
      <c r="DP244" s="551"/>
      <c r="DQ244" s="551"/>
      <c r="DR244" s="551"/>
      <c r="DS244" s="551"/>
      <c r="DT244" s="551"/>
      <c r="DU244" s="551"/>
      <c r="DV244" s="551"/>
      <c r="DW244" s="551"/>
      <c r="DX244" s="551"/>
      <c r="DY244" s="551"/>
      <c r="DZ244" s="551"/>
      <c r="EA244" s="551"/>
      <c r="EB244" s="551"/>
      <c r="EC244" s="551"/>
      <c r="ED244" s="551"/>
      <c r="EE244" s="551"/>
      <c r="EF244" s="551"/>
      <c r="EG244" s="551"/>
      <c r="EH244" s="551"/>
      <c r="EI244" s="551"/>
      <c r="EJ244" s="551"/>
      <c r="EK244" s="551"/>
      <c r="EL244" s="551"/>
      <c r="EM244" s="551"/>
      <c r="EN244" s="551"/>
      <c r="EO244" s="551"/>
      <c r="EP244" s="551"/>
      <c r="EQ244" s="551"/>
      <c r="ER244" s="551"/>
      <c r="ES244" s="551"/>
      <c r="ET244" s="551"/>
      <c r="EU244" s="551"/>
      <c r="EV244" s="551"/>
      <c r="EW244" s="551"/>
      <c r="EX244" s="551"/>
      <c r="EY244" s="551"/>
      <c r="EZ244" s="551"/>
      <c r="FA244" s="551"/>
      <c r="FB244" s="551"/>
      <c r="FC244" s="551"/>
      <c r="FD244" s="551"/>
      <c r="FE244" s="551"/>
      <c r="FF244" s="551"/>
      <c r="FG244" s="551"/>
      <c r="FH244" s="551"/>
      <c r="FI244" s="551"/>
      <c r="FJ244" s="551"/>
      <c r="FK244" s="551"/>
      <c r="FL244" s="551"/>
      <c r="FM244" s="551"/>
      <c r="FN244" s="551"/>
      <c r="FO244" s="551"/>
      <c r="FP244" s="551"/>
      <c r="FQ244" s="551"/>
      <c r="FR244" s="551"/>
      <c r="FS244" s="551"/>
      <c r="FT244" s="551"/>
      <c r="FU244" s="551"/>
      <c r="FV244" s="551"/>
      <c r="FW244" s="551"/>
      <c r="FX244" s="551"/>
      <c r="FY244" s="551"/>
      <c r="FZ244" s="551"/>
      <c r="GA244" s="551"/>
      <c r="GB244" s="551"/>
      <c r="GC244" s="551"/>
      <c r="GD244" s="551"/>
      <c r="GE244" s="551"/>
      <c r="GF244" s="551"/>
      <c r="GG244" s="551"/>
      <c r="GH244" s="551"/>
      <c r="GI244" s="551"/>
      <c r="GJ244" s="551"/>
      <c r="GK244" s="551"/>
      <c r="GL244" s="551"/>
      <c r="GM244" s="551"/>
      <c r="GN244" s="551"/>
      <c r="GO244" s="551"/>
      <c r="GP244" s="551"/>
      <c r="GQ244" s="551"/>
      <c r="GR244" s="551"/>
      <c r="GS244" s="551"/>
      <c r="GT244" s="551"/>
      <c r="GU244" s="551"/>
      <c r="GV244" s="551"/>
      <c r="GW244" s="551"/>
      <c r="GX244" s="551"/>
      <c r="GY244" s="551"/>
      <c r="GZ244" s="551"/>
      <c r="HA244" s="551"/>
      <c r="HB244" s="551"/>
      <c r="HC244" s="551"/>
      <c r="HD244" s="551"/>
      <c r="HE244" s="551"/>
      <c r="HF244" s="551"/>
      <c r="HG244" s="551"/>
      <c r="HH244" s="551"/>
      <c r="HI244" s="551"/>
      <c r="HJ244" s="551"/>
      <c r="HK244" s="551"/>
      <c r="HL244" s="551"/>
      <c r="HM244" s="551"/>
      <c r="HN244" s="551"/>
      <c r="HO244" s="551"/>
      <c r="HP244" s="551"/>
      <c r="HQ244" s="551"/>
      <c r="HR244" s="551"/>
      <c r="HS244" s="551"/>
      <c r="HT244" s="551"/>
      <c r="HU244" s="551"/>
      <c r="HV244" s="551"/>
      <c r="HW244" s="551"/>
      <c r="HX244" s="551"/>
      <c r="HY244" s="551"/>
      <c r="HZ244" s="551"/>
      <c r="IA244" s="551"/>
      <c r="IB244" s="551"/>
      <c r="IC244" s="551"/>
      <c r="ID244" s="551"/>
      <c r="IE244" s="551"/>
      <c r="IF244" s="551"/>
      <c r="IG244" s="551"/>
      <c r="IH244" s="551"/>
      <c r="II244" s="551"/>
      <c r="IJ244" s="551"/>
      <c r="IK244" s="551"/>
      <c r="IL244" s="551"/>
      <c r="IM244" s="551"/>
      <c r="IN244" s="551"/>
      <c r="IO244" s="551"/>
      <c r="IP244" s="551"/>
      <c r="IQ244" s="551"/>
      <c r="IR244" s="551"/>
      <c r="IS244" s="551"/>
      <c r="IT244" s="551"/>
      <c r="IU244" s="551"/>
      <c r="IV244" s="551"/>
      <c r="IW244" s="551"/>
      <c r="IX244" s="551"/>
      <c r="IY244" s="551"/>
      <c r="IZ244" s="551"/>
      <c r="JA244" s="551"/>
      <c r="JB244" s="551"/>
      <c r="JC244" s="551"/>
      <c r="JD244" s="551"/>
      <c r="JE244" s="551"/>
      <c r="JF244" s="551"/>
      <c r="JG244" s="551"/>
      <c r="JH244" s="551"/>
      <c r="JI244" s="551"/>
    </row>
    <row r="245" spans="1:269" s="550" customFormat="1" ht="5.25" customHeight="1">
      <c r="A245" s="647"/>
      <c r="B245" s="751"/>
      <c r="C245" s="762"/>
      <c r="D245" s="763"/>
      <c r="E245" s="749"/>
      <c r="F245" s="750">
        <f t="shared" si="7"/>
        <v>0</v>
      </c>
      <c r="G245" s="525"/>
      <c r="H245" s="500"/>
      <c r="I245" s="500"/>
      <c r="J245" s="500"/>
      <c r="K245" s="500"/>
      <c r="L245" s="525"/>
      <c r="M245" s="525"/>
      <c r="N245" s="500"/>
      <c r="O245" s="553"/>
      <c r="P245" s="555"/>
      <c r="Q245" s="551"/>
      <c r="R245" s="551"/>
      <c r="U245" s="551"/>
      <c r="V245" s="519"/>
      <c r="W245" s="551"/>
      <c r="X245" s="551"/>
      <c r="Y245" s="551"/>
      <c r="Z245" s="551"/>
      <c r="AA245" s="551"/>
      <c r="AB245" s="551"/>
      <c r="AC245" s="551"/>
      <c r="AD245" s="551"/>
      <c r="AE245" s="551"/>
      <c r="AF245" s="551"/>
      <c r="AG245" s="551"/>
      <c r="AH245" s="551"/>
      <c r="AI245" s="551"/>
      <c r="AJ245" s="551"/>
      <c r="AK245" s="551"/>
      <c r="AL245" s="551"/>
      <c r="AM245" s="551"/>
      <c r="AN245" s="551"/>
      <c r="AO245" s="551"/>
      <c r="AP245" s="551"/>
      <c r="AQ245" s="551"/>
      <c r="AR245" s="551"/>
      <c r="AS245" s="551"/>
      <c r="AT245" s="551"/>
      <c r="AU245" s="551"/>
      <c r="AV245" s="551"/>
      <c r="AW245" s="551"/>
      <c r="AX245" s="551"/>
      <c r="AY245" s="551"/>
      <c r="AZ245" s="551"/>
      <c r="BA245" s="551"/>
      <c r="BB245" s="551"/>
      <c r="BC245" s="551"/>
      <c r="BD245" s="551"/>
      <c r="BE245" s="551"/>
      <c r="BF245" s="551"/>
      <c r="BG245" s="551"/>
      <c r="BH245" s="551"/>
      <c r="BI245" s="551"/>
      <c r="BJ245" s="551"/>
      <c r="BK245" s="551"/>
      <c r="BL245" s="551"/>
      <c r="BM245" s="551"/>
      <c r="BN245" s="551"/>
      <c r="BO245" s="551"/>
      <c r="BP245" s="551"/>
      <c r="BQ245" s="551"/>
      <c r="BR245" s="551"/>
      <c r="BS245" s="551"/>
      <c r="BT245" s="551"/>
      <c r="BU245" s="551"/>
      <c r="BV245" s="551"/>
      <c r="BW245" s="551"/>
      <c r="BX245" s="551"/>
      <c r="BY245" s="551"/>
      <c r="BZ245" s="551"/>
      <c r="CA245" s="551"/>
      <c r="CB245" s="551"/>
      <c r="CC245" s="551"/>
      <c r="CD245" s="551"/>
      <c r="CE245" s="551"/>
      <c r="CF245" s="551"/>
      <c r="CG245" s="551"/>
      <c r="CH245" s="551"/>
      <c r="CI245" s="551"/>
      <c r="CJ245" s="551"/>
      <c r="CK245" s="551"/>
      <c r="CL245" s="551"/>
      <c r="CM245" s="551"/>
      <c r="CN245" s="551"/>
      <c r="CO245" s="551"/>
      <c r="CP245" s="551"/>
      <c r="CQ245" s="551"/>
      <c r="CR245" s="551"/>
      <c r="CS245" s="551"/>
      <c r="CT245" s="551"/>
      <c r="CU245" s="551"/>
      <c r="CV245" s="551"/>
      <c r="CW245" s="551"/>
      <c r="CX245" s="551"/>
      <c r="CY245" s="551"/>
      <c r="CZ245" s="551"/>
      <c r="DA245" s="551"/>
      <c r="DB245" s="551"/>
      <c r="DC245" s="551"/>
      <c r="DD245" s="551"/>
      <c r="DE245" s="551"/>
      <c r="DF245" s="551"/>
      <c r="DG245" s="551"/>
      <c r="DH245" s="551"/>
      <c r="DI245" s="551"/>
      <c r="DJ245" s="551"/>
      <c r="DK245" s="551"/>
      <c r="DL245" s="551"/>
      <c r="DM245" s="551"/>
      <c r="DN245" s="551"/>
      <c r="DO245" s="551"/>
      <c r="DP245" s="551"/>
      <c r="DQ245" s="551"/>
      <c r="DR245" s="551"/>
      <c r="DS245" s="551"/>
      <c r="DT245" s="551"/>
      <c r="DU245" s="551"/>
      <c r="DV245" s="551"/>
      <c r="DW245" s="551"/>
      <c r="DX245" s="551"/>
      <c r="DY245" s="551"/>
      <c r="DZ245" s="551"/>
      <c r="EA245" s="551"/>
      <c r="EB245" s="551"/>
      <c r="EC245" s="551"/>
      <c r="ED245" s="551"/>
      <c r="EE245" s="551"/>
      <c r="EF245" s="551"/>
      <c r="EG245" s="551"/>
      <c r="EH245" s="551"/>
      <c r="EI245" s="551"/>
      <c r="EJ245" s="551"/>
      <c r="EK245" s="551"/>
      <c r="EL245" s="551"/>
      <c r="EM245" s="551"/>
      <c r="EN245" s="551"/>
      <c r="EO245" s="551"/>
      <c r="EP245" s="551"/>
      <c r="EQ245" s="551"/>
      <c r="ER245" s="551"/>
      <c r="ES245" s="551"/>
      <c r="ET245" s="551"/>
      <c r="EU245" s="551"/>
      <c r="EV245" s="551"/>
      <c r="EW245" s="551"/>
      <c r="EX245" s="551"/>
      <c r="EY245" s="551"/>
      <c r="EZ245" s="551"/>
      <c r="FA245" s="551"/>
      <c r="FB245" s="551"/>
      <c r="FC245" s="551"/>
      <c r="FD245" s="551"/>
      <c r="FE245" s="551"/>
      <c r="FF245" s="551"/>
      <c r="FG245" s="551"/>
      <c r="FH245" s="551"/>
      <c r="FI245" s="551"/>
      <c r="FJ245" s="551"/>
      <c r="FK245" s="551"/>
      <c r="FL245" s="551"/>
      <c r="FM245" s="551"/>
      <c r="FN245" s="551"/>
      <c r="FO245" s="551"/>
      <c r="FP245" s="551"/>
      <c r="FQ245" s="551"/>
      <c r="FR245" s="551"/>
      <c r="FS245" s="551"/>
      <c r="FT245" s="551"/>
      <c r="FU245" s="551"/>
      <c r="FV245" s="551"/>
      <c r="FW245" s="551"/>
      <c r="FX245" s="551"/>
      <c r="FY245" s="551"/>
      <c r="FZ245" s="551"/>
      <c r="GA245" s="551"/>
      <c r="GB245" s="551"/>
      <c r="GC245" s="551"/>
      <c r="GD245" s="551"/>
      <c r="GE245" s="551"/>
      <c r="GF245" s="551"/>
      <c r="GG245" s="551"/>
      <c r="GH245" s="551"/>
      <c r="GI245" s="551"/>
      <c r="GJ245" s="551"/>
      <c r="GK245" s="551"/>
      <c r="GL245" s="551"/>
      <c r="GM245" s="551"/>
      <c r="GN245" s="551"/>
      <c r="GO245" s="551"/>
      <c r="GP245" s="551"/>
      <c r="GQ245" s="551"/>
      <c r="GR245" s="551"/>
      <c r="GS245" s="551"/>
      <c r="GT245" s="551"/>
      <c r="GU245" s="551"/>
      <c r="GV245" s="551"/>
      <c r="GW245" s="551"/>
      <c r="GX245" s="551"/>
      <c r="GY245" s="551"/>
      <c r="GZ245" s="551"/>
      <c r="HA245" s="551"/>
      <c r="HB245" s="551"/>
      <c r="HC245" s="551"/>
      <c r="HD245" s="551"/>
      <c r="HE245" s="551"/>
      <c r="HF245" s="551"/>
      <c r="HG245" s="551"/>
      <c r="HH245" s="551"/>
      <c r="HI245" s="551"/>
      <c r="HJ245" s="551"/>
      <c r="HK245" s="551"/>
      <c r="HL245" s="551"/>
      <c r="HM245" s="551"/>
      <c r="HN245" s="551"/>
      <c r="HO245" s="551"/>
      <c r="HP245" s="551"/>
      <c r="HQ245" s="551"/>
      <c r="HR245" s="551"/>
      <c r="HS245" s="551"/>
      <c r="HT245" s="551"/>
      <c r="HU245" s="551"/>
      <c r="HV245" s="551"/>
      <c r="HW245" s="551"/>
      <c r="HX245" s="551"/>
      <c r="HY245" s="551"/>
      <c r="HZ245" s="551"/>
      <c r="IA245" s="551"/>
      <c r="IB245" s="551"/>
      <c r="IC245" s="551"/>
      <c r="ID245" s="551"/>
      <c r="IE245" s="551"/>
      <c r="IF245" s="551"/>
      <c r="IG245" s="551"/>
      <c r="IH245" s="551"/>
      <c r="II245" s="551"/>
      <c r="IJ245" s="551"/>
      <c r="IK245" s="551"/>
      <c r="IL245" s="551"/>
      <c r="IM245" s="551"/>
      <c r="IN245" s="551"/>
      <c r="IO245" s="551"/>
      <c r="IP245" s="551"/>
      <c r="IQ245" s="551"/>
      <c r="IR245" s="551"/>
      <c r="IS245" s="551"/>
      <c r="IT245" s="551"/>
      <c r="IU245" s="551"/>
      <c r="IV245" s="551"/>
      <c r="IW245" s="551"/>
      <c r="IX245" s="551"/>
      <c r="IY245" s="551"/>
      <c r="IZ245" s="551"/>
      <c r="JA245" s="551"/>
      <c r="JB245" s="551"/>
      <c r="JC245" s="551"/>
      <c r="JD245" s="551"/>
      <c r="JE245" s="551"/>
      <c r="JF245" s="551"/>
      <c r="JG245" s="551"/>
      <c r="JH245" s="551"/>
      <c r="JI245" s="551"/>
    </row>
    <row r="246" spans="1:269" s="550" customFormat="1">
      <c r="A246" s="751">
        <v>4</v>
      </c>
      <c r="B246" s="752" t="s">
        <v>322</v>
      </c>
      <c r="C246" s="640">
        <v>1</v>
      </c>
      <c r="D246" s="686" t="s">
        <v>43</v>
      </c>
      <c r="E246" s="642">
        <v>12500</v>
      </c>
      <c r="F246" s="750">
        <f t="shared" si="7"/>
        <v>12500</v>
      </c>
      <c r="G246" s="525"/>
      <c r="H246" s="500"/>
      <c r="I246" s="500"/>
      <c r="J246" s="500"/>
      <c r="K246" s="500"/>
      <c r="L246" s="525"/>
      <c r="M246" s="525"/>
      <c r="N246" s="500"/>
      <c r="O246" s="553"/>
      <c r="P246" s="515"/>
      <c r="Q246" s="551"/>
      <c r="R246" s="551"/>
      <c r="U246" s="551"/>
      <c r="V246" s="519"/>
      <c r="W246" s="551"/>
      <c r="X246" s="551"/>
      <c r="Y246" s="551"/>
      <c r="Z246" s="551"/>
      <c r="AA246" s="551"/>
      <c r="AB246" s="551"/>
      <c r="AC246" s="551"/>
      <c r="AD246" s="551"/>
      <c r="AE246" s="551"/>
      <c r="AF246" s="551"/>
      <c r="AG246" s="551"/>
      <c r="AH246" s="551"/>
      <c r="AI246" s="551"/>
      <c r="AJ246" s="551"/>
      <c r="AK246" s="551"/>
      <c r="AL246" s="551"/>
      <c r="AM246" s="551"/>
      <c r="AN246" s="551"/>
      <c r="AO246" s="551"/>
      <c r="AP246" s="551"/>
      <c r="AQ246" s="551"/>
      <c r="AR246" s="551"/>
      <c r="AS246" s="551"/>
      <c r="AT246" s="551"/>
      <c r="AU246" s="551"/>
      <c r="AV246" s="551"/>
      <c r="AW246" s="551"/>
      <c r="AX246" s="551"/>
      <c r="AY246" s="551"/>
      <c r="AZ246" s="551"/>
      <c r="BA246" s="551"/>
      <c r="BB246" s="551"/>
      <c r="BC246" s="551"/>
      <c r="BD246" s="551"/>
      <c r="BE246" s="551"/>
      <c r="BF246" s="551"/>
      <c r="BG246" s="551"/>
      <c r="BH246" s="551"/>
      <c r="BI246" s="551"/>
      <c r="BJ246" s="551"/>
      <c r="BK246" s="551"/>
      <c r="BL246" s="551"/>
      <c r="BM246" s="551"/>
      <c r="BN246" s="551"/>
      <c r="BO246" s="551"/>
      <c r="BP246" s="551"/>
      <c r="BQ246" s="551"/>
      <c r="BR246" s="551"/>
      <c r="BS246" s="551"/>
      <c r="BT246" s="551"/>
      <c r="BU246" s="551"/>
      <c r="BV246" s="551"/>
      <c r="BW246" s="551"/>
      <c r="BX246" s="551"/>
      <c r="BY246" s="551"/>
      <c r="BZ246" s="551"/>
      <c r="CA246" s="551"/>
      <c r="CB246" s="551"/>
      <c r="CC246" s="551"/>
      <c r="CD246" s="551"/>
      <c r="CE246" s="551"/>
      <c r="CF246" s="551"/>
      <c r="CG246" s="551"/>
      <c r="CH246" s="551"/>
      <c r="CI246" s="551"/>
      <c r="CJ246" s="551"/>
      <c r="CK246" s="551"/>
      <c r="CL246" s="551"/>
      <c r="CM246" s="551"/>
      <c r="CN246" s="551"/>
      <c r="CO246" s="551"/>
      <c r="CP246" s="551"/>
      <c r="CQ246" s="551"/>
      <c r="CR246" s="551"/>
      <c r="CS246" s="551"/>
      <c r="CT246" s="551"/>
      <c r="CU246" s="551"/>
      <c r="CV246" s="551"/>
      <c r="CW246" s="551"/>
      <c r="CX246" s="551"/>
      <c r="CY246" s="551"/>
      <c r="CZ246" s="551"/>
      <c r="DA246" s="551"/>
      <c r="DB246" s="551"/>
      <c r="DC246" s="551"/>
      <c r="DD246" s="551"/>
      <c r="DE246" s="551"/>
      <c r="DF246" s="551"/>
      <c r="DG246" s="551"/>
      <c r="DH246" s="551"/>
      <c r="DI246" s="551"/>
      <c r="DJ246" s="551"/>
      <c r="DK246" s="551"/>
      <c r="DL246" s="551"/>
      <c r="DM246" s="551"/>
      <c r="DN246" s="551"/>
      <c r="DO246" s="551"/>
      <c r="DP246" s="551"/>
      <c r="DQ246" s="551"/>
      <c r="DR246" s="551"/>
      <c r="DS246" s="551"/>
      <c r="DT246" s="551"/>
      <c r="DU246" s="551"/>
      <c r="DV246" s="551"/>
      <c r="DW246" s="551"/>
      <c r="DX246" s="551"/>
      <c r="DY246" s="551"/>
      <c r="DZ246" s="551"/>
      <c r="EA246" s="551"/>
      <c r="EB246" s="551"/>
      <c r="EC246" s="551"/>
      <c r="ED246" s="551"/>
      <c r="EE246" s="551"/>
      <c r="EF246" s="551"/>
      <c r="EG246" s="551"/>
      <c r="EH246" s="551"/>
      <c r="EI246" s="551"/>
      <c r="EJ246" s="551"/>
      <c r="EK246" s="551"/>
      <c r="EL246" s="551"/>
      <c r="EM246" s="551"/>
      <c r="EN246" s="551"/>
      <c r="EO246" s="551"/>
      <c r="EP246" s="551"/>
      <c r="EQ246" s="551"/>
      <c r="ER246" s="551"/>
      <c r="ES246" s="551"/>
      <c r="ET246" s="551"/>
      <c r="EU246" s="551"/>
      <c r="EV246" s="551"/>
      <c r="EW246" s="551"/>
      <c r="EX246" s="551"/>
      <c r="EY246" s="551"/>
      <c r="EZ246" s="551"/>
      <c r="FA246" s="551"/>
      <c r="FB246" s="551"/>
      <c r="FC246" s="551"/>
      <c r="FD246" s="551"/>
      <c r="FE246" s="551"/>
      <c r="FF246" s="551"/>
      <c r="FG246" s="551"/>
      <c r="FH246" s="551"/>
      <c r="FI246" s="551"/>
      <c r="FJ246" s="551"/>
      <c r="FK246" s="551"/>
      <c r="FL246" s="551"/>
      <c r="FM246" s="551"/>
      <c r="FN246" s="551"/>
      <c r="FO246" s="551"/>
      <c r="FP246" s="551"/>
      <c r="FQ246" s="551"/>
      <c r="FR246" s="551"/>
      <c r="FS246" s="551"/>
      <c r="FT246" s="551"/>
      <c r="FU246" s="551"/>
      <c r="FV246" s="551"/>
      <c r="FW246" s="551"/>
      <c r="FX246" s="551"/>
      <c r="FY246" s="551"/>
      <c r="FZ246" s="551"/>
      <c r="GA246" s="551"/>
      <c r="GB246" s="551"/>
      <c r="GC246" s="551"/>
      <c r="GD246" s="551"/>
      <c r="GE246" s="551"/>
      <c r="GF246" s="551"/>
      <c r="GG246" s="551"/>
      <c r="GH246" s="551"/>
      <c r="GI246" s="551"/>
      <c r="GJ246" s="551"/>
      <c r="GK246" s="551"/>
      <c r="GL246" s="551"/>
      <c r="GM246" s="551"/>
      <c r="GN246" s="551"/>
      <c r="GO246" s="551"/>
      <c r="GP246" s="551"/>
      <c r="GQ246" s="551"/>
      <c r="GR246" s="551"/>
      <c r="GS246" s="551"/>
      <c r="GT246" s="551"/>
      <c r="GU246" s="551"/>
      <c r="GV246" s="551"/>
      <c r="GW246" s="551"/>
      <c r="GX246" s="551"/>
      <c r="GY246" s="551"/>
      <c r="GZ246" s="551"/>
      <c r="HA246" s="551"/>
      <c r="HB246" s="551"/>
      <c r="HC246" s="551"/>
      <c r="HD246" s="551"/>
      <c r="HE246" s="551"/>
      <c r="HF246" s="551"/>
      <c r="HG246" s="551"/>
      <c r="HH246" s="551"/>
      <c r="HI246" s="551"/>
      <c r="HJ246" s="551"/>
      <c r="HK246" s="551"/>
      <c r="HL246" s="551"/>
      <c r="HM246" s="551"/>
      <c r="HN246" s="551"/>
      <c r="HO246" s="551"/>
      <c r="HP246" s="551"/>
      <c r="HQ246" s="551"/>
      <c r="HR246" s="551"/>
      <c r="HS246" s="551"/>
      <c r="HT246" s="551"/>
      <c r="HU246" s="551"/>
      <c r="HV246" s="551"/>
      <c r="HW246" s="551"/>
      <c r="HX246" s="551"/>
      <c r="HY246" s="551"/>
      <c r="HZ246" s="551"/>
      <c r="IA246" s="551"/>
      <c r="IB246" s="551"/>
      <c r="IC246" s="551"/>
      <c r="ID246" s="551"/>
      <c r="IE246" s="551"/>
      <c r="IF246" s="551"/>
      <c r="IG246" s="551"/>
      <c r="IH246" s="551"/>
      <c r="II246" s="551"/>
      <c r="IJ246" s="551"/>
      <c r="IK246" s="551"/>
      <c r="IL246" s="551"/>
      <c r="IM246" s="551"/>
      <c r="IN246" s="551"/>
      <c r="IO246" s="551"/>
      <c r="IP246" s="551"/>
      <c r="IQ246" s="551"/>
      <c r="IR246" s="551"/>
      <c r="IS246" s="551"/>
      <c r="IT246" s="551"/>
      <c r="IU246" s="551"/>
      <c r="IV246" s="551"/>
      <c r="IW246" s="551"/>
      <c r="IX246" s="551"/>
      <c r="IY246" s="551"/>
      <c r="IZ246" s="551"/>
      <c r="JA246" s="551"/>
      <c r="JB246" s="551"/>
      <c r="JC246" s="551"/>
      <c r="JD246" s="551"/>
      <c r="JE246" s="551"/>
      <c r="JF246" s="551"/>
      <c r="JG246" s="551"/>
      <c r="JH246" s="551"/>
      <c r="JI246" s="551"/>
    </row>
    <row r="247" spans="1:269" s="550" customFormat="1">
      <c r="A247" s="764"/>
      <c r="B247" s="665" t="s">
        <v>456</v>
      </c>
      <c r="C247" s="765"/>
      <c r="D247" s="766"/>
      <c r="E247" s="765"/>
      <c r="F247" s="767">
        <f>SUM(F233:F246)</f>
        <v>213841.72999999998</v>
      </c>
      <c r="G247" s="525"/>
      <c r="H247" s="560"/>
      <c r="I247" s="560"/>
      <c r="J247" s="560"/>
      <c r="K247" s="560"/>
      <c r="L247" s="525"/>
      <c r="M247" s="525"/>
      <c r="N247" s="560"/>
      <c r="O247" s="555"/>
      <c r="P247" s="551"/>
      <c r="Q247" s="551"/>
      <c r="R247" s="551"/>
      <c r="U247" s="551"/>
      <c r="V247" s="519"/>
      <c r="W247" s="551"/>
      <c r="X247" s="551"/>
      <c r="Y247" s="551"/>
      <c r="Z247" s="551"/>
      <c r="AA247" s="551"/>
      <c r="AB247" s="551"/>
      <c r="AC247" s="551"/>
      <c r="AD247" s="551"/>
      <c r="AE247" s="551"/>
      <c r="AF247" s="551"/>
      <c r="AG247" s="551"/>
      <c r="AH247" s="551"/>
      <c r="AI247" s="551"/>
      <c r="AJ247" s="551"/>
      <c r="AK247" s="551"/>
      <c r="AL247" s="551"/>
      <c r="AM247" s="551"/>
      <c r="AN247" s="551"/>
      <c r="AO247" s="551"/>
      <c r="AP247" s="551"/>
      <c r="AQ247" s="551"/>
      <c r="AR247" s="551"/>
      <c r="AS247" s="551"/>
      <c r="AT247" s="551"/>
      <c r="AU247" s="551"/>
      <c r="AV247" s="551"/>
      <c r="AW247" s="551"/>
      <c r="AX247" s="551"/>
      <c r="AY247" s="551"/>
      <c r="AZ247" s="551"/>
      <c r="BA247" s="551"/>
      <c r="BB247" s="551"/>
      <c r="BC247" s="551"/>
      <c r="BD247" s="551"/>
      <c r="BE247" s="551"/>
      <c r="BF247" s="551"/>
      <c r="BG247" s="551"/>
      <c r="BH247" s="551"/>
      <c r="BI247" s="551"/>
      <c r="BJ247" s="551"/>
      <c r="BK247" s="551"/>
      <c r="BL247" s="551"/>
      <c r="BM247" s="551"/>
      <c r="BN247" s="551"/>
      <c r="BO247" s="551"/>
      <c r="BP247" s="551"/>
      <c r="BQ247" s="551"/>
      <c r="BR247" s="551"/>
      <c r="BS247" s="551"/>
      <c r="BT247" s="551"/>
      <c r="BU247" s="551"/>
      <c r="BV247" s="551"/>
      <c r="BW247" s="551"/>
      <c r="BX247" s="551"/>
      <c r="BY247" s="551"/>
      <c r="BZ247" s="551"/>
      <c r="CA247" s="551"/>
      <c r="CB247" s="551"/>
      <c r="CC247" s="551"/>
      <c r="CD247" s="551"/>
      <c r="CE247" s="551"/>
      <c r="CF247" s="551"/>
      <c r="CG247" s="551"/>
      <c r="CH247" s="551"/>
      <c r="CI247" s="551"/>
      <c r="CJ247" s="551"/>
      <c r="CK247" s="551"/>
      <c r="CL247" s="551"/>
      <c r="CM247" s="551"/>
      <c r="CN247" s="551"/>
      <c r="CO247" s="551"/>
      <c r="CP247" s="551"/>
      <c r="CQ247" s="551"/>
      <c r="CR247" s="551"/>
      <c r="CS247" s="551"/>
      <c r="CT247" s="551"/>
      <c r="CU247" s="551"/>
      <c r="CV247" s="551"/>
      <c r="CW247" s="551"/>
      <c r="CX247" s="551"/>
      <c r="CY247" s="551"/>
      <c r="CZ247" s="551"/>
      <c r="DA247" s="551"/>
      <c r="DB247" s="551"/>
      <c r="DC247" s="551"/>
      <c r="DD247" s="551"/>
      <c r="DE247" s="551"/>
      <c r="DF247" s="551"/>
      <c r="DG247" s="551"/>
      <c r="DH247" s="551"/>
      <c r="DI247" s="551"/>
      <c r="DJ247" s="551"/>
      <c r="DK247" s="551"/>
      <c r="DL247" s="551"/>
      <c r="DM247" s="551"/>
      <c r="DN247" s="551"/>
      <c r="DO247" s="551"/>
      <c r="DP247" s="551"/>
      <c r="DQ247" s="551"/>
      <c r="DR247" s="551"/>
      <c r="DS247" s="551"/>
      <c r="DT247" s="551"/>
      <c r="DU247" s="551"/>
      <c r="DV247" s="551"/>
      <c r="DW247" s="551"/>
      <c r="DX247" s="551"/>
      <c r="DY247" s="551"/>
      <c r="DZ247" s="551"/>
      <c r="EA247" s="551"/>
      <c r="EB247" s="551"/>
      <c r="EC247" s="551"/>
      <c r="ED247" s="551"/>
      <c r="EE247" s="551"/>
      <c r="EF247" s="551"/>
      <c r="EG247" s="551"/>
      <c r="EH247" s="551"/>
      <c r="EI247" s="551"/>
      <c r="EJ247" s="551"/>
      <c r="EK247" s="551"/>
      <c r="EL247" s="551"/>
      <c r="EM247" s="551"/>
      <c r="EN247" s="551"/>
      <c r="EO247" s="551"/>
      <c r="EP247" s="551"/>
      <c r="EQ247" s="551"/>
      <c r="ER247" s="551"/>
      <c r="ES247" s="551"/>
      <c r="ET247" s="551"/>
      <c r="EU247" s="551"/>
      <c r="EV247" s="551"/>
      <c r="EW247" s="551"/>
      <c r="EX247" s="551"/>
      <c r="EY247" s="551"/>
      <c r="EZ247" s="551"/>
      <c r="FA247" s="551"/>
      <c r="FB247" s="551"/>
      <c r="FC247" s="551"/>
      <c r="FD247" s="551"/>
      <c r="FE247" s="551"/>
      <c r="FF247" s="551"/>
      <c r="FG247" s="551"/>
      <c r="FH247" s="551"/>
      <c r="FI247" s="551"/>
      <c r="FJ247" s="551"/>
      <c r="FK247" s="551"/>
      <c r="FL247" s="551"/>
      <c r="FM247" s="551"/>
      <c r="FN247" s="551"/>
      <c r="FO247" s="551"/>
      <c r="FP247" s="551"/>
      <c r="FQ247" s="551"/>
      <c r="FR247" s="551"/>
      <c r="FS247" s="551"/>
      <c r="FT247" s="551"/>
      <c r="FU247" s="551"/>
      <c r="FV247" s="551"/>
      <c r="FW247" s="551"/>
      <c r="FX247" s="551"/>
      <c r="FY247" s="551"/>
      <c r="FZ247" s="551"/>
      <c r="GA247" s="551"/>
      <c r="GB247" s="551"/>
      <c r="GC247" s="551"/>
      <c r="GD247" s="551"/>
      <c r="GE247" s="551"/>
      <c r="GF247" s="551"/>
      <c r="GG247" s="551"/>
      <c r="GH247" s="551"/>
      <c r="GI247" s="551"/>
      <c r="GJ247" s="551"/>
      <c r="GK247" s="551"/>
      <c r="GL247" s="551"/>
      <c r="GM247" s="551"/>
      <c r="GN247" s="551"/>
      <c r="GO247" s="551"/>
      <c r="GP247" s="551"/>
      <c r="GQ247" s="551"/>
      <c r="GR247" s="551"/>
      <c r="GS247" s="551"/>
      <c r="GT247" s="551"/>
      <c r="GU247" s="551"/>
      <c r="GV247" s="551"/>
      <c r="GW247" s="551"/>
      <c r="GX247" s="551"/>
      <c r="GY247" s="551"/>
      <c r="GZ247" s="551"/>
      <c r="HA247" s="551"/>
      <c r="HB247" s="551"/>
      <c r="HC247" s="551"/>
      <c r="HD247" s="551"/>
      <c r="HE247" s="551"/>
      <c r="HF247" s="551"/>
      <c r="HG247" s="551"/>
      <c r="HH247" s="551"/>
      <c r="HI247" s="551"/>
      <c r="HJ247" s="551"/>
      <c r="HK247" s="551"/>
      <c r="HL247" s="551"/>
      <c r="HM247" s="551"/>
      <c r="HN247" s="551"/>
      <c r="HO247" s="551"/>
      <c r="HP247" s="551"/>
      <c r="HQ247" s="551"/>
      <c r="HR247" s="551"/>
      <c r="HS247" s="551"/>
      <c r="HT247" s="551"/>
      <c r="HU247" s="551"/>
      <c r="HV247" s="551"/>
      <c r="HW247" s="551"/>
      <c r="HX247" s="551"/>
      <c r="HY247" s="551"/>
      <c r="HZ247" s="551"/>
      <c r="IA247" s="551"/>
      <c r="IB247" s="551"/>
      <c r="IC247" s="551"/>
      <c r="ID247" s="551"/>
      <c r="IE247" s="551"/>
      <c r="IF247" s="551"/>
      <c r="IG247" s="551"/>
      <c r="IH247" s="551"/>
      <c r="II247" s="551"/>
      <c r="IJ247" s="551"/>
      <c r="IK247" s="551"/>
      <c r="IL247" s="551"/>
      <c r="IM247" s="551"/>
      <c r="IN247" s="551"/>
      <c r="IO247" s="551"/>
      <c r="IP247" s="551"/>
      <c r="IQ247" s="551"/>
      <c r="IR247" s="551"/>
      <c r="IS247" s="551"/>
      <c r="IT247" s="551"/>
      <c r="IU247" s="551"/>
      <c r="IV247" s="551"/>
      <c r="IW247" s="551"/>
      <c r="IX247" s="551"/>
      <c r="IY247" s="551"/>
      <c r="IZ247" s="551"/>
      <c r="JA247" s="551"/>
      <c r="JB247" s="551"/>
      <c r="JC247" s="551"/>
      <c r="JD247" s="551"/>
      <c r="JE247" s="551"/>
      <c r="JF247" s="551"/>
      <c r="JG247" s="551"/>
      <c r="JH247" s="551"/>
      <c r="JI247" s="551"/>
    </row>
    <row r="248" spans="1:269" s="550" customFormat="1" ht="9" customHeight="1">
      <c r="A248" s="768"/>
      <c r="B248" s="769"/>
      <c r="C248" s="770"/>
      <c r="D248" s="771"/>
      <c r="E248" s="772"/>
      <c r="F248" s="773"/>
      <c r="G248" s="525"/>
      <c r="H248" s="489"/>
      <c r="I248" s="489"/>
      <c r="J248" s="489"/>
      <c r="K248" s="489"/>
      <c r="L248" s="525"/>
      <c r="M248" s="525"/>
      <c r="N248" s="489"/>
      <c r="O248" s="555"/>
      <c r="P248" s="551"/>
      <c r="Q248" s="551"/>
      <c r="R248" s="551"/>
      <c r="U248" s="551"/>
      <c r="V248" s="519"/>
      <c r="W248" s="551"/>
      <c r="X248" s="551"/>
      <c r="Y248" s="551"/>
      <c r="Z248" s="551"/>
      <c r="AA248" s="551"/>
      <c r="AB248" s="551"/>
      <c r="AC248" s="551"/>
      <c r="AD248" s="551"/>
      <c r="AE248" s="551"/>
      <c r="AF248" s="551"/>
      <c r="AG248" s="551"/>
      <c r="AH248" s="551"/>
      <c r="AI248" s="551"/>
      <c r="AJ248" s="551"/>
      <c r="AK248" s="551"/>
      <c r="AL248" s="551"/>
      <c r="AM248" s="551"/>
      <c r="AN248" s="551"/>
      <c r="AO248" s="551"/>
      <c r="AP248" s="551"/>
      <c r="AQ248" s="551"/>
      <c r="AR248" s="551"/>
      <c r="AS248" s="551"/>
      <c r="AT248" s="551"/>
      <c r="AU248" s="551"/>
      <c r="AV248" s="551"/>
      <c r="AW248" s="551"/>
      <c r="AX248" s="551"/>
      <c r="AY248" s="551"/>
      <c r="AZ248" s="551"/>
      <c r="BA248" s="551"/>
      <c r="BB248" s="551"/>
      <c r="BC248" s="551"/>
      <c r="BD248" s="551"/>
      <c r="BE248" s="551"/>
      <c r="BF248" s="551"/>
      <c r="BG248" s="551"/>
      <c r="BH248" s="551"/>
      <c r="BI248" s="551"/>
      <c r="BJ248" s="551"/>
      <c r="BK248" s="551"/>
      <c r="BL248" s="551"/>
      <c r="BM248" s="551"/>
      <c r="BN248" s="551"/>
      <c r="BO248" s="551"/>
      <c r="BP248" s="551"/>
      <c r="BQ248" s="551"/>
      <c r="BR248" s="551"/>
      <c r="BS248" s="551"/>
      <c r="BT248" s="551"/>
      <c r="BU248" s="551"/>
      <c r="BV248" s="551"/>
      <c r="BW248" s="551"/>
      <c r="BX248" s="551"/>
      <c r="BY248" s="551"/>
      <c r="BZ248" s="551"/>
      <c r="CA248" s="551"/>
      <c r="CB248" s="551"/>
      <c r="CC248" s="551"/>
      <c r="CD248" s="551"/>
      <c r="CE248" s="551"/>
      <c r="CF248" s="551"/>
      <c r="CG248" s="551"/>
      <c r="CH248" s="551"/>
      <c r="CI248" s="551"/>
      <c r="CJ248" s="551"/>
      <c r="CK248" s="551"/>
      <c r="CL248" s="551"/>
      <c r="CM248" s="551"/>
      <c r="CN248" s="551"/>
      <c r="CO248" s="551"/>
      <c r="CP248" s="551"/>
      <c r="CQ248" s="551"/>
      <c r="CR248" s="551"/>
      <c r="CS248" s="551"/>
      <c r="CT248" s="551"/>
      <c r="CU248" s="551"/>
      <c r="CV248" s="551"/>
      <c r="CW248" s="551"/>
      <c r="CX248" s="551"/>
      <c r="CY248" s="551"/>
      <c r="CZ248" s="551"/>
      <c r="DA248" s="551"/>
      <c r="DB248" s="551"/>
      <c r="DC248" s="551"/>
      <c r="DD248" s="551"/>
      <c r="DE248" s="551"/>
      <c r="DF248" s="551"/>
      <c r="DG248" s="551"/>
      <c r="DH248" s="551"/>
      <c r="DI248" s="551"/>
      <c r="DJ248" s="551"/>
      <c r="DK248" s="551"/>
      <c r="DL248" s="551"/>
      <c r="DM248" s="551"/>
      <c r="DN248" s="551"/>
      <c r="DO248" s="551"/>
      <c r="DP248" s="551"/>
      <c r="DQ248" s="551"/>
      <c r="DR248" s="551"/>
      <c r="DS248" s="551"/>
      <c r="DT248" s="551"/>
      <c r="DU248" s="551"/>
      <c r="DV248" s="551"/>
      <c r="DW248" s="551"/>
      <c r="DX248" s="551"/>
      <c r="DY248" s="551"/>
      <c r="DZ248" s="551"/>
      <c r="EA248" s="551"/>
      <c r="EB248" s="551"/>
      <c r="EC248" s="551"/>
      <c r="ED248" s="551"/>
      <c r="EE248" s="551"/>
      <c r="EF248" s="551"/>
      <c r="EG248" s="551"/>
      <c r="EH248" s="551"/>
      <c r="EI248" s="551"/>
      <c r="EJ248" s="551"/>
      <c r="EK248" s="551"/>
      <c r="EL248" s="551"/>
      <c r="EM248" s="551"/>
      <c r="EN248" s="551"/>
      <c r="EO248" s="551"/>
      <c r="EP248" s="551"/>
      <c r="EQ248" s="551"/>
      <c r="ER248" s="551"/>
      <c r="ES248" s="551"/>
      <c r="ET248" s="551"/>
      <c r="EU248" s="551"/>
      <c r="EV248" s="551"/>
      <c r="EW248" s="551"/>
      <c r="EX248" s="551"/>
      <c r="EY248" s="551"/>
      <c r="EZ248" s="551"/>
      <c r="FA248" s="551"/>
      <c r="FB248" s="551"/>
      <c r="FC248" s="551"/>
      <c r="FD248" s="551"/>
      <c r="FE248" s="551"/>
      <c r="FF248" s="551"/>
      <c r="FG248" s="551"/>
      <c r="FH248" s="551"/>
      <c r="FI248" s="551"/>
      <c r="FJ248" s="551"/>
      <c r="FK248" s="551"/>
      <c r="FL248" s="551"/>
      <c r="FM248" s="551"/>
      <c r="FN248" s="551"/>
      <c r="FO248" s="551"/>
      <c r="FP248" s="551"/>
      <c r="FQ248" s="551"/>
      <c r="FR248" s="551"/>
      <c r="FS248" s="551"/>
      <c r="FT248" s="551"/>
      <c r="FU248" s="551"/>
      <c r="FV248" s="551"/>
      <c r="FW248" s="551"/>
      <c r="FX248" s="551"/>
      <c r="FY248" s="551"/>
      <c r="FZ248" s="551"/>
      <c r="GA248" s="551"/>
      <c r="GB248" s="551"/>
      <c r="GC248" s="551"/>
      <c r="GD248" s="551"/>
      <c r="GE248" s="551"/>
      <c r="GF248" s="551"/>
      <c r="GG248" s="551"/>
      <c r="GH248" s="551"/>
      <c r="GI248" s="551"/>
      <c r="GJ248" s="551"/>
      <c r="GK248" s="551"/>
      <c r="GL248" s="551"/>
      <c r="GM248" s="551"/>
      <c r="GN248" s="551"/>
      <c r="GO248" s="551"/>
      <c r="GP248" s="551"/>
      <c r="GQ248" s="551"/>
      <c r="GR248" s="551"/>
      <c r="GS248" s="551"/>
      <c r="GT248" s="551"/>
      <c r="GU248" s="551"/>
      <c r="GV248" s="551"/>
      <c r="GW248" s="551"/>
      <c r="GX248" s="551"/>
      <c r="GY248" s="551"/>
      <c r="GZ248" s="551"/>
      <c r="HA248" s="551"/>
      <c r="HB248" s="551"/>
      <c r="HC248" s="551"/>
      <c r="HD248" s="551"/>
      <c r="HE248" s="551"/>
      <c r="HF248" s="551"/>
      <c r="HG248" s="551"/>
      <c r="HH248" s="551"/>
      <c r="HI248" s="551"/>
      <c r="HJ248" s="551"/>
      <c r="HK248" s="551"/>
      <c r="HL248" s="551"/>
      <c r="HM248" s="551"/>
      <c r="HN248" s="551"/>
      <c r="HO248" s="551"/>
      <c r="HP248" s="551"/>
      <c r="HQ248" s="551"/>
      <c r="HR248" s="551"/>
      <c r="HS248" s="551"/>
      <c r="HT248" s="551"/>
      <c r="HU248" s="551"/>
      <c r="HV248" s="551"/>
      <c r="HW248" s="551"/>
      <c r="HX248" s="551"/>
      <c r="HY248" s="551"/>
      <c r="HZ248" s="551"/>
      <c r="IA248" s="551"/>
      <c r="IB248" s="551"/>
      <c r="IC248" s="551"/>
      <c r="ID248" s="551"/>
      <c r="IE248" s="551"/>
      <c r="IF248" s="551"/>
      <c r="IG248" s="551"/>
      <c r="IH248" s="551"/>
      <c r="II248" s="551"/>
      <c r="IJ248" s="551"/>
      <c r="IK248" s="551"/>
      <c r="IL248" s="551"/>
      <c r="IM248" s="551"/>
      <c r="IN248" s="551"/>
      <c r="IO248" s="551"/>
      <c r="IP248" s="551"/>
      <c r="IQ248" s="551"/>
      <c r="IR248" s="551"/>
      <c r="IS248" s="551"/>
      <c r="IT248" s="551"/>
      <c r="IU248" s="551"/>
      <c r="IV248" s="551"/>
      <c r="IW248" s="551"/>
      <c r="IX248" s="551"/>
      <c r="IY248" s="551"/>
      <c r="IZ248" s="551"/>
      <c r="JA248" s="551"/>
      <c r="JB248" s="551"/>
      <c r="JC248" s="551"/>
      <c r="JD248" s="551"/>
      <c r="JE248" s="551"/>
      <c r="JF248" s="551"/>
      <c r="JG248" s="551"/>
      <c r="JH248" s="551"/>
      <c r="JI248" s="551"/>
    </row>
    <row r="249" spans="1:269" s="550" customFormat="1">
      <c r="A249" s="774" t="s">
        <v>83</v>
      </c>
      <c r="B249" s="651" t="s">
        <v>157</v>
      </c>
      <c r="C249" s="775"/>
      <c r="D249" s="645"/>
      <c r="E249" s="585"/>
      <c r="F249" s="585"/>
      <c r="G249" s="525"/>
      <c r="H249" s="561"/>
      <c r="I249" s="561"/>
      <c r="J249" s="561"/>
      <c r="K249" s="561"/>
      <c r="L249" s="525"/>
      <c r="M249" s="525"/>
      <c r="N249" s="561"/>
      <c r="O249" s="555"/>
      <c r="P249" s="551"/>
      <c r="Q249" s="551"/>
      <c r="R249" s="551"/>
      <c r="U249" s="551"/>
      <c r="V249" s="519"/>
      <c r="W249" s="551"/>
      <c r="X249" s="551"/>
      <c r="Y249" s="551"/>
      <c r="Z249" s="551"/>
      <c r="AA249" s="551"/>
      <c r="AB249" s="551"/>
      <c r="AC249" s="551"/>
      <c r="AD249" s="551"/>
      <c r="AE249" s="551"/>
      <c r="AF249" s="551"/>
      <c r="AG249" s="551"/>
      <c r="AH249" s="551"/>
      <c r="AI249" s="551"/>
      <c r="AJ249" s="551"/>
      <c r="AK249" s="551"/>
      <c r="AL249" s="551"/>
      <c r="AM249" s="551"/>
      <c r="AN249" s="551"/>
      <c r="AO249" s="551"/>
      <c r="AP249" s="551"/>
      <c r="AQ249" s="551"/>
      <c r="AR249" s="551"/>
      <c r="AS249" s="551"/>
      <c r="AT249" s="551"/>
      <c r="AU249" s="551"/>
      <c r="AV249" s="551"/>
      <c r="AW249" s="551"/>
      <c r="AX249" s="551"/>
      <c r="AY249" s="551"/>
      <c r="AZ249" s="551"/>
      <c r="BA249" s="551"/>
      <c r="BB249" s="551"/>
      <c r="BC249" s="551"/>
      <c r="BD249" s="551"/>
      <c r="BE249" s="551"/>
      <c r="BF249" s="551"/>
      <c r="BG249" s="551"/>
      <c r="BH249" s="551"/>
      <c r="BI249" s="551"/>
      <c r="BJ249" s="551"/>
      <c r="BK249" s="551"/>
      <c r="BL249" s="551"/>
      <c r="BM249" s="551"/>
      <c r="BN249" s="551"/>
      <c r="BO249" s="551"/>
      <c r="BP249" s="551"/>
      <c r="BQ249" s="551"/>
      <c r="BR249" s="551"/>
      <c r="BS249" s="551"/>
      <c r="BT249" s="551"/>
      <c r="BU249" s="551"/>
      <c r="BV249" s="551"/>
      <c r="BW249" s="551"/>
      <c r="BX249" s="551"/>
      <c r="BY249" s="551"/>
      <c r="BZ249" s="551"/>
      <c r="CA249" s="551"/>
      <c r="CB249" s="551"/>
      <c r="CC249" s="551"/>
      <c r="CD249" s="551"/>
      <c r="CE249" s="551"/>
      <c r="CF249" s="551"/>
      <c r="CG249" s="551"/>
      <c r="CH249" s="551"/>
      <c r="CI249" s="551"/>
      <c r="CJ249" s="551"/>
      <c r="CK249" s="551"/>
      <c r="CL249" s="551"/>
      <c r="CM249" s="551"/>
      <c r="CN249" s="551"/>
      <c r="CO249" s="551"/>
      <c r="CP249" s="551"/>
      <c r="CQ249" s="551"/>
      <c r="CR249" s="551"/>
      <c r="CS249" s="551"/>
      <c r="CT249" s="551"/>
      <c r="CU249" s="551"/>
      <c r="CV249" s="551"/>
      <c r="CW249" s="551"/>
      <c r="CX249" s="551"/>
      <c r="CY249" s="551"/>
      <c r="CZ249" s="551"/>
      <c r="DA249" s="551"/>
      <c r="DB249" s="551"/>
      <c r="DC249" s="551"/>
      <c r="DD249" s="551"/>
      <c r="DE249" s="551"/>
      <c r="DF249" s="551"/>
      <c r="DG249" s="551"/>
      <c r="DH249" s="551"/>
      <c r="DI249" s="551"/>
      <c r="DJ249" s="551"/>
      <c r="DK249" s="551"/>
      <c r="DL249" s="551"/>
      <c r="DM249" s="551"/>
      <c r="DN249" s="551"/>
      <c r="DO249" s="551"/>
      <c r="DP249" s="551"/>
      <c r="DQ249" s="551"/>
      <c r="DR249" s="551"/>
      <c r="DS249" s="551"/>
      <c r="DT249" s="551"/>
      <c r="DU249" s="551"/>
      <c r="DV249" s="551"/>
      <c r="DW249" s="551"/>
      <c r="DX249" s="551"/>
      <c r="DY249" s="551"/>
      <c r="DZ249" s="551"/>
      <c r="EA249" s="551"/>
      <c r="EB249" s="551"/>
      <c r="EC249" s="551"/>
      <c r="ED249" s="551"/>
      <c r="EE249" s="551"/>
      <c r="EF249" s="551"/>
      <c r="EG249" s="551"/>
      <c r="EH249" s="551"/>
      <c r="EI249" s="551"/>
      <c r="EJ249" s="551"/>
      <c r="EK249" s="551"/>
      <c r="EL249" s="551"/>
      <c r="EM249" s="551"/>
      <c r="EN249" s="551"/>
      <c r="EO249" s="551"/>
      <c r="EP249" s="551"/>
      <c r="EQ249" s="551"/>
      <c r="ER249" s="551"/>
      <c r="ES249" s="551"/>
      <c r="ET249" s="551"/>
      <c r="EU249" s="551"/>
      <c r="EV249" s="551"/>
      <c r="EW249" s="551"/>
      <c r="EX249" s="551"/>
      <c r="EY249" s="551"/>
      <c r="EZ249" s="551"/>
      <c r="FA249" s="551"/>
      <c r="FB249" s="551"/>
      <c r="FC249" s="551"/>
      <c r="FD249" s="551"/>
      <c r="FE249" s="551"/>
      <c r="FF249" s="551"/>
      <c r="FG249" s="551"/>
      <c r="FH249" s="551"/>
      <c r="FI249" s="551"/>
      <c r="FJ249" s="551"/>
      <c r="FK249" s="551"/>
      <c r="FL249" s="551"/>
      <c r="FM249" s="551"/>
      <c r="FN249" s="551"/>
      <c r="FO249" s="551"/>
      <c r="FP249" s="551"/>
      <c r="FQ249" s="551"/>
      <c r="FR249" s="551"/>
      <c r="FS249" s="551"/>
      <c r="FT249" s="551"/>
      <c r="FU249" s="551"/>
      <c r="FV249" s="551"/>
      <c r="FW249" s="551"/>
      <c r="FX249" s="551"/>
      <c r="FY249" s="551"/>
      <c r="FZ249" s="551"/>
      <c r="GA249" s="551"/>
      <c r="GB249" s="551"/>
      <c r="GC249" s="551"/>
      <c r="GD249" s="551"/>
      <c r="GE249" s="551"/>
      <c r="GF249" s="551"/>
      <c r="GG249" s="551"/>
      <c r="GH249" s="551"/>
      <c r="GI249" s="551"/>
      <c r="GJ249" s="551"/>
      <c r="GK249" s="551"/>
      <c r="GL249" s="551"/>
      <c r="GM249" s="551"/>
      <c r="GN249" s="551"/>
      <c r="GO249" s="551"/>
      <c r="GP249" s="551"/>
      <c r="GQ249" s="551"/>
      <c r="GR249" s="551"/>
      <c r="GS249" s="551"/>
      <c r="GT249" s="551"/>
      <c r="GU249" s="551"/>
      <c r="GV249" s="551"/>
      <c r="GW249" s="551"/>
      <c r="GX249" s="551"/>
      <c r="GY249" s="551"/>
      <c r="GZ249" s="551"/>
      <c r="HA249" s="551"/>
      <c r="HB249" s="551"/>
      <c r="HC249" s="551"/>
      <c r="HD249" s="551"/>
      <c r="HE249" s="551"/>
      <c r="HF249" s="551"/>
      <c r="HG249" s="551"/>
      <c r="HH249" s="551"/>
      <c r="HI249" s="551"/>
      <c r="HJ249" s="551"/>
      <c r="HK249" s="551"/>
      <c r="HL249" s="551"/>
      <c r="HM249" s="551"/>
      <c r="HN249" s="551"/>
      <c r="HO249" s="551"/>
      <c r="HP249" s="551"/>
      <c r="HQ249" s="551"/>
      <c r="HR249" s="551"/>
      <c r="HS249" s="551"/>
      <c r="HT249" s="551"/>
      <c r="HU249" s="551"/>
      <c r="HV249" s="551"/>
      <c r="HW249" s="551"/>
      <c r="HX249" s="551"/>
      <c r="HY249" s="551"/>
      <c r="HZ249" s="551"/>
      <c r="IA249" s="551"/>
      <c r="IB249" s="551"/>
      <c r="IC249" s="551"/>
      <c r="ID249" s="551"/>
      <c r="IE249" s="551"/>
      <c r="IF249" s="551"/>
      <c r="IG249" s="551"/>
      <c r="IH249" s="551"/>
      <c r="II249" s="551"/>
      <c r="IJ249" s="551"/>
      <c r="IK249" s="551"/>
      <c r="IL249" s="551"/>
      <c r="IM249" s="551"/>
      <c r="IN249" s="551"/>
      <c r="IO249" s="551"/>
      <c r="IP249" s="551"/>
      <c r="IQ249" s="551"/>
      <c r="IR249" s="551"/>
      <c r="IS249" s="551"/>
      <c r="IT249" s="551"/>
      <c r="IU249" s="551"/>
      <c r="IV249" s="551"/>
      <c r="IW249" s="551"/>
      <c r="IX249" s="551"/>
      <c r="IY249" s="551"/>
      <c r="IZ249" s="551"/>
      <c r="JA249" s="551"/>
      <c r="JB249" s="551"/>
      <c r="JC249" s="551"/>
      <c r="JD249" s="551"/>
      <c r="JE249" s="551"/>
      <c r="JF249" s="551"/>
      <c r="JG249" s="551"/>
      <c r="JH249" s="551"/>
      <c r="JI249" s="551"/>
    </row>
    <row r="250" spans="1:269" s="550" customFormat="1" ht="24">
      <c r="A250" s="776">
        <v>1</v>
      </c>
      <c r="B250" s="777" t="s">
        <v>308</v>
      </c>
      <c r="C250" s="775">
        <v>6</v>
      </c>
      <c r="D250" s="645" t="s">
        <v>309</v>
      </c>
      <c r="E250" s="775">
        <v>35000</v>
      </c>
      <c r="F250" s="775">
        <f>ROUND(C250*E250,2)</f>
        <v>210000</v>
      </c>
      <c r="G250" s="525"/>
      <c r="H250" s="562"/>
      <c r="I250" s="562"/>
      <c r="J250" s="562"/>
      <c r="K250" s="562"/>
      <c r="L250" s="525"/>
      <c r="M250" s="525"/>
      <c r="N250" s="562"/>
      <c r="O250" s="552"/>
      <c r="P250" s="551"/>
      <c r="Q250" s="551"/>
      <c r="R250" s="551"/>
      <c r="U250" s="551"/>
      <c r="V250" s="519"/>
      <c r="W250" s="551"/>
      <c r="X250" s="551"/>
      <c r="Y250" s="551"/>
      <c r="Z250" s="551"/>
      <c r="AA250" s="551"/>
      <c r="AB250" s="551"/>
      <c r="AC250" s="551"/>
      <c r="AD250" s="551"/>
      <c r="AE250" s="551"/>
      <c r="AF250" s="551"/>
      <c r="AG250" s="551"/>
      <c r="AH250" s="551"/>
      <c r="AI250" s="551"/>
      <c r="AJ250" s="551"/>
      <c r="AK250" s="551"/>
      <c r="AL250" s="551"/>
      <c r="AM250" s="551"/>
      <c r="AN250" s="551"/>
      <c r="AO250" s="551"/>
      <c r="AP250" s="551"/>
      <c r="AQ250" s="551"/>
      <c r="AR250" s="551"/>
      <c r="AS250" s="551"/>
      <c r="AT250" s="551"/>
      <c r="AU250" s="551"/>
      <c r="AV250" s="551"/>
      <c r="AW250" s="551"/>
      <c r="AX250" s="551"/>
      <c r="AY250" s="551"/>
      <c r="AZ250" s="551"/>
      <c r="BA250" s="551"/>
      <c r="BB250" s="551"/>
      <c r="BC250" s="551"/>
      <c r="BD250" s="551"/>
      <c r="BE250" s="551"/>
      <c r="BF250" s="551"/>
      <c r="BG250" s="551"/>
      <c r="BH250" s="551"/>
      <c r="BI250" s="551"/>
      <c r="BJ250" s="551"/>
      <c r="BK250" s="551"/>
      <c r="BL250" s="551"/>
      <c r="BM250" s="551"/>
      <c r="BN250" s="551"/>
      <c r="BO250" s="551"/>
      <c r="BP250" s="551"/>
      <c r="BQ250" s="551"/>
      <c r="BR250" s="551"/>
      <c r="BS250" s="551"/>
      <c r="BT250" s="551"/>
      <c r="BU250" s="551"/>
      <c r="BV250" s="551"/>
      <c r="BW250" s="551"/>
      <c r="BX250" s="551"/>
      <c r="BY250" s="551"/>
      <c r="BZ250" s="551"/>
      <c r="CA250" s="551"/>
      <c r="CB250" s="551"/>
      <c r="CC250" s="551"/>
      <c r="CD250" s="551"/>
      <c r="CE250" s="551"/>
      <c r="CF250" s="551"/>
      <c r="CG250" s="551"/>
      <c r="CH250" s="551"/>
      <c r="CI250" s="551"/>
      <c r="CJ250" s="551"/>
      <c r="CK250" s="551"/>
      <c r="CL250" s="551"/>
      <c r="CM250" s="551"/>
      <c r="CN250" s="551"/>
      <c r="CO250" s="551"/>
      <c r="CP250" s="551"/>
      <c r="CQ250" s="551"/>
      <c r="CR250" s="551"/>
      <c r="CS250" s="551"/>
      <c r="CT250" s="551"/>
      <c r="CU250" s="551"/>
      <c r="CV250" s="551"/>
      <c r="CW250" s="551"/>
      <c r="CX250" s="551"/>
      <c r="CY250" s="551"/>
      <c r="CZ250" s="551"/>
      <c r="DA250" s="551"/>
      <c r="DB250" s="551"/>
      <c r="DC250" s="551"/>
      <c r="DD250" s="551"/>
      <c r="DE250" s="551"/>
      <c r="DF250" s="551"/>
      <c r="DG250" s="551"/>
      <c r="DH250" s="551"/>
      <c r="DI250" s="551"/>
      <c r="DJ250" s="551"/>
      <c r="DK250" s="551"/>
      <c r="DL250" s="551"/>
      <c r="DM250" s="551"/>
      <c r="DN250" s="551"/>
      <c r="DO250" s="551"/>
      <c r="DP250" s="551"/>
      <c r="DQ250" s="551"/>
      <c r="DR250" s="551"/>
      <c r="DS250" s="551"/>
      <c r="DT250" s="551"/>
      <c r="DU250" s="551"/>
      <c r="DV250" s="551"/>
      <c r="DW250" s="551"/>
      <c r="DX250" s="551"/>
      <c r="DY250" s="551"/>
      <c r="DZ250" s="551"/>
      <c r="EA250" s="551"/>
      <c r="EB250" s="551"/>
      <c r="EC250" s="551"/>
      <c r="ED250" s="551"/>
      <c r="EE250" s="551"/>
      <c r="EF250" s="551"/>
      <c r="EG250" s="551"/>
      <c r="EH250" s="551"/>
      <c r="EI250" s="551"/>
      <c r="EJ250" s="551"/>
      <c r="EK250" s="551"/>
      <c r="EL250" s="551"/>
      <c r="EM250" s="551"/>
      <c r="EN250" s="551"/>
      <c r="EO250" s="551"/>
      <c r="EP250" s="551"/>
      <c r="EQ250" s="551"/>
      <c r="ER250" s="551"/>
      <c r="ES250" s="551"/>
      <c r="ET250" s="551"/>
      <c r="EU250" s="551"/>
      <c r="EV250" s="551"/>
      <c r="EW250" s="551"/>
      <c r="EX250" s="551"/>
      <c r="EY250" s="551"/>
      <c r="EZ250" s="551"/>
      <c r="FA250" s="551"/>
      <c r="FB250" s="551"/>
      <c r="FC250" s="551"/>
      <c r="FD250" s="551"/>
      <c r="FE250" s="551"/>
      <c r="FF250" s="551"/>
      <c r="FG250" s="551"/>
      <c r="FH250" s="551"/>
      <c r="FI250" s="551"/>
      <c r="FJ250" s="551"/>
      <c r="FK250" s="551"/>
      <c r="FL250" s="551"/>
      <c r="FM250" s="551"/>
      <c r="FN250" s="551"/>
      <c r="FO250" s="551"/>
      <c r="FP250" s="551"/>
      <c r="FQ250" s="551"/>
      <c r="FR250" s="551"/>
      <c r="FS250" s="551"/>
      <c r="FT250" s="551"/>
      <c r="FU250" s="551"/>
      <c r="FV250" s="551"/>
      <c r="FW250" s="551"/>
      <c r="FX250" s="551"/>
      <c r="FY250" s="551"/>
      <c r="FZ250" s="551"/>
      <c r="GA250" s="551"/>
      <c r="GB250" s="551"/>
      <c r="GC250" s="551"/>
      <c r="GD250" s="551"/>
      <c r="GE250" s="551"/>
      <c r="GF250" s="551"/>
      <c r="GG250" s="551"/>
      <c r="GH250" s="551"/>
      <c r="GI250" s="551"/>
      <c r="GJ250" s="551"/>
      <c r="GK250" s="551"/>
      <c r="GL250" s="551"/>
      <c r="GM250" s="551"/>
      <c r="GN250" s="551"/>
      <c r="GO250" s="551"/>
      <c r="GP250" s="551"/>
      <c r="GQ250" s="551"/>
      <c r="GR250" s="551"/>
      <c r="GS250" s="551"/>
      <c r="GT250" s="551"/>
      <c r="GU250" s="551"/>
      <c r="GV250" s="551"/>
      <c r="GW250" s="551"/>
      <c r="GX250" s="551"/>
      <c r="GY250" s="551"/>
      <c r="GZ250" s="551"/>
      <c r="HA250" s="551"/>
      <c r="HB250" s="551"/>
      <c r="HC250" s="551"/>
      <c r="HD250" s="551"/>
      <c r="HE250" s="551"/>
      <c r="HF250" s="551"/>
      <c r="HG250" s="551"/>
      <c r="HH250" s="551"/>
      <c r="HI250" s="551"/>
      <c r="HJ250" s="551"/>
      <c r="HK250" s="551"/>
      <c r="HL250" s="551"/>
      <c r="HM250" s="551"/>
      <c r="HN250" s="551"/>
      <c r="HO250" s="551"/>
      <c r="HP250" s="551"/>
      <c r="HQ250" s="551"/>
      <c r="HR250" s="551"/>
      <c r="HS250" s="551"/>
      <c r="HT250" s="551"/>
      <c r="HU250" s="551"/>
      <c r="HV250" s="551"/>
      <c r="HW250" s="551"/>
      <c r="HX250" s="551"/>
      <c r="HY250" s="551"/>
      <c r="HZ250" s="551"/>
      <c r="IA250" s="551"/>
      <c r="IB250" s="551"/>
      <c r="IC250" s="551"/>
      <c r="ID250" s="551"/>
      <c r="IE250" s="551"/>
      <c r="IF250" s="551"/>
      <c r="IG250" s="551"/>
      <c r="IH250" s="551"/>
      <c r="II250" s="551"/>
      <c r="IJ250" s="551"/>
      <c r="IK250" s="551"/>
      <c r="IL250" s="551"/>
      <c r="IM250" s="551"/>
      <c r="IN250" s="551"/>
      <c r="IO250" s="551"/>
      <c r="IP250" s="551"/>
      <c r="IQ250" s="551"/>
      <c r="IR250" s="551"/>
      <c r="IS250" s="551"/>
      <c r="IT250" s="551"/>
      <c r="IU250" s="551"/>
      <c r="IV250" s="551"/>
      <c r="IW250" s="551"/>
      <c r="IX250" s="551"/>
      <c r="IY250" s="551"/>
      <c r="IZ250" s="551"/>
      <c r="JA250" s="551"/>
      <c r="JB250" s="551"/>
      <c r="JC250" s="551"/>
      <c r="JD250" s="551"/>
      <c r="JE250" s="551"/>
      <c r="JF250" s="551"/>
      <c r="JG250" s="551"/>
      <c r="JH250" s="551"/>
      <c r="JI250" s="551"/>
    </row>
    <row r="251" spans="1:269" s="550" customFormat="1">
      <c r="A251" s="778"/>
      <c r="B251" s="779" t="s">
        <v>471</v>
      </c>
      <c r="C251" s="775"/>
      <c r="D251" s="645"/>
      <c r="E251" s="585"/>
      <c r="F251" s="780">
        <f>SUM(F250:F250)</f>
        <v>210000</v>
      </c>
      <c r="G251" s="525"/>
      <c r="H251" s="564"/>
      <c r="I251" s="564"/>
      <c r="J251" s="564"/>
      <c r="K251" s="564"/>
      <c r="L251" s="525"/>
      <c r="M251" s="564"/>
      <c r="N251" s="564"/>
      <c r="O251" s="549"/>
      <c r="P251" s="551"/>
      <c r="Q251" s="551"/>
      <c r="R251" s="551"/>
      <c r="U251" s="551"/>
      <c r="V251" s="519"/>
      <c r="W251" s="551"/>
      <c r="X251" s="551"/>
      <c r="Y251" s="551"/>
      <c r="Z251" s="551"/>
      <c r="AA251" s="551"/>
      <c r="AB251" s="551"/>
      <c r="AC251" s="551"/>
      <c r="AD251" s="551"/>
      <c r="AE251" s="551"/>
      <c r="AF251" s="551"/>
      <c r="AG251" s="551"/>
      <c r="AH251" s="551"/>
      <c r="AI251" s="551"/>
      <c r="AJ251" s="551"/>
      <c r="AK251" s="551"/>
      <c r="AL251" s="551"/>
      <c r="AM251" s="551"/>
      <c r="AN251" s="551"/>
      <c r="AO251" s="551"/>
      <c r="AP251" s="551"/>
      <c r="AQ251" s="551"/>
      <c r="AR251" s="551"/>
      <c r="AS251" s="551"/>
      <c r="AT251" s="551"/>
      <c r="AU251" s="551"/>
      <c r="AV251" s="551"/>
      <c r="AW251" s="551"/>
      <c r="AX251" s="551"/>
      <c r="AY251" s="551"/>
      <c r="AZ251" s="551"/>
      <c r="BA251" s="551"/>
      <c r="BB251" s="551"/>
      <c r="BC251" s="551"/>
      <c r="BD251" s="551"/>
      <c r="BE251" s="551"/>
      <c r="BF251" s="551"/>
      <c r="BG251" s="551"/>
      <c r="BH251" s="551"/>
      <c r="BI251" s="551"/>
      <c r="BJ251" s="551"/>
      <c r="BK251" s="551"/>
      <c r="BL251" s="551"/>
      <c r="BM251" s="551"/>
      <c r="BN251" s="551"/>
      <c r="BO251" s="551"/>
      <c r="BP251" s="551"/>
      <c r="BQ251" s="551"/>
      <c r="BR251" s="551"/>
      <c r="BS251" s="551"/>
      <c r="BT251" s="551"/>
      <c r="BU251" s="551"/>
      <c r="BV251" s="551"/>
      <c r="BW251" s="551"/>
      <c r="BX251" s="551"/>
      <c r="BY251" s="551"/>
      <c r="BZ251" s="551"/>
      <c r="CA251" s="551"/>
      <c r="CB251" s="551"/>
      <c r="CC251" s="551"/>
      <c r="CD251" s="551"/>
      <c r="CE251" s="551"/>
      <c r="CF251" s="551"/>
      <c r="CG251" s="551"/>
      <c r="CH251" s="551"/>
      <c r="CI251" s="551"/>
      <c r="CJ251" s="551"/>
      <c r="CK251" s="551"/>
      <c r="CL251" s="551"/>
      <c r="CM251" s="551"/>
      <c r="CN251" s="551"/>
      <c r="CO251" s="551"/>
      <c r="CP251" s="551"/>
      <c r="CQ251" s="551"/>
      <c r="CR251" s="551"/>
      <c r="CS251" s="551"/>
      <c r="CT251" s="551"/>
      <c r="CU251" s="551"/>
      <c r="CV251" s="551"/>
      <c r="CW251" s="551"/>
      <c r="CX251" s="551"/>
      <c r="CY251" s="551"/>
      <c r="CZ251" s="551"/>
      <c r="DA251" s="551"/>
      <c r="DB251" s="551"/>
      <c r="DC251" s="551"/>
      <c r="DD251" s="551"/>
      <c r="DE251" s="551"/>
      <c r="DF251" s="551"/>
      <c r="DG251" s="551"/>
      <c r="DH251" s="551"/>
      <c r="DI251" s="551"/>
      <c r="DJ251" s="551"/>
      <c r="DK251" s="551"/>
      <c r="DL251" s="551"/>
      <c r="DM251" s="551"/>
      <c r="DN251" s="551"/>
      <c r="DO251" s="551"/>
      <c r="DP251" s="551"/>
      <c r="DQ251" s="551"/>
      <c r="DR251" s="551"/>
      <c r="DS251" s="551"/>
      <c r="DT251" s="551"/>
      <c r="DU251" s="551"/>
      <c r="DV251" s="551"/>
      <c r="DW251" s="551"/>
      <c r="DX251" s="551"/>
      <c r="DY251" s="551"/>
      <c r="DZ251" s="551"/>
      <c r="EA251" s="551"/>
      <c r="EB251" s="551"/>
      <c r="EC251" s="551"/>
      <c r="ED251" s="551"/>
      <c r="EE251" s="551"/>
      <c r="EF251" s="551"/>
      <c r="EG251" s="551"/>
      <c r="EH251" s="551"/>
      <c r="EI251" s="551"/>
      <c r="EJ251" s="551"/>
      <c r="EK251" s="551"/>
      <c r="EL251" s="551"/>
      <c r="EM251" s="551"/>
      <c r="EN251" s="551"/>
      <c r="EO251" s="551"/>
      <c r="EP251" s="551"/>
      <c r="EQ251" s="551"/>
      <c r="ER251" s="551"/>
      <c r="ES251" s="551"/>
      <c r="ET251" s="551"/>
      <c r="EU251" s="551"/>
      <c r="EV251" s="551"/>
      <c r="EW251" s="551"/>
      <c r="EX251" s="551"/>
      <c r="EY251" s="551"/>
      <c r="EZ251" s="551"/>
      <c r="FA251" s="551"/>
      <c r="FB251" s="551"/>
      <c r="FC251" s="551"/>
      <c r="FD251" s="551"/>
      <c r="FE251" s="551"/>
      <c r="FF251" s="551"/>
      <c r="FG251" s="551"/>
      <c r="FH251" s="551"/>
      <c r="FI251" s="551"/>
      <c r="FJ251" s="551"/>
      <c r="FK251" s="551"/>
      <c r="FL251" s="551"/>
      <c r="FM251" s="551"/>
      <c r="FN251" s="551"/>
      <c r="FO251" s="551"/>
      <c r="FP251" s="551"/>
      <c r="FQ251" s="551"/>
      <c r="FR251" s="551"/>
      <c r="FS251" s="551"/>
      <c r="FT251" s="551"/>
      <c r="FU251" s="551"/>
      <c r="FV251" s="551"/>
      <c r="FW251" s="551"/>
      <c r="FX251" s="551"/>
      <c r="FY251" s="551"/>
      <c r="FZ251" s="551"/>
      <c r="GA251" s="551"/>
      <c r="GB251" s="551"/>
      <c r="GC251" s="551"/>
      <c r="GD251" s="551"/>
      <c r="GE251" s="551"/>
      <c r="GF251" s="551"/>
      <c r="GG251" s="551"/>
      <c r="GH251" s="551"/>
      <c r="GI251" s="551"/>
      <c r="GJ251" s="551"/>
      <c r="GK251" s="551"/>
      <c r="GL251" s="551"/>
      <c r="GM251" s="551"/>
      <c r="GN251" s="551"/>
      <c r="GO251" s="551"/>
      <c r="GP251" s="551"/>
      <c r="GQ251" s="551"/>
      <c r="GR251" s="551"/>
      <c r="GS251" s="551"/>
      <c r="GT251" s="551"/>
      <c r="GU251" s="551"/>
      <c r="GV251" s="551"/>
      <c r="GW251" s="551"/>
      <c r="GX251" s="551"/>
      <c r="GY251" s="551"/>
      <c r="GZ251" s="551"/>
      <c r="HA251" s="551"/>
      <c r="HB251" s="551"/>
      <c r="HC251" s="551"/>
      <c r="HD251" s="551"/>
      <c r="HE251" s="551"/>
      <c r="HF251" s="551"/>
      <c r="HG251" s="551"/>
      <c r="HH251" s="551"/>
      <c r="HI251" s="551"/>
      <c r="HJ251" s="551"/>
      <c r="HK251" s="551"/>
      <c r="HL251" s="551"/>
      <c r="HM251" s="551"/>
      <c r="HN251" s="551"/>
      <c r="HO251" s="551"/>
      <c r="HP251" s="551"/>
      <c r="HQ251" s="551"/>
      <c r="HR251" s="551"/>
      <c r="HS251" s="551"/>
      <c r="HT251" s="551"/>
      <c r="HU251" s="551"/>
      <c r="HV251" s="551"/>
      <c r="HW251" s="551"/>
      <c r="HX251" s="551"/>
      <c r="HY251" s="551"/>
      <c r="HZ251" s="551"/>
      <c r="IA251" s="551"/>
      <c r="IB251" s="551"/>
      <c r="IC251" s="551"/>
      <c r="ID251" s="551"/>
      <c r="IE251" s="551"/>
      <c r="IF251" s="551"/>
      <c r="IG251" s="551"/>
      <c r="IH251" s="551"/>
      <c r="II251" s="551"/>
      <c r="IJ251" s="551"/>
      <c r="IK251" s="551"/>
      <c r="IL251" s="551"/>
      <c r="IM251" s="551"/>
      <c r="IN251" s="551"/>
      <c r="IO251" s="551"/>
      <c r="IP251" s="551"/>
      <c r="IQ251" s="551"/>
      <c r="IR251" s="551"/>
      <c r="IS251" s="551"/>
      <c r="IT251" s="551"/>
      <c r="IU251" s="551"/>
      <c r="IV251" s="551"/>
      <c r="IW251" s="551"/>
      <c r="IX251" s="551"/>
      <c r="IY251" s="551"/>
      <c r="IZ251" s="551"/>
      <c r="JA251" s="551"/>
      <c r="JB251" s="551"/>
      <c r="JC251" s="551"/>
      <c r="JD251" s="551"/>
      <c r="JE251" s="551"/>
      <c r="JF251" s="551"/>
      <c r="JG251" s="551"/>
      <c r="JH251" s="551"/>
      <c r="JI251" s="551"/>
    </row>
    <row r="252" spans="1:269" s="550" customFormat="1">
      <c r="A252" s="781"/>
      <c r="B252" s="657"/>
      <c r="C252" s="640"/>
      <c r="D252" s="641"/>
      <c r="E252" s="782"/>
      <c r="F252" s="783"/>
      <c r="G252" s="525"/>
      <c r="H252" s="565"/>
      <c r="I252" s="565"/>
      <c r="J252" s="565"/>
      <c r="K252" s="565"/>
      <c r="L252" s="525"/>
      <c r="M252" s="565"/>
      <c r="N252" s="565"/>
      <c r="O252" s="552"/>
      <c r="P252" s="551"/>
      <c r="Q252" s="551"/>
      <c r="R252" s="551"/>
      <c r="U252" s="551"/>
      <c r="V252" s="551"/>
      <c r="W252" s="551"/>
      <c r="X252" s="551"/>
      <c r="Y252" s="551"/>
      <c r="Z252" s="551"/>
      <c r="AA252" s="551"/>
      <c r="AB252" s="551"/>
      <c r="AC252" s="551"/>
      <c r="AD252" s="551"/>
      <c r="AE252" s="551"/>
      <c r="AF252" s="551"/>
      <c r="AG252" s="551"/>
      <c r="AH252" s="551"/>
      <c r="AI252" s="551"/>
      <c r="AJ252" s="551"/>
      <c r="AK252" s="551"/>
      <c r="AL252" s="551"/>
      <c r="AM252" s="551"/>
      <c r="AN252" s="551"/>
      <c r="AO252" s="551"/>
      <c r="AP252" s="551"/>
      <c r="AQ252" s="551"/>
      <c r="AR252" s="551"/>
      <c r="AS252" s="551"/>
      <c r="AT252" s="551"/>
      <c r="AU252" s="551"/>
      <c r="AV252" s="551"/>
      <c r="AW252" s="551"/>
      <c r="AX252" s="551"/>
      <c r="AY252" s="551"/>
      <c r="AZ252" s="551"/>
      <c r="BA252" s="551"/>
      <c r="BB252" s="551"/>
      <c r="BC252" s="551"/>
      <c r="BD252" s="551"/>
      <c r="BE252" s="551"/>
      <c r="BF252" s="551"/>
      <c r="BG252" s="551"/>
      <c r="BH252" s="551"/>
      <c r="BI252" s="551"/>
      <c r="BJ252" s="551"/>
      <c r="BK252" s="551"/>
      <c r="BL252" s="551"/>
      <c r="BM252" s="551"/>
      <c r="BN252" s="551"/>
      <c r="BO252" s="551"/>
      <c r="BP252" s="551"/>
      <c r="BQ252" s="551"/>
      <c r="BR252" s="551"/>
      <c r="BS252" s="551"/>
      <c r="BT252" s="551"/>
      <c r="BU252" s="551"/>
      <c r="BV252" s="551"/>
      <c r="BW252" s="551"/>
      <c r="BX252" s="551"/>
      <c r="BY252" s="551"/>
      <c r="BZ252" s="551"/>
      <c r="CA252" s="551"/>
      <c r="CB252" s="551"/>
      <c r="CC252" s="551"/>
      <c r="CD252" s="551"/>
      <c r="CE252" s="551"/>
      <c r="CF252" s="551"/>
      <c r="CG252" s="551"/>
      <c r="CH252" s="551"/>
      <c r="CI252" s="551"/>
      <c r="CJ252" s="551"/>
      <c r="CK252" s="551"/>
      <c r="CL252" s="551"/>
      <c r="CM252" s="551"/>
      <c r="CN252" s="551"/>
      <c r="CO252" s="551"/>
      <c r="CP252" s="551"/>
      <c r="CQ252" s="551"/>
      <c r="CR252" s="551"/>
      <c r="CS252" s="551"/>
      <c r="CT252" s="551"/>
      <c r="CU252" s="551"/>
      <c r="CV252" s="551"/>
      <c r="CW252" s="551"/>
      <c r="CX252" s="551"/>
      <c r="CY252" s="551"/>
      <c r="CZ252" s="551"/>
      <c r="DA252" s="551"/>
      <c r="DB252" s="551"/>
      <c r="DC252" s="551"/>
      <c r="DD252" s="551"/>
      <c r="DE252" s="551"/>
      <c r="DF252" s="551"/>
      <c r="DG252" s="551"/>
      <c r="DH252" s="551"/>
      <c r="DI252" s="551"/>
      <c r="DJ252" s="551"/>
      <c r="DK252" s="551"/>
      <c r="DL252" s="551"/>
      <c r="DM252" s="551"/>
      <c r="DN252" s="551"/>
      <c r="DO252" s="551"/>
      <c r="DP252" s="551"/>
      <c r="DQ252" s="551"/>
      <c r="DR252" s="551"/>
      <c r="DS252" s="551"/>
      <c r="DT252" s="551"/>
      <c r="DU252" s="551"/>
      <c r="DV252" s="551"/>
      <c r="DW252" s="551"/>
      <c r="DX252" s="551"/>
      <c r="DY252" s="551"/>
      <c r="DZ252" s="551"/>
      <c r="EA252" s="551"/>
      <c r="EB252" s="551"/>
      <c r="EC252" s="551"/>
      <c r="ED252" s="551"/>
      <c r="EE252" s="551"/>
      <c r="EF252" s="551"/>
      <c r="EG252" s="551"/>
      <c r="EH252" s="551"/>
      <c r="EI252" s="551"/>
      <c r="EJ252" s="551"/>
      <c r="EK252" s="551"/>
      <c r="EL252" s="551"/>
      <c r="EM252" s="551"/>
      <c r="EN252" s="551"/>
      <c r="EO252" s="551"/>
      <c r="EP252" s="551"/>
      <c r="EQ252" s="551"/>
      <c r="ER252" s="551"/>
      <c r="ES252" s="551"/>
      <c r="ET252" s="551"/>
      <c r="EU252" s="551"/>
      <c r="EV252" s="551"/>
      <c r="EW252" s="551"/>
      <c r="EX252" s="551"/>
      <c r="EY252" s="551"/>
      <c r="EZ252" s="551"/>
      <c r="FA252" s="551"/>
      <c r="FB252" s="551"/>
      <c r="FC252" s="551"/>
      <c r="FD252" s="551"/>
      <c r="FE252" s="551"/>
      <c r="FF252" s="551"/>
      <c r="FG252" s="551"/>
      <c r="FH252" s="551"/>
      <c r="FI252" s="551"/>
      <c r="FJ252" s="551"/>
      <c r="FK252" s="551"/>
      <c r="FL252" s="551"/>
      <c r="FM252" s="551"/>
      <c r="FN252" s="551"/>
      <c r="FO252" s="551"/>
      <c r="FP252" s="551"/>
      <c r="FQ252" s="551"/>
      <c r="FR252" s="551"/>
      <c r="FS252" s="551"/>
      <c r="FT252" s="551"/>
      <c r="FU252" s="551"/>
      <c r="FV252" s="551"/>
      <c r="FW252" s="551"/>
      <c r="FX252" s="551"/>
      <c r="FY252" s="551"/>
      <c r="FZ252" s="551"/>
      <c r="GA252" s="551"/>
      <c r="GB252" s="551"/>
      <c r="GC252" s="551"/>
      <c r="GD252" s="551"/>
      <c r="GE252" s="551"/>
      <c r="GF252" s="551"/>
      <c r="GG252" s="551"/>
      <c r="GH252" s="551"/>
      <c r="GI252" s="551"/>
      <c r="GJ252" s="551"/>
      <c r="GK252" s="551"/>
      <c r="GL252" s="551"/>
      <c r="GM252" s="551"/>
      <c r="GN252" s="551"/>
      <c r="GO252" s="551"/>
      <c r="GP252" s="551"/>
      <c r="GQ252" s="551"/>
      <c r="GR252" s="551"/>
      <c r="GS252" s="551"/>
      <c r="GT252" s="551"/>
      <c r="GU252" s="551"/>
      <c r="GV252" s="551"/>
      <c r="GW252" s="551"/>
      <c r="GX252" s="551"/>
      <c r="GY252" s="551"/>
      <c r="GZ252" s="551"/>
      <c r="HA252" s="551"/>
      <c r="HB252" s="551"/>
      <c r="HC252" s="551"/>
      <c r="HD252" s="551"/>
      <c r="HE252" s="551"/>
      <c r="HF252" s="551"/>
      <c r="HG252" s="551"/>
      <c r="HH252" s="551"/>
      <c r="HI252" s="551"/>
      <c r="HJ252" s="551"/>
      <c r="HK252" s="551"/>
      <c r="HL252" s="551"/>
      <c r="HM252" s="551"/>
      <c r="HN252" s="551"/>
      <c r="HO252" s="551"/>
      <c r="HP252" s="551"/>
      <c r="HQ252" s="551"/>
      <c r="HR252" s="551"/>
      <c r="HS252" s="551"/>
      <c r="HT252" s="551"/>
      <c r="HU252" s="551"/>
      <c r="HV252" s="551"/>
      <c r="HW252" s="551"/>
      <c r="HX252" s="551"/>
      <c r="HY252" s="551"/>
      <c r="HZ252" s="551"/>
      <c r="IA252" s="551"/>
      <c r="IB252" s="551"/>
      <c r="IC252" s="551"/>
      <c r="ID252" s="551"/>
      <c r="IE252" s="551"/>
      <c r="IF252" s="551"/>
      <c r="IG252" s="551"/>
      <c r="IH252" s="551"/>
      <c r="II252" s="551"/>
      <c r="IJ252" s="551"/>
      <c r="IK252" s="551"/>
      <c r="IL252" s="551"/>
      <c r="IM252" s="551"/>
      <c r="IN252" s="551"/>
      <c r="IO252" s="551"/>
      <c r="IP252" s="551"/>
      <c r="IQ252" s="551"/>
      <c r="IR252" s="551"/>
      <c r="IS252" s="551"/>
      <c r="IT252" s="551"/>
      <c r="IU252" s="551"/>
      <c r="IV252" s="551"/>
      <c r="IW252" s="551"/>
      <c r="IX252" s="551"/>
      <c r="IY252" s="551"/>
      <c r="IZ252" s="551"/>
      <c r="JA252" s="551"/>
      <c r="JB252" s="551"/>
      <c r="JC252" s="551"/>
      <c r="JD252" s="551"/>
      <c r="JE252" s="551"/>
      <c r="JF252" s="551"/>
      <c r="JG252" s="551"/>
      <c r="JH252" s="551"/>
      <c r="JI252" s="551"/>
    </row>
    <row r="253" spans="1:269" s="550" customFormat="1">
      <c r="A253" s="784"/>
      <c r="B253" s="785" t="s">
        <v>227</v>
      </c>
      <c r="C253" s="786"/>
      <c r="D253" s="787"/>
      <c r="E253" s="788"/>
      <c r="F253" s="789">
        <f>+F51+F66+F103+F140+F228+F247+F251</f>
        <v>11191427.330000002</v>
      </c>
      <c r="G253" s="525"/>
      <c r="H253" s="491"/>
      <c r="I253" s="491"/>
      <c r="J253" s="491"/>
      <c r="K253" s="491"/>
      <c r="L253" s="525"/>
      <c r="M253" s="491"/>
      <c r="N253" s="491"/>
      <c r="O253" s="553"/>
      <c r="P253" s="551"/>
      <c r="Q253" s="551"/>
      <c r="R253" s="551"/>
      <c r="U253" s="551"/>
      <c r="V253" s="558"/>
      <c r="W253" s="551"/>
      <c r="X253" s="551"/>
      <c r="Y253" s="551"/>
      <c r="Z253" s="551"/>
      <c r="AA253" s="551"/>
      <c r="AB253" s="551"/>
      <c r="AC253" s="551"/>
      <c r="AD253" s="551"/>
      <c r="AE253" s="551"/>
      <c r="AF253" s="551"/>
      <c r="AG253" s="551"/>
      <c r="AH253" s="551"/>
      <c r="AI253" s="551"/>
      <c r="AJ253" s="551"/>
      <c r="AK253" s="551"/>
      <c r="AL253" s="551"/>
      <c r="AM253" s="551"/>
      <c r="AN253" s="551"/>
      <c r="AO253" s="551"/>
      <c r="AP253" s="551"/>
      <c r="AQ253" s="551"/>
      <c r="AR253" s="551"/>
      <c r="AS253" s="551"/>
      <c r="AT253" s="551"/>
      <c r="AU253" s="551"/>
      <c r="AV253" s="551"/>
      <c r="AW253" s="551"/>
      <c r="AX253" s="551"/>
      <c r="AY253" s="551"/>
      <c r="AZ253" s="551"/>
      <c r="BA253" s="551"/>
      <c r="BB253" s="551"/>
      <c r="BC253" s="551"/>
      <c r="BD253" s="551"/>
      <c r="BE253" s="551"/>
      <c r="BF253" s="551"/>
      <c r="BG253" s="551"/>
      <c r="BH253" s="551"/>
      <c r="BI253" s="551"/>
      <c r="BJ253" s="551"/>
      <c r="BK253" s="551"/>
      <c r="BL253" s="551"/>
      <c r="BM253" s="551"/>
      <c r="BN253" s="551"/>
      <c r="BO253" s="551"/>
      <c r="BP253" s="551"/>
      <c r="BQ253" s="551"/>
      <c r="BR253" s="551"/>
      <c r="BS253" s="551"/>
      <c r="BT253" s="551"/>
      <c r="BU253" s="551"/>
      <c r="BV253" s="551"/>
      <c r="BW253" s="551"/>
      <c r="BX253" s="551"/>
      <c r="BY253" s="551"/>
      <c r="BZ253" s="551"/>
      <c r="CA253" s="551"/>
      <c r="CB253" s="551"/>
      <c r="CC253" s="551"/>
      <c r="CD253" s="551"/>
      <c r="CE253" s="551"/>
      <c r="CF253" s="551"/>
      <c r="CG253" s="551"/>
      <c r="CH253" s="551"/>
      <c r="CI253" s="551"/>
      <c r="CJ253" s="551"/>
      <c r="CK253" s="551"/>
      <c r="CL253" s="551"/>
      <c r="CM253" s="551"/>
      <c r="CN253" s="551"/>
      <c r="CO253" s="551"/>
      <c r="CP253" s="551"/>
      <c r="CQ253" s="551"/>
      <c r="CR253" s="551"/>
      <c r="CS253" s="551"/>
      <c r="CT253" s="551"/>
      <c r="CU253" s="551"/>
      <c r="CV253" s="551"/>
      <c r="CW253" s="551"/>
      <c r="CX253" s="551"/>
      <c r="CY253" s="551"/>
      <c r="CZ253" s="551"/>
      <c r="DA253" s="551"/>
      <c r="DB253" s="551"/>
      <c r="DC253" s="551"/>
      <c r="DD253" s="551"/>
      <c r="DE253" s="551"/>
      <c r="DF253" s="551"/>
      <c r="DG253" s="551"/>
      <c r="DH253" s="551"/>
      <c r="DI253" s="551"/>
      <c r="DJ253" s="551"/>
      <c r="DK253" s="551"/>
      <c r="DL253" s="551"/>
      <c r="DM253" s="551"/>
      <c r="DN253" s="551"/>
      <c r="DO253" s="551"/>
      <c r="DP253" s="551"/>
      <c r="DQ253" s="551"/>
      <c r="DR253" s="551"/>
      <c r="DS253" s="551"/>
      <c r="DT253" s="551"/>
      <c r="DU253" s="551"/>
      <c r="DV253" s="551"/>
      <c r="DW253" s="551"/>
      <c r="DX253" s="551"/>
      <c r="DY253" s="551"/>
      <c r="DZ253" s="551"/>
      <c r="EA253" s="551"/>
      <c r="EB253" s="551"/>
      <c r="EC253" s="551"/>
      <c r="ED253" s="551"/>
      <c r="EE253" s="551"/>
      <c r="EF253" s="551"/>
      <c r="EG253" s="551"/>
      <c r="EH253" s="551"/>
      <c r="EI253" s="551"/>
      <c r="EJ253" s="551"/>
      <c r="EK253" s="551"/>
      <c r="EL253" s="551"/>
      <c r="EM253" s="551"/>
      <c r="EN253" s="551"/>
      <c r="EO253" s="551"/>
      <c r="EP253" s="551"/>
      <c r="EQ253" s="551"/>
      <c r="ER253" s="551"/>
      <c r="ES253" s="551"/>
      <c r="ET253" s="551"/>
      <c r="EU253" s="551"/>
      <c r="EV253" s="551"/>
      <c r="EW253" s="551"/>
      <c r="EX253" s="551"/>
      <c r="EY253" s="551"/>
      <c r="EZ253" s="551"/>
      <c r="FA253" s="551"/>
      <c r="FB253" s="551"/>
      <c r="FC253" s="551"/>
      <c r="FD253" s="551"/>
      <c r="FE253" s="551"/>
      <c r="FF253" s="551"/>
      <c r="FG253" s="551"/>
      <c r="FH253" s="551"/>
      <c r="FI253" s="551"/>
      <c r="FJ253" s="551"/>
      <c r="FK253" s="551"/>
      <c r="FL253" s="551"/>
      <c r="FM253" s="551"/>
      <c r="FN253" s="551"/>
      <c r="FO253" s="551"/>
      <c r="FP253" s="551"/>
      <c r="FQ253" s="551"/>
      <c r="FR253" s="551"/>
      <c r="FS253" s="551"/>
      <c r="FT253" s="551"/>
      <c r="FU253" s="551"/>
      <c r="FV253" s="551"/>
      <c r="FW253" s="551"/>
      <c r="FX253" s="551"/>
      <c r="FY253" s="551"/>
      <c r="FZ253" s="551"/>
      <c r="GA253" s="551"/>
      <c r="GB253" s="551"/>
      <c r="GC253" s="551"/>
      <c r="GD253" s="551"/>
      <c r="GE253" s="551"/>
      <c r="GF253" s="551"/>
      <c r="GG253" s="551"/>
      <c r="GH253" s="551"/>
      <c r="GI253" s="551"/>
      <c r="GJ253" s="551"/>
      <c r="GK253" s="551"/>
      <c r="GL253" s="551"/>
      <c r="GM253" s="551"/>
      <c r="GN253" s="551"/>
      <c r="GO253" s="551"/>
      <c r="GP253" s="551"/>
      <c r="GQ253" s="551"/>
      <c r="GR253" s="551"/>
      <c r="GS253" s="551"/>
      <c r="GT253" s="551"/>
      <c r="GU253" s="551"/>
      <c r="GV253" s="551"/>
      <c r="GW253" s="551"/>
      <c r="GX253" s="551"/>
      <c r="GY253" s="551"/>
      <c r="GZ253" s="551"/>
      <c r="HA253" s="551"/>
      <c r="HB253" s="551"/>
      <c r="HC253" s="551"/>
      <c r="HD253" s="551"/>
      <c r="HE253" s="551"/>
      <c r="HF253" s="551"/>
      <c r="HG253" s="551"/>
      <c r="HH253" s="551"/>
      <c r="HI253" s="551"/>
      <c r="HJ253" s="551"/>
      <c r="HK253" s="551"/>
      <c r="HL253" s="551"/>
      <c r="HM253" s="551"/>
      <c r="HN253" s="551"/>
      <c r="HO253" s="551"/>
      <c r="HP253" s="551"/>
      <c r="HQ253" s="551"/>
      <c r="HR253" s="551"/>
      <c r="HS253" s="551"/>
      <c r="HT253" s="551"/>
      <c r="HU253" s="551"/>
      <c r="HV253" s="551"/>
      <c r="HW253" s="551"/>
      <c r="HX253" s="551"/>
      <c r="HY253" s="551"/>
      <c r="HZ253" s="551"/>
      <c r="IA253" s="551"/>
      <c r="IB253" s="551"/>
      <c r="IC253" s="551"/>
      <c r="ID253" s="551"/>
      <c r="IE253" s="551"/>
      <c r="IF253" s="551"/>
      <c r="IG253" s="551"/>
      <c r="IH253" s="551"/>
      <c r="II253" s="551"/>
      <c r="IJ253" s="551"/>
      <c r="IK253" s="551"/>
      <c r="IL253" s="551"/>
      <c r="IM253" s="551"/>
      <c r="IN253" s="551"/>
      <c r="IO253" s="551"/>
      <c r="IP253" s="551"/>
      <c r="IQ253" s="551"/>
      <c r="IR253" s="551"/>
      <c r="IS253" s="551"/>
      <c r="IT253" s="551"/>
      <c r="IU253" s="551"/>
      <c r="IV253" s="551"/>
      <c r="IW253" s="551"/>
      <c r="IX253" s="551"/>
      <c r="IY253" s="551"/>
      <c r="IZ253" s="551"/>
      <c r="JA253" s="551"/>
      <c r="JB253" s="551"/>
      <c r="JC253" s="551"/>
      <c r="JD253" s="551"/>
      <c r="JE253" s="551"/>
      <c r="JF253" s="551"/>
      <c r="JG253" s="551"/>
      <c r="JH253" s="551"/>
      <c r="JI253" s="551"/>
    </row>
    <row r="254" spans="1:269" s="550" customFormat="1">
      <c r="A254" s="790"/>
      <c r="B254" s="791" t="s">
        <v>227</v>
      </c>
      <c r="C254" s="792"/>
      <c r="D254" s="793"/>
      <c r="E254" s="794"/>
      <c r="F254" s="795">
        <f>+F253</f>
        <v>11191427.330000002</v>
      </c>
      <c r="G254" s="525"/>
      <c r="H254" s="490"/>
      <c r="I254" s="490"/>
      <c r="J254" s="490"/>
      <c r="K254" s="490"/>
      <c r="L254" s="525"/>
      <c r="M254" s="490"/>
      <c r="N254" s="490"/>
      <c r="O254" s="553"/>
      <c r="P254" s="551"/>
      <c r="Q254" s="551"/>
      <c r="R254" s="551"/>
      <c r="U254" s="551"/>
      <c r="V254" s="551"/>
      <c r="W254" s="551"/>
      <c r="X254" s="551"/>
      <c r="Y254" s="551"/>
      <c r="Z254" s="551"/>
      <c r="AA254" s="551"/>
      <c r="AB254" s="551"/>
      <c r="AC254" s="551"/>
      <c r="AD254" s="551"/>
      <c r="AE254" s="551"/>
      <c r="AF254" s="551"/>
      <c r="AG254" s="551"/>
      <c r="AH254" s="551"/>
      <c r="AI254" s="551"/>
      <c r="AJ254" s="551"/>
      <c r="AK254" s="551"/>
      <c r="AL254" s="551"/>
      <c r="AM254" s="551"/>
      <c r="AN254" s="551"/>
      <c r="AO254" s="551"/>
      <c r="AP254" s="551"/>
      <c r="AQ254" s="551"/>
      <c r="AR254" s="551"/>
      <c r="AS254" s="551"/>
      <c r="AT254" s="551"/>
      <c r="AU254" s="551"/>
      <c r="AV254" s="551"/>
      <c r="AW254" s="551"/>
      <c r="AX254" s="551"/>
      <c r="AY254" s="551"/>
      <c r="AZ254" s="551"/>
      <c r="BA254" s="551"/>
      <c r="BB254" s="551"/>
      <c r="BC254" s="551"/>
      <c r="BD254" s="551"/>
      <c r="BE254" s="551"/>
      <c r="BF254" s="551"/>
      <c r="BG254" s="551"/>
      <c r="BH254" s="551"/>
      <c r="BI254" s="551"/>
      <c r="BJ254" s="551"/>
      <c r="BK254" s="551"/>
      <c r="BL254" s="551"/>
      <c r="BM254" s="551"/>
      <c r="BN254" s="551"/>
      <c r="BO254" s="551"/>
      <c r="BP254" s="551"/>
      <c r="BQ254" s="551"/>
      <c r="BR254" s="551"/>
      <c r="BS254" s="551"/>
      <c r="BT254" s="551"/>
      <c r="BU254" s="551"/>
      <c r="BV254" s="551"/>
      <c r="BW254" s="551"/>
      <c r="BX254" s="551"/>
      <c r="BY254" s="551"/>
      <c r="BZ254" s="551"/>
      <c r="CA254" s="551"/>
      <c r="CB254" s="551"/>
      <c r="CC254" s="551"/>
      <c r="CD254" s="551"/>
      <c r="CE254" s="551"/>
      <c r="CF254" s="551"/>
      <c r="CG254" s="551"/>
      <c r="CH254" s="551"/>
      <c r="CI254" s="551"/>
      <c r="CJ254" s="551"/>
      <c r="CK254" s="551"/>
      <c r="CL254" s="551"/>
      <c r="CM254" s="551"/>
      <c r="CN254" s="551"/>
      <c r="CO254" s="551"/>
      <c r="CP254" s="551"/>
      <c r="CQ254" s="551"/>
      <c r="CR254" s="551"/>
      <c r="CS254" s="551"/>
      <c r="CT254" s="551"/>
      <c r="CU254" s="551"/>
      <c r="CV254" s="551"/>
      <c r="CW254" s="551"/>
      <c r="CX254" s="551"/>
      <c r="CY254" s="551"/>
      <c r="CZ254" s="551"/>
      <c r="DA254" s="551"/>
      <c r="DB254" s="551"/>
      <c r="DC254" s="551"/>
      <c r="DD254" s="551"/>
      <c r="DE254" s="551"/>
      <c r="DF254" s="551"/>
      <c r="DG254" s="551"/>
      <c r="DH254" s="551"/>
      <c r="DI254" s="551"/>
      <c r="DJ254" s="551"/>
      <c r="DK254" s="551"/>
      <c r="DL254" s="551"/>
      <c r="DM254" s="551"/>
      <c r="DN254" s="551"/>
      <c r="DO254" s="551"/>
      <c r="DP254" s="551"/>
      <c r="DQ254" s="551"/>
      <c r="DR254" s="551"/>
      <c r="DS254" s="551"/>
      <c r="DT254" s="551"/>
      <c r="DU254" s="551"/>
      <c r="DV254" s="551"/>
      <c r="DW254" s="551"/>
      <c r="DX254" s="551"/>
      <c r="DY254" s="551"/>
      <c r="DZ254" s="551"/>
      <c r="EA254" s="551"/>
      <c r="EB254" s="551"/>
      <c r="EC254" s="551"/>
      <c r="ED254" s="551"/>
      <c r="EE254" s="551"/>
      <c r="EF254" s="551"/>
      <c r="EG254" s="551"/>
      <c r="EH254" s="551"/>
      <c r="EI254" s="551"/>
      <c r="EJ254" s="551"/>
      <c r="EK254" s="551"/>
      <c r="EL254" s="551"/>
      <c r="EM254" s="551"/>
      <c r="EN254" s="551"/>
      <c r="EO254" s="551"/>
      <c r="EP254" s="551"/>
      <c r="EQ254" s="551"/>
      <c r="ER254" s="551"/>
      <c r="ES254" s="551"/>
      <c r="ET254" s="551"/>
      <c r="EU254" s="551"/>
      <c r="EV254" s="551"/>
      <c r="EW254" s="551"/>
      <c r="EX254" s="551"/>
      <c r="EY254" s="551"/>
      <c r="EZ254" s="551"/>
      <c r="FA254" s="551"/>
      <c r="FB254" s="551"/>
      <c r="FC254" s="551"/>
      <c r="FD254" s="551"/>
      <c r="FE254" s="551"/>
      <c r="FF254" s="551"/>
      <c r="FG254" s="551"/>
      <c r="FH254" s="551"/>
      <c r="FI254" s="551"/>
      <c r="FJ254" s="551"/>
      <c r="FK254" s="551"/>
      <c r="FL254" s="551"/>
      <c r="FM254" s="551"/>
      <c r="FN254" s="551"/>
      <c r="FO254" s="551"/>
      <c r="FP254" s="551"/>
      <c r="FQ254" s="551"/>
      <c r="FR254" s="551"/>
      <c r="FS254" s="551"/>
      <c r="FT254" s="551"/>
      <c r="FU254" s="551"/>
      <c r="FV254" s="551"/>
      <c r="FW254" s="551"/>
      <c r="FX254" s="551"/>
      <c r="FY254" s="551"/>
      <c r="FZ254" s="551"/>
      <c r="GA254" s="551"/>
      <c r="GB254" s="551"/>
      <c r="GC254" s="551"/>
      <c r="GD254" s="551"/>
      <c r="GE254" s="551"/>
      <c r="GF254" s="551"/>
      <c r="GG254" s="551"/>
      <c r="GH254" s="551"/>
      <c r="GI254" s="551"/>
      <c r="GJ254" s="551"/>
      <c r="GK254" s="551"/>
      <c r="GL254" s="551"/>
      <c r="GM254" s="551"/>
      <c r="GN254" s="551"/>
      <c r="GO254" s="551"/>
      <c r="GP254" s="551"/>
      <c r="GQ254" s="551"/>
      <c r="GR254" s="551"/>
      <c r="GS254" s="551"/>
      <c r="GT254" s="551"/>
      <c r="GU254" s="551"/>
      <c r="GV254" s="551"/>
      <c r="GW254" s="551"/>
      <c r="GX254" s="551"/>
      <c r="GY254" s="551"/>
      <c r="GZ254" s="551"/>
      <c r="HA254" s="551"/>
      <c r="HB254" s="551"/>
      <c r="HC254" s="551"/>
      <c r="HD254" s="551"/>
      <c r="HE254" s="551"/>
      <c r="HF254" s="551"/>
      <c r="HG254" s="551"/>
      <c r="HH254" s="551"/>
      <c r="HI254" s="551"/>
      <c r="HJ254" s="551"/>
      <c r="HK254" s="551"/>
      <c r="HL254" s="551"/>
      <c r="HM254" s="551"/>
      <c r="HN254" s="551"/>
      <c r="HO254" s="551"/>
      <c r="HP254" s="551"/>
      <c r="HQ254" s="551"/>
      <c r="HR254" s="551"/>
      <c r="HS254" s="551"/>
      <c r="HT254" s="551"/>
      <c r="HU254" s="551"/>
      <c r="HV254" s="551"/>
      <c r="HW254" s="551"/>
      <c r="HX254" s="551"/>
      <c r="HY254" s="551"/>
      <c r="HZ254" s="551"/>
      <c r="IA254" s="551"/>
      <c r="IB254" s="551"/>
      <c r="IC254" s="551"/>
      <c r="ID254" s="551"/>
      <c r="IE254" s="551"/>
      <c r="IF254" s="551"/>
      <c r="IG254" s="551"/>
      <c r="IH254" s="551"/>
      <c r="II254" s="551"/>
      <c r="IJ254" s="551"/>
      <c r="IK254" s="551"/>
      <c r="IL254" s="551"/>
      <c r="IM254" s="551"/>
      <c r="IN254" s="551"/>
      <c r="IO254" s="551"/>
      <c r="IP254" s="551"/>
      <c r="IQ254" s="551"/>
      <c r="IR254" s="551"/>
      <c r="IS254" s="551"/>
      <c r="IT254" s="551"/>
      <c r="IU254" s="551"/>
      <c r="IV254" s="551"/>
      <c r="IW254" s="551"/>
      <c r="IX254" s="551"/>
      <c r="IY254" s="551"/>
      <c r="IZ254" s="551"/>
      <c r="JA254" s="551"/>
      <c r="JB254" s="551"/>
      <c r="JC254" s="551"/>
      <c r="JD254" s="551"/>
      <c r="JE254" s="551"/>
      <c r="JF254" s="551"/>
      <c r="JG254" s="551"/>
      <c r="JH254" s="551"/>
      <c r="JI254" s="551"/>
    </row>
    <row r="255" spans="1:269" s="554" customFormat="1">
      <c r="A255" s="781"/>
      <c r="B255" s="796"/>
      <c r="C255" s="629"/>
      <c r="D255" s="630"/>
      <c r="E255" s="797"/>
      <c r="F255" s="798"/>
      <c r="G255" s="525"/>
      <c r="H255" s="502"/>
      <c r="I255" s="502"/>
      <c r="J255" s="502"/>
      <c r="K255" s="502"/>
      <c r="L255" s="525"/>
      <c r="M255" s="502"/>
      <c r="N255" s="502"/>
      <c r="O255" s="553"/>
      <c r="P255" s="516"/>
      <c r="Q255" s="516"/>
      <c r="R255" s="516"/>
      <c r="U255" s="516"/>
      <c r="V255" s="516"/>
      <c r="W255" s="516"/>
      <c r="X255" s="516"/>
      <c r="Y255" s="516"/>
      <c r="Z255" s="516"/>
      <c r="AA255" s="516"/>
      <c r="AB255" s="516"/>
      <c r="AC255" s="516"/>
      <c r="AD255" s="516"/>
      <c r="AE255" s="516"/>
      <c r="AF255" s="516"/>
      <c r="AG255" s="516"/>
      <c r="AH255" s="516"/>
      <c r="AI255" s="516"/>
      <c r="AJ255" s="516"/>
      <c r="AK255" s="516"/>
      <c r="AL255" s="516"/>
      <c r="AM255" s="516"/>
      <c r="AN255" s="516"/>
      <c r="AO255" s="516"/>
      <c r="AP255" s="516"/>
      <c r="AQ255" s="516"/>
      <c r="AR255" s="516"/>
      <c r="AS255" s="516"/>
      <c r="AT255" s="516"/>
      <c r="AU255" s="516"/>
      <c r="AV255" s="516"/>
      <c r="AW255" s="516"/>
      <c r="AX255" s="516"/>
      <c r="AY255" s="516"/>
      <c r="AZ255" s="516"/>
      <c r="BA255" s="516"/>
      <c r="BB255" s="516"/>
      <c r="BC255" s="516"/>
      <c r="BD255" s="516"/>
      <c r="BE255" s="516"/>
      <c r="BF255" s="516"/>
      <c r="BG255" s="516"/>
      <c r="BH255" s="516"/>
      <c r="BI255" s="516"/>
      <c r="BJ255" s="516"/>
      <c r="BK255" s="516"/>
      <c r="BL255" s="516"/>
      <c r="BM255" s="516"/>
      <c r="BN255" s="516"/>
      <c r="BO255" s="516"/>
      <c r="BP255" s="516"/>
      <c r="BQ255" s="516"/>
      <c r="BR255" s="516"/>
      <c r="BS255" s="516"/>
      <c r="BT255" s="516"/>
      <c r="BU255" s="516"/>
      <c r="BV255" s="516"/>
      <c r="BW255" s="516"/>
      <c r="BX255" s="516"/>
      <c r="BY255" s="516"/>
      <c r="BZ255" s="516"/>
      <c r="CA255" s="516"/>
      <c r="CB255" s="516"/>
      <c r="CC255" s="516"/>
      <c r="CD255" s="516"/>
      <c r="CE255" s="516"/>
      <c r="CF255" s="516"/>
      <c r="CG255" s="516"/>
      <c r="CH255" s="516"/>
      <c r="CI255" s="516"/>
      <c r="CJ255" s="516"/>
      <c r="CK255" s="516"/>
      <c r="CL255" s="516"/>
      <c r="CM255" s="516"/>
      <c r="CN255" s="516"/>
      <c r="CO255" s="516"/>
      <c r="CP255" s="516"/>
      <c r="CQ255" s="516"/>
      <c r="CR255" s="516"/>
      <c r="CS255" s="516"/>
      <c r="CT255" s="516"/>
      <c r="CU255" s="516"/>
      <c r="CV255" s="516"/>
      <c r="CW255" s="516"/>
      <c r="CX255" s="516"/>
      <c r="CY255" s="516"/>
      <c r="CZ255" s="516"/>
      <c r="DA255" s="516"/>
      <c r="DB255" s="516"/>
      <c r="DC255" s="516"/>
      <c r="DD255" s="516"/>
      <c r="DE255" s="516"/>
      <c r="DF255" s="516"/>
      <c r="DG255" s="516"/>
      <c r="DH255" s="516"/>
      <c r="DI255" s="516"/>
      <c r="DJ255" s="516"/>
      <c r="DK255" s="516"/>
      <c r="DL255" s="516"/>
      <c r="DM255" s="516"/>
      <c r="DN255" s="516"/>
      <c r="DO255" s="516"/>
      <c r="DP255" s="516"/>
      <c r="DQ255" s="516"/>
      <c r="DR255" s="516"/>
      <c r="DS255" s="516"/>
      <c r="DT255" s="516"/>
      <c r="DU255" s="516"/>
      <c r="DV255" s="516"/>
      <c r="DW255" s="516"/>
      <c r="DX255" s="516"/>
      <c r="DY255" s="516"/>
      <c r="DZ255" s="516"/>
      <c r="EA255" s="516"/>
      <c r="EB255" s="516"/>
      <c r="EC255" s="516"/>
      <c r="ED255" s="516"/>
      <c r="EE255" s="516"/>
      <c r="EF255" s="516"/>
      <c r="EG255" s="516"/>
      <c r="EH255" s="516"/>
      <c r="EI255" s="516"/>
      <c r="EJ255" s="516"/>
      <c r="EK255" s="516"/>
      <c r="EL255" s="516"/>
      <c r="EM255" s="516"/>
      <c r="EN255" s="516"/>
      <c r="EO255" s="516"/>
      <c r="EP255" s="516"/>
      <c r="EQ255" s="516"/>
      <c r="ER255" s="516"/>
      <c r="ES255" s="516"/>
      <c r="ET255" s="516"/>
      <c r="EU255" s="516"/>
      <c r="EV255" s="516"/>
      <c r="EW255" s="516"/>
      <c r="EX255" s="516"/>
      <c r="EY255" s="516"/>
      <c r="EZ255" s="516"/>
      <c r="FA255" s="516"/>
      <c r="FB255" s="516"/>
      <c r="FC255" s="516"/>
      <c r="FD255" s="516"/>
      <c r="FE255" s="516"/>
      <c r="FF255" s="516"/>
      <c r="FG255" s="516"/>
      <c r="FH255" s="516"/>
      <c r="FI255" s="516"/>
      <c r="FJ255" s="516"/>
      <c r="FK255" s="516"/>
      <c r="FL255" s="516"/>
      <c r="FM255" s="516"/>
      <c r="FN255" s="516"/>
      <c r="FO255" s="516"/>
      <c r="FP255" s="516"/>
      <c r="FQ255" s="516"/>
      <c r="FR255" s="516"/>
      <c r="FS255" s="516"/>
      <c r="FT255" s="516"/>
      <c r="FU255" s="516"/>
      <c r="FV255" s="516"/>
      <c r="FW255" s="516"/>
      <c r="FX255" s="516"/>
      <c r="FY255" s="516"/>
      <c r="FZ255" s="516"/>
      <c r="GA255" s="516"/>
      <c r="GB255" s="516"/>
      <c r="GC255" s="516"/>
      <c r="GD255" s="516"/>
      <c r="GE255" s="516"/>
      <c r="GF255" s="516"/>
      <c r="GG255" s="516"/>
      <c r="GH255" s="516"/>
      <c r="GI255" s="516"/>
      <c r="GJ255" s="516"/>
      <c r="GK255" s="516"/>
      <c r="GL255" s="516"/>
      <c r="GM255" s="516"/>
      <c r="GN255" s="516"/>
      <c r="GO255" s="516"/>
      <c r="GP255" s="516"/>
      <c r="GQ255" s="516"/>
      <c r="GR255" s="516"/>
      <c r="GS255" s="516"/>
      <c r="GT255" s="516"/>
      <c r="GU255" s="516"/>
      <c r="GV255" s="516"/>
      <c r="GW255" s="516"/>
      <c r="GX255" s="516"/>
      <c r="GY255" s="516"/>
      <c r="GZ255" s="516"/>
      <c r="HA255" s="516"/>
      <c r="HB255" s="516"/>
      <c r="HC255" s="516"/>
      <c r="HD255" s="516"/>
      <c r="HE255" s="516"/>
      <c r="HF255" s="516"/>
      <c r="HG255" s="516"/>
      <c r="HH255" s="516"/>
      <c r="HI255" s="516"/>
      <c r="HJ255" s="516"/>
      <c r="HK255" s="516"/>
      <c r="HL255" s="516"/>
      <c r="HM255" s="516"/>
      <c r="HN255" s="516"/>
      <c r="HO255" s="516"/>
      <c r="HP255" s="516"/>
      <c r="HQ255" s="516"/>
      <c r="HR255" s="516"/>
      <c r="HS255" s="516"/>
      <c r="HT255" s="516"/>
      <c r="HU255" s="516"/>
      <c r="HV255" s="516"/>
      <c r="HW255" s="516"/>
      <c r="HX255" s="516"/>
      <c r="HY255" s="516"/>
      <c r="HZ255" s="516"/>
      <c r="IA255" s="516"/>
      <c r="IB255" s="516"/>
      <c r="IC255" s="516"/>
      <c r="ID255" s="516"/>
      <c r="IE255" s="516"/>
      <c r="IF255" s="516"/>
      <c r="IG255" s="516"/>
      <c r="IH255" s="516"/>
      <c r="II255" s="516"/>
      <c r="IJ255" s="516"/>
      <c r="IK255" s="516"/>
      <c r="IL255" s="516"/>
      <c r="IM255" s="516"/>
      <c r="IN255" s="516"/>
      <c r="IO255" s="516"/>
      <c r="IP255" s="516"/>
      <c r="IQ255" s="516"/>
      <c r="IR255" s="516"/>
      <c r="IS255" s="516"/>
      <c r="IT255" s="516"/>
      <c r="IU255" s="516"/>
      <c r="IV255" s="516"/>
      <c r="IW255" s="516"/>
      <c r="IX255" s="516"/>
      <c r="IY255" s="516"/>
      <c r="IZ255" s="516"/>
      <c r="JA255" s="516"/>
      <c r="JB255" s="516"/>
      <c r="JC255" s="516"/>
      <c r="JD255" s="516"/>
      <c r="JE255" s="516"/>
      <c r="JF255" s="516"/>
      <c r="JG255" s="516"/>
      <c r="JH255" s="516"/>
      <c r="JI255" s="516"/>
    </row>
    <row r="256" spans="1:269" s="554" customFormat="1">
      <c r="A256" s="799"/>
      <c r="B256" s="800" t="s">
        <v>604</v>
      </c>
      <c r="C256" s="801"/>
      <c r="D256" s="802"/>
      <c r="E256" s="803"/>
      <c r="F256" s="804"/>
      <c r="G256" s="525"/>
      <c r="H256" s="502"/>
      <c r="I256" s="502"/>
      <c r="J256" s="502"/>
      <c r="K256" s="502"/>
      <c r="L256" s="525"/>
      <c r="M256" s="502"/>
      <c r="N256" s="502"/>
      <c r="O256" s="553"/>
      <c r="P256" s="516"/>
      <c r="Q256" s="516"/>
      <c r="R256" s="516"/>
      <c r="U256" s="516"/>
      <c r="V256" s="516"/>
      <c r="W256" s="516"/>
      <c r="X256" s="516"/>
      <c r="Y256" s="516"/>
      <c r="Z256" s="516"/>
      <c r="AA256" s="516"/>
      <c r="AB256" s="516"/>
      <c r="AC256" s="516"/>
      <c r="AD256" s="516"/>
      <c r="AE256" s="516"/>
      <c r="AF256" s="516"/>
      <c r="AG256" s="516"/>
      <c r="AH256" s="516"/>
      <c r="AI256" s="516"/>
      <c r="AJ256" s="516"/>
      <c r="AK256" s="516"/>
      <c r="AL256" s="516"/>
      <c r="AM256" s="516"/>
      <c r="AN256" s="516"/>
      <c r="AO256" s="516"/>
      <c r="AP256" s="516"/>
      <c r="AQ256" s="516"/>
      <c r="AR256" s="516"/>
      <c r="AS256" s="516"/>
      <c r="AT256" s="516"/>
      <c r="AU256" s="516"/>
      <c r="AV256" s="516"/>
      <c r="AW256" s="516"/>
      <c r="AX256" s="516"/>
      <c r="AY256" s="516"/>
      <c r="AZ256" s="516"/>
      <c r="BA256" s="516"/>
      <c r="BB256" s="516"/>
      <c r="BC256" s="516"/>
      <c r="BD256" s="516"/>
      <c r="BE256" s="516"/>
      <c r="BF256" s="516"/>
      <c r="BG256" s="516"/>
      <c r="BH256" s="516"/>
      <c r="BI256" s="516"/>
      <c r="BJ256" s="516"/>
      <c r="BK256" s="516"/>
      <c r="BL256" s="516"/>
      <c r="BM256" s="516"/>
      <c r="BN256" s="516"/>
      <c r="BO256" s="516"/>
      <c r="BP256" s="516"/>
      <c r="BQ256" s="516"/>
      <c r="BR256" s="516"/>
      <c r="BS256" s="516"/>
      <c r="BT256" s="516"/>
      <c r="BU256" s="516"/>
      <c r="BV256" s="516"/>
      <c r="BW256" s="516"/>
      <c r="BX256" s="516"/>
      <c r="BY256" s="516"/>
      <c r="BZ256" s="516"/>
      <c r="CA256" s="516"/>
      <c r="CB256" s="516"/>
      <c r="CC256" s="516"/>
      <c r="CD256" s="516"/>
      <c r="CE256" s="516"/>
      <c r="CF256" s="516"/>
      <c r="CG256" s="516"/>
      <c r="CH256" s="516"/>
      <c r="CI256" s="516"/>
      <c r="CJ256" s="516"/>
      <c r="CK256" s="516"/>
      <c r="CL256" s="516"/>
      <c r="CM256" s="516"/>
      <c r="CN256" s="516"/>
      <c r="CO256" s="516"/>
      <c r="CP256" s="516"/>
      <c r="CQ256" s="516"/>
      <c r="CR256" s="516"/>
      <c r="CS256" s="516"/>
      <c r="CT256" s="516"/>
      <c r="CU256" s="516"/>
      <c r="CV256" s="516"/>
      <c r="CW256" s="516"/>
      <c r="CX256" s="516"/>
      <c r="CY256" s="516"/>
      <c r="CZ256" s="516"/>
      <c r="DA256" s="516"/>
      <c r="DB256" s="516"/>
      <c r="DC256" s="516"/>
      <c r="DD256" s="516"/>
      <c r="DE256" s="516"/>
      <c r="DF256" s="516"/>
      <c r="DG256" s="516"/>
      <c r="DH256" s="516"/>
      <c r="DI256" s="516"/>
      <c r="DJ256" s="516"/>
      <c r="DK256" s="516"/>
      <c r="DL256" s="516"/>
      <c r="DM256" s="516"/>
      <c r="DN256" s="516"/>
      <c r="DO256" s="516"/>
      <c r="DP256" s="516"/>
      <c r="DQ256" s="516"/>
      <c r="DR256" s="516"/>
      <c r="DS256" s="516"/>
      <c r="DT256" s="516"/>
      <c r="DU256" s="516"/>
      <c r="DV256" s="516"/>
      <c r="DW256" s="516"/>
      <c r="DX256" s="516"/>
      <c r="DY256" s="516"/>
      <c r="DZ256" s="516"/>
      <c r="EA256" s="516"/>
      <c r="EB256" s="516"/>
      <c r="EC256" s="516"/>
      <c r="ED256" s="516"/>
      <c r="EE256" s="516"/>
      <c r="EF256" s="516"/>
      <c r="EG256" s="516"/>
      <c r="EH256" s="516"/>
      <c r="EI256" s="516"/>
      <c r="EJ256" s="516"/>
      <c r="EK256" s="516"/>
      <c r="EL256" s="516"/>
      <c r="EM256" s="516"/>
      <c r="EN256" s="516"/>
      <c r="EO256" s="516"/>
      <c r="EP256" s="516"/>
      <c r="EQ256" s="516"/>
      <c r="ER256" s="516"/>
      <c r="ES256" s="516"/>
      <c r="ET256" s="516"/>
      <c r="EU256" s="516"/>
      <c r="EV256" s="516"/>
      <c r="EW256" s="516"/>
      <c r="EX256" s="516"/>
      <c r="EY256" s="516"/>
      <c r="EZ256" s="516"/>
      <c r="FA256" s="516"/>
      <c r="FB256" s="516"/>
      <c r="FC256" s="516"/>
      <c r="FD256" s="516"/>
      <c r="FE256" s="516"/>
      <c r="FF256" s="516"/>
      <c r="FG256" s="516"/>
      <c r="FH256" s="516"/>
      <c r="FI256" s="516"/>
      <c r="FJ256" s="516"/>
      <c r="FK256" s="516"/>
      <c r="FL256" s="516"/>
      <c r="FM256" s="516"/>
      <c r="FN256" s="516"/>
      <c r="FO256" s="516"/>
      <c r="FP256" s="516"/>
      <c r="FQ256" s="516"/>
      <c r="FR256" s="516"/>
      <c r="FS256" s="516"/>
      <c r="FT256" s="516"/>
      <c r="FU256" s="516"/>
      <c r="FV256" s="516"/>
      <c r="FW256" s="516"/>
      <c r="FX256" s="516"/>
      <c r="FY256" s="516"/>
      <c r="FZ256" s="516"/>
      <c r="GA256" s="516"/>
      <c r="GB256" s="516"/>
      <c r="GC256" s="516"/>
      <c r="GD256" s="516"/>
      <c r="GE256" s="516"/>
      <c r="GF256" s="516"/>
      <c r="GG256" s="516"/>
      <c r="GH256" s="516"/>
      <c r="GI256" s="516"/>
      <c r="GJ256" s="516"/>
      <c r="GK256" s="516"/>
      <c r="GL256" s="516"/>
      <c r="GM256" s="516"/>
      <c r="GN256" s="516"/>
      <c r="GO256" s="516"/>
      <c r="GP256" s="516"/>
      <c r="GQ256" s="516"/>
      <c r="GR256" s="516"/>
      <c r="GS256" s="516"/>
      <c r="GT256" s="516"/>
      <c r="GU256" s="516"/>
      <c r="GV256" s="516"/>
      <c r="GW256" s="516"/>
      <c r="GX256" s="516"/>
      <c r="GY256" s="516"/>
      <c r="GZ256" s="516"/>
      <c r="HA256" s="516"/>
      <c r="HB256" s="516"/>
      <c r="HC256" s="516"/>
      <c r="HD256" s="516"/>
      <c r="HE256" s="516"/>
      <c r="HF256" s="516"/>
      <c r="HG256" s="516"/>
      <c r="HH256" s="516"/>
      <c r="HI256" s="516"/>
      <c r="HJ256" s="516"/>
      <c r="HK256" s="516"/>
      <c r="HL256" s="516"/>
      <c r="HM256" s="516"/>
      <c r="HN256" s="516"/>
      <c r="HO256" s="516"/>
      <c r="HP256" s="516"/>
      <c r="HQ256" s="516"/>
      <c r="HR256" s="516"/>
      <c r="HS256" s="516"/>
      <c r="HT256" s="516"/>
      <c r="HU256" s="516"/>
      <c r="HV256" s="516"/>
      <c r="HW256" s="516"/>
      <c r="HX256" s="516"/>
      <c r="HY256" s="516"/>
      <c r="HZ256" s="516"/>
      <c r="IA256" s="516"/>
      <c r="IB256" s="516"/>
      <c r="IC256" s="516"/>
      <c r="ID256" s="516"/>
      <c r="IE256" s="516"/>
      <c r="IF256" s="516"/>
      <c r="IG256" s="516"/>
      <c r="IH256" s="516"/>
      <c r="II256" s="516"/>
      <c r="IJ256" s="516"/>
      <c r="IK256" s="516"/>
      <c r="IL256" s="516"/>
      <c r="IM256" s="516"/>
      <c r="IN256" s="516"/>
      <c r="IO256" s="516"/>
      <c r="IP256" s="516"/>
      <c r="IQ256" s="516"/>
      <c r="IR256" s="516"/>
      <c r="IS256" s="516"/>
      <c r="IT256" s="516"/>
      <c r="IU256" s="516"/>
      <c r="IV256" s="516"/>
      <c r="IW256" s="516"/>
      <c r="IX256" s="516"/>
      <c r="IY256" s="516"/>
      <c r="IZ256" s="516"/>
      <c r="JA256" s="516"/>
      <c r="JB256" s="516"/>
      <c r="JC256" s="516"/>
      <c r="JD256" s="516"/>
      <c r="JE256" s="516"/>
      <c r="JF256" s="516"/>
      <c r="JG256" s="516"/>
      <c r="JH256" s="516"/>
      <c r="JI256" s="516"/>
    </row>
    <row r="257" spans="1:269" s="554" customFormat="1">
      <c r="A257" s="781"/>
      <c r="B257" s="796"/>
      <c r="C257" s="629"/>
      <c r="D257" s="630"/>
      <c r="E257" s="797"/>
      <c r="F257" s="798"/>
      <c r="G257" s="525"/>
      <c r="H257" s="502"/>
      <c r="I257" s="502"/>
      <c r="J257" s="502"/>
      <c r="K257" s="502"/>
      <c r="L257" s="525"/>
      <c r="M257" s="502"/>
      <c r="N257" s="502"/>
      <c r="O257" s="553"/>
      <c r="P257" s="516"/>
      <c r="Q257" s="516"/>
      <c r="R257" s="516"/>
      <c r="U257" s="516"/>
      <c r="V257" s="516"/>
      <c r="W257" s="516"/>
      <c r="X257" s="516"/>
      <c r="Y257" s="516"/>
      <c r="Z257" s="516"/>
      <c r="AA257" s="516"/>
      <c r="AB257" s="516"/>
      <c r="AC257" s="516"/>
      <c r="AD257" s="516"/>
      <c r="AE257" s="516"/>
      <c r="AF257" s="516"/>
      <c r="AG257" s="516"/>
      <c r="AH257" s="516"/>
      <c r="AI257" s="516"/>
      <c r="AJ257" s="516"/>
      <c r="AK257" s="516"/>
      <c r="AL257" s="516"/>
      <c r="AM257" s="516"/>
      <c r="AN257" s="516"/>
      <c r="AO257" s="516"/>
      <c r="AP257" s="516"/>
      <c r="AQ257" s="516"/>
      <c r="AR257" s="516"/>
      <c r="AS257" s="516"/>
      <c r="AT257" s="516"/>
      <c r="AU257" s="516"/>
      <c r="AV257" s="516"/>
      <c r="AW257" s="516"/>
      <c r="AX257" s="516"/>
      <c r="AY257" s="516"/>
      <c r="AZ257" s="516"/>
      <c r="BA257" s="516"/>
      <c r="BB257" s="516"/>
      <c r="BC257" s="516"/>
      <c r="BD257" s="516"/>
      <c r="BE257" s="516"/>
      <c r="BF257" s="516"/>
      <c r="BG257" s="516"/>
      <c r="BH257" s="516"/>
      <c r="BI257" s="516"/>
      <c r="BJ257" s="516"/>
      <c r="BK257" s="516"/>
      <c r="BL257" s="516"/>
      <c r="BM257" s="516"/>
      <c r="BN257" s="516"/>
      <c r="BO257" s="516"/>
      <c r="BP257" s="516"/>
      <c r="BQ257" s="516"/>
      <c r="BR257" s="516"/>
      <c r="BS257" s="516"/>
      <c r="BT257" s="516"/>
      <c r="BU257" s="516"/>
      <c r="BV257" s="516"/>
      <c r="BW257" s="516"/>
      <c r="BX257" s="516"/>
      <c r="BY257" s="516"/>
      <c r="BZ257" s="516"/>
      <c r="CA257" s="516"/>
      <c r="CB257" s="516"/>
      <c r="CC257" s="516"/>
      <c r="CD257" s="516"/>
      <c r="CE257" s="516"/>
      <c r="CF257" s="516"/>
      <c r="CG257" s="516"/>
      <c r="CH257" s="516"/>
      <c r="CI257" s="516"/>
      <c r="CJ257" s="516"/>
      <c r="CK257" s="516"/>
      <c r="CL257" s="516"/>
      <c r="CM257" s="516"/>
      <c r="CN257" s="516"/>
      <c r="CO257" s="516"/>
      <c r="CP257" s="516"/>
      <c r="CQ257" s="516"/>
      <c r="CR257" s="516"/>
      <c r="CS257" s="516"/>
      <c r="CT257" s="516"/>
      <c r="CU257" s="516"/>
      <c r="CV257" s="516"/>
      <c r="CW257" s="516"/>
      <c r="CX257" s="516"/>
      <c r="CY257" s="516"/>
      <c r="CZ257" s="516"/>
      <c r="DA257" s="516"/>
      <c r="DB257" s="516"/>
      <c r="DC257" s="516"/>
      <c r="DD257" s="516"/>
      <c r="DE257" s="516"/>
      <c r="DF257" s="516"/>
      <c r="DG257" s="516"/>
      <c r="DH257" s="516"/>
      <c r="DI257" s="516"/>
      <c r="DJ257" s="516"/>
      <c r="DK257" s="516"/>
      <c r="DL257" s="516"/>
      <c r="DM257" s="516"/>
      <c r="DN257" s="516"/>
      <c r="DO257" s="516"/>
      <c r="DP257" s="516"/>
      <c r="DQ257" s="516"/>
      <c r="DR257" s="516"/>
      <c r="DS257" s="516"/>
      <c r="DT257" s="516"/>
      <c r="DU257" s="516"/>
      <c r="DV257" s="516"/>
      <c r="DW257" s="516"/>
      <c r="DX257" s="516"/>
      <c r="DY257" s="516"/>
      <c r="DZ257" s="516"/>
      <c r="EA257" s="516"/>
      <c r="EB257" s="516"/>
      <c r="EC257" s="516"/>
      <c r="ED257" s="516"/>
      <c r="EE257" s="516"/>
      <c r="EF257" s="516"/>
      <c r="EG257" s="516"/>
      <c r="EH257" s="516"/>
      <c r="EI257" s="516"/>
      <c r="EJ257" s="516"/>
      <c r="EK257" s="516"/>
      <c r="EL257" s="516"/>
      <c r="EM257" s="516"/>
      <c r="EN257" s="516"/>
      <c r="EO257" s="516"/>
      <c r="EP257" s="516"/>
      <c r="EQ257" s="516"/>
      <c r="ER257" s="516"/>
      <c r="ES257" s="516"/>
      <c r="ET257" s="516"/>
      <c r="EU257" s="516"/>
      <c r="EV257" s="516"/>
      <c r="EW257" s="516"/>
      <c r="EX257" s="516"/>
      <c r="EY257" s="516"/>
      <c r="EZ257" s="516"/>
      <c r="FA257" s="516"/>
      <c r="FB257" s="516"/>
      <c r="FC257" s="516"/>
      <c r="FD257" s="516"/>
      <c r="FE257" s="516"/>
      <c r="FF257" s="516"/>
      <c r="FG257" s="516"/>
      <c r="FH257" s="516"/>
      <c r="FI257" s="516"/>
      <c r="FJ257" s="516"/>
      <c r="FK257" s="516"/>
      <c r="FL257" s="516"/>
      <c r="FM257" s="516"/>
      <c r="FN257" s="516"/>
      <c r="FO257" s="516"/>
      <c r="FP257" s="516"/>
      <c r="FQ257" s="516"/>
      <c r="FR257" s="516"/>
      <c r="FS257" s="516"/>
      <c r="FT257" s="516"/>
      <c r="FU257" s="516"/>
      <c r="FV257" s="516"/>
      <c r="FW257" s="516"/>
      <c r="FX257" s="516"/>
      <c r="FY257" s="516"/>
      <c r="FZ257" s="516"/>
      <c r="GA257" s="516"/>
      <c r="GB257" s="516"/>
      <c r="GC257" s="516"/>
      <c r="GD257" s="516"/>
      <c r="GE257" s="516"/>
      <c r="GF257" s="516"/>
      <c r="GG257" s="516"/>
      <c r="GH257" s="516"/>
      <c r="GI257" s="516"/>
      <c r="GJ257" s="516"/>
      <c r="GK257" s="516"/>
      <c r="GL257" s="516"/>
      <c r="GM257" s="516"/>
      <c r="GN257" s="516"/>
      <c r="GO257" s="516"/>
      <c r="GP257" s="516"/>
      <c r="GQ257" s="516"/>
      <c r="GR257" s="516"/>
      <c r="GS257" s="516"/>
      <c r="GT257" s="516"/>
      <c r="GU257" s="516"/>
      <c r="GV257" s="516"/>
      <c r="GW257" s="516"/>
      <c r="GX257" s="516"/>
      <c r="GY257" s="516"/>
      <c r="GZ257" s="516"/>
      <c r="HA257" s="516"/>
      <c r="HB257" s="516"/>
      <c r="HC257" s="516"/>
      <c r="HD257" s="516"/>
      <c r="HE257" s="516"/>
      <c r="HF257" s="516"/>
      <c r="HG257" s="516"/>
      <c r="HH257" s="516"/>
      <c r="HI257" s="516"/>
      <c r="HJ257" s="516"/>
      <c r="HK257" s="516"/>
      <c r="HL257" s="516"/>
      <c r="HM257" s="516"/>
      <c r="HN257" s="516"/>
      <c r="HO257" s="516"/>
      <c r="HP257" s="516"/>
      <c r="HQ257" s="516"/>
      <c r="HR257" s="516"/>
      <c r="HS257" s="516"/>
      <c r="HT257" s="516"/>
      <c r="HU257" s="516"/>
      <c r="HV257" s="516"/>
      <c r="HW257" s="516"/>
      <c r="HX257" s="516"/>
      <c r="HY257" s="516"/>
      <c r="HZ257" s="516"/>
      <c r="IA257" s="516"/>
      <c r="IB257" s="516"/>
      <c r="IC257" s="516"/>
      <c r="ID257" s="516"/>
      <c r="IE257" s="516"/>
      <c r="IF257" s="516"/>
      <c r="IG257" s="516"/>
      <c r="IH257" s="516"/>
      <c r="II257" s="516"/>
      <c r="IJ257" s="516"/>
      <c r="IK257" s="516"/>
      <c r="IL257" s="516"/>
      <c r="IM257" s="516"/>
      <c r="IN257" s="516"/>
      <c r="IO257" s="516"/>
      <c r="IP257" s="516"/>
      <c r="IQ257" s="516"/>
      <c r="IR257" s="516"/>
      <c r="IS257" s="516"/>
      <c r="IT257" s="516"/>
      <c r="IU257" s="516"/>
      <c r="IV257" s="516"/>
      <c r="IW257" s="516"/>
      <c r="IX257" s="516"/>
      <c r="IY257" s="516"/>
      <c r="IZ257" s="516"/>
      <c r="JA257" s="516"/>
      <c r="JB257" s="516"/>
      <c r="JC257" s="516"/>
      <c r="JD257" s="516"/>
      <c r="JE257" s="516"/>
      <c r="JF257" s="516"/>
      <c r="JG257" s="516"/>
      <c r="JH257" s="516"/>
      <c r="JI257" s="516"/>
    </row>
    <row r="258" spans="1:269" s="554" customFormat="1">
      <c r="A258" s="781"/>
      <c r="B258" s="796" t="s">
        <v>483</v>
      </c>
      <c r="C258" s="629"/>
      <c r="D258" s="630"/>
      <c r="E258" s="797"/>
      <c r="F258" s="798"/>
      <c r="G258" s="525"/>
      <c r="H258" s="502"/>
      <c r="I258" s="502"/>
      <c r="J258" s="502"/>
      <c r="K258" s="502"/>
      <c r="L258" s="525"/>
      <c r="M258" s="502"/>
      <c r="N258" s="502"/>
      <c r="O258" s="553"/>
      <c r="P258" s="516"/>
      <c r="Q258" s="516"/>
      <c r="R258" s="516"/>
      <c r="U258" s="516"/>
      <c r="V258" s="516"/>
      <c r="W258" s="516"/>
      <c r="X258" s="516"/>
      <c r="Y258" s="516"/>
      <c r="Z258" s="516"/>
      <c r="AA258" s="516"/>
      <c r="AB258" s="516"/>
      <c r="AC258" s="516"/>
      <c r="AD258" s="516"/>
      <c r="AE258" s="516"/>
      <c r="AF258" s="516"/>
      <c r="AG258" s="516"/>
      <c r="AH258" s="516"/>
      <c r="AI258" s="516"/>
      <c r="AJ258" s="516"/>
      <c r="AK258" s="516"/>
      <c r="AL258" s="516"/>
      <c r="AM258" s="516"/>
      <c r="AN258" s="516"/>
      <c r="AO258" s="516"/>
      <c r="AP258" s="516"/>
      <c r="AQ258" s="516"/>
      <c r="AR258" s="516"/>
      <c r="AS258" s="516"/>
      <c r="AT258" s="516"/>
      <c r="AU258" s="516"/>
      <c r="AV258" s="516"/>
      <c r="AW258" s="516"/>
      <c r="AX258" s="516"/>
      <c r="AY258" s="516"/>
      <c r="AZ258" s="516"/>
      <c r="BA258" s="516"/>
      <c r="BB258" s="516"/>
      <c r="BC258" s="516"/>
      <c r="BD258" s="516"/>
      <c r="BE258" s="516"/>
      <c r="BF258" s="516"/>
      <c r="BG258" s="516"/>
      <c r="BH258" s="516"/>
      <c r="BI258" s="516"/>
      <c r="BJ258" s="516"/>
      <c r="BK258" s="516"/>
      <c r="BL258" s="516"/>
      <c r="BM258" s="516"/>
      <c r="BN258" s="516"/>
      <c r="BO258" s="516"/>
      <c r="BP258" s="516"/>
      <c r="BQ258" s="516"/>
      <c r="BR258" s="516"/>
      <c r="BS258" s="516"/>
      <c r="BT258" s="516"/>
      <c r="BU258" s="516"/>
      <c r="BV258" s="516"/>
      <c r="BW258" s="516"/>
      <c r="BX258" s="516"/>
      <c r="BY258" s="516"/>
      <c r="BZ258" s="516"/>
      <c r="CA258" s="516"/>
      <c r="CB258" s="516"/>
      <c r="CC258" s="516"/>
      <c r="CD258" s="516"/>
      <c r="CE258" s="516"/>
      <c r="CF258" s="516"/>
      <c r="CG258" s="516"/>
      <c r="CH258" s="516"/>
      <c r="CI258" s="516"/>
      <c r="CJ258" s="516"/>
      <c r="CK258" s="516"/>
      <c r="CL258" s="516"/>
      <c r="CM258" s="516"/>
      <c r="CN258" s="516"/>
      <c r="CO258" s="516"/>
      <c r="CP258" s="516"/>
      <c r="CQ258" s="516"/>
      <c r="CR258" s="516"/>
      <c r="CS258" s="516"/>
      <c r="CT258" s="516"/>
      <c r="CU258" s="516"/>
      <c r="CV258" s="516"/>
      <c r="CW258" s="516"/>
      <c r="CX258" s="516"/>
      <c r="CY258" s="516"/>
      <c r="CZ258" s="516"/>
      <c r="DA258" s="516"/>
      <c r="DB258" s="516"/>
      <c r="DC258" s="516"/>
      <c r="DD258" s="516"/>
      <c r="DE258" s="516"/>
      <c r="DF258" s="516"/>
      <c r="DG258" s="516"/>
      <c r="DH258" s="516"/>
      <c r="DI258" s="516"/>
      <c r="DJ258" s="516"/>
      <c r="DK258" s="516"/>
      <c r="DL258" s="516"/>
      <c r="DM258" s="516"/>
      <c r="DN258" s="516"/>
      <c r="DO258" s="516"/>
      <c r="DP258" s="516"/>
      <c r="DQ258" s="516"/>
      <c r="DR258" s="516"/>
      <c r="DS258" s="516"/>
      <c r="DT258" s="516"/>
      <c r="DU258" s="516"/>
      <c r="DV258" s="516"/>
      <c r="DW258" s="516"/>
      <c r="DX258" s="516"/>
      <c r="DY258" s="516"/>
      <c r="DZ258" s="516"/>
      <c r="EA258" s="516"/>
      <c r="EB258" s="516"/>
      <c r="EC258" s="516"/>
      <c r="ED258" s="516"/>
      <c r="EE258" s="516"/>
      <c r="EF258" s="516"/>
      <c r="EG258" s="516"/>
      <c r="EH258" s="516"/>
      <c r="EI258" s="516"/>
      <c r="EJ258" s="516"/>
      <c r="EK258" s="516"/>
      <c r="EL258" s="516"/>
      <c r="EM258" s="516"/>
      <c r="EN258" s="516"/>
      <c r="EO258" s="516"/>
      <c r="EP258" s="516"/>
      <c r="EQ258" s="516"/>
      <c r="ER258" s="516"/>
      <c r="ES258" s="516"/>
      <c r="ET258" s="516"/>
      <c r="EU258" s="516"/>
      <c r="EV258" s="516"/>
      <c r="EW258" s="516"/>
      <c r="EX258" s="516"/>
      <c r="EY258" s="516"/>
      <c r="EZ258" s="516"/>
      <c r="FA258" s="516"/>
      <c r="FB258" s="516"/>
      <c r="FC258" s="516"/>
      <c r="FD258" s="516"/>
      <c r="FE258" s="516"/>
      <c r="FF258" s="516"/>
      <c r="FG258" s="516"/>
      <c r="FH258" s="516"/>
      <c r="FI258" s="516"/>
      <c r="FJ258" s="516"/>
      <c r="FK258" s="516"/>
      <c r="FL258" s="516"/>
      <c r="FM258" s="516"/>
      <c r="FN258" s="516"/>
      <c r="FO258" s="516"/>
      <c r="FP258" s="516"/>
      <c r="FQ258" s="516"/>
      <c r="FR258" s="516"/>
      <c r="FS258" s="516"/>
      <c r="FT258" s="516"/>
      <c r="FU258" s="516"/>
      <c r="FV258" s="516"/>
      <c r="FW258" s="516"/>
      <c r="FX258" s="516"/>
      <c r="FY258" s="516"/>
      <c r="FZ258" s="516"/>
      <c r="GA258" s="516"/>
      <c r="GB258" s="516"/>
      <c r="GC258" s="516"/>
      <c r="GD258" s="516"/>
      <c r="GE258" s="516"/>
      <c r="GF258" s="516"/>
      <c r="GG258" s="516"/>
      <c r="GH258" s="516"/>
      <c r="GI258" s="516"/>
      <c r="GJ258" s="516"/>
      <c r="GK258" s="516"/>
      <c r="GL258" s="516"/>
      <c r="GM258" s="516"/>
      <c r="GN258" s="516"/>
      <c r="GO258" s="516"/>
      <c r="GP258" s="516"/>
      <c r="GQ258" s="516"/>
      <c r="GR258" s="516"/>
      <c r="GS258" s="516"/>
      <c r="GT258" s="516"/>
      <c r="GU258" s="516"/>
      <c r="GV258" s="516"/>
      <c r="GW258" s="516"/>
      <c r="GX258" s="516"/>
      <c r="GY258" s="516"/>
      <c r="GZ258" s="516"/>
      <c r="HA258" s="516"/>
      <c r="HB258" s="516"/>
      <c r="HC258" s="516"/>
      <c r="HD258" s="516"/>
      <c r="HE258" s="516"/>
      <c r="HF258" s="516"/>
      <c r="HG258" s="516"/>
      <c r="HH258" s="516"/>
      <c r="HI258" s="516"/>
      <c r="HJ258" s="516"/>
      <c r="HK258" s="516"/>
      <c r="HL258" s="516"/>
      <c r="HM258" s="516"/>
      <c r="HN258" s="516"/>
      <c r="HO258" s="516"/>
      <c r="HP258" s="516"/>
      <c r="HQ258" s="516"/>
      <c r="HR258" s="516"/>
      <c r="HS258" s="516"/>
      <c r="HT258" s="516"/>
      <c r="HU258" s="516"/>
      <c r="HV258" s="516"/>
      <c r="HW258" s="516"/>
      <c r="HX258" s="516"/>
      <c r="HY258" s="516"/>
      <c r="HZ258" s="516"/>
      <c r="IA258" s="516"/>
      <c r="IB258" s="516"/>
      <c r="IC258" s="516"/>
      <c r="ID258" s="516"/>
      <c r="IE258" s="516"/>
      <c r="IF258" s="516"/>
      <c r="IG258" s="516"/>
      <c r="IH258" s="516"/>
      <c r="II258" s="516"/>
      <c r="IJ258" s="516"/>
      <c r="IK258" s="516"/>
      <c r="IL258" s="516"/>
      <c r="IM258" s="516"/>
      <c r="IN258" s="516"/>
      <c r="IO258" s="516"/>
      <c r="IP258" s="516"/>
      <c r="IQ258" s="516"/>
      <c r="IR258" s="516"/>
      <c r="IS258" s="516"/>
      <c r="IT258" s="516"/>
      <c r="IU258" s="516"/>
      <c r="IV258" s="516"/>
      <c r="IW258" s="516"/>
      <c r="IX258" s="516"/>
      <c r="IY258" s="516"/>
      <c r="IZ258" s="516"/>
      <c r="JA258" s="516"/>
      <c r="JB258" s="516"/>
      <c r="JC258" s="516"/>
      <c r="JD258" s="516"/>
      <c r="JE258" s="516"/>
      <c r="JF258" s="516"/>
      <c r="JG258" s="516"/>
      <c r="JH258" s="516"/>
      <c r="JI258" s="516"/>
    </row>
    <row r="259" spans="1:269" s="554" customFormat="1">
      <c r="A259" s="781"/>
      <c r="B259" s="796"/>
      <c r="C259" s="629"/>
      <c r="D259" s="630"/>
      <c r="E259" s="797"/>
      <c r="F259" s="798"/>
      <c r="G259" s="525"/>
      <c r="H259" s="502"/>
      <c r="I259" s="502"/>
      <c r="J259" s="502"/>
      <c r="K259" s="502"/>
      <c r="L259" s="525"/>
      <c r="M259" s="502"/>
      <c r="N259" s="502"/>
      <c r="O259" s="553"/>
      <c r="P259" s="516"/>
      <c r="Q259" s="516"/>
      <c r="R259" s="516"/>
      <c r="U259" s="516"/>
      <c r="V259" s="516"/>
      <c r="W259" s="516"/>
      <c r="X259" s="516"/>
      <c r="Y259" s="516"/>
      <c r="Z259" s="516"/>
      <c r="AA259" s="516"/>
      <c r="AB259" s="516"/>
      <c r="AC259" s="516"/>
      <c r="AD259" s="516"/>
      <c r="AE259" s="516"/>
      <c r="AF259" s="516"/>
      <c r="AG259" s="516"/>
      <c r="AH259" s="516"/>
      <c r="AI259" s="516"/>
      <c r="AJ259" s="516"/>
      <c r="AK259" s="516"/>
      <c r="AL259" s="516"/>
      <c r="AM259" s="516"/>
      <c r="AN259" s="516"/>
      <c r="AO259" s="516"/>
      <c r="AP259" s="516"/>
      <c r="AQ259" s="516"/>
      <c r="AR259" s="516"/>
      <c r="AS259" s="516"/>
      <c r="AT259" s="516"/>
      <c r="AU259" s="516"/>
      <c r="AV259" s="516"/>
      <c r="AW259" s="516"/>
      <c r="AX259" s="516"/>
      <c r="AY259" s="516"/>
      <c r="AZ259" s="516"/>
      <c r="BA259" s="516"/>
      <c r="BB259" s="516"/>
      <c r="BC259" s="516"/>
      <c r="BD259" s="516"/>
      <c r="BE259" s="516"/>
      <c r="BF259" s="516"/>
      <c r="BG259" s="516"/>
      <c r="BH259" s="516"/>
      <c r="BI259" s="516"/>
      <c r="BJ259" s="516"/>
      <c r="BK259" s="516"/>
      <c r="BL259" s="516"/>
      <c r="BM259" s="516"/>
      <c r="BN259" s="516"/>
      <c r="BO259" s="516"/>
      <c r="BP259" s="516"/>
      <c r="BQ259" s="516"/>
      <c r="BR259" s="516"/>
      <c r="BS259" s="516"/>
      <c r="BT259" s="516"/>
      <c r="BU259" s="516"/>
      <c r="BV259" s="516"/>
      <c r="BW259" s="516"/>
      <c r="BX259" s="516"/>
      <c r="BY259" s="516"/>
      <c r="BZ259" s="516"/>
      <c r="CA259" s="516"/>
      <c r="CB259" s="516"/>
      <c r="CC259" s="516"/>
      <c r="CD259" s="516"/>
      <c r="CE259" s="516"/>
      <c r="CF259" s="516"/>
      <c r="CG259" s="516"/>
      <c r="CH259" s="516"/>
      <c r="CI259" s="516"/>
      <c r="CJ259" s="516"/>
      <c r="CK259" s="516"/>
      <c r="CL259" s="516"/>
      <c r="CM259" s="516"/>
      <c r="CN259" s="516"/>
      <c r="CO259" s="516"/>
      <c r="CP259" s="516"/>
      <c r="CQ259" s="516"/>
      <c r="CR259" s="516"/>
      <c r="CS259" s="516"/>
      <c r="CT259" s="516"/>
      <c r="CU259" s="516"/>
      <c r="CV259" s="516"/>
      <c r="CW259" s="516"/>
      <c r="CX259" s="516"/>
      <c r="CY259" s="516"/>
      <c r="CZ259" s="516"/>
      <c r="DA259" s="516"/>
      <c r="DB259" s="516"/>
      <c r="DC259" s="516"/>
      <c r="DD259" s="516"/>
      <c r="DE259" s="516"/>
      <c r="DF259" s="516"/>
      <c r="DG259" s="516"/>
      <c r="DH259" s="516"/>
      <c r="DI259" s="516"/>
      <c r="DJ259" s="516"/>
      <c r="DK259" s="516"/>
      <c r="DL259" s="516"/>
      <c r="DM259" s="516"/>
      <c r="DN259" s="516"/>
      <c r="DO259" s="516"/>
      <c r="DP259" s="516"/>
      <c r="DQ259" s="516"/>
      <c r="DR259" s="516"/>
      <c r="DS259" s="516"/>
      <c r="DT259" s="516"/>
      <c r="DU259" s="516"/>
      <c r="DV259" s="516"/>
      <c r="DW259" s="516"/>
      <c r="DX259" s="516"/>
      <c r="DY259" s="516"/>
      <c r="DZ259" s="516"/>
      <c r="EA259" s="516"/>
      <c r="EB259" s="516"/>
      <c r="EC259" s="516"/>
      <c r="ED259" s="516"/>
      <c r="EE259" s="516"/>
      <c r="EF259" s="516"/>
      <c r="EG259" s="516"/>
      <c r="EH259" s="516"/>
      <c r="EI259" s="516"/>
      <c r="EJ259" s="516"/>
      <c r="EK259" s="516"/>
      <c r="EL259" s="516"/>
      <c r="EM259" s="516"/>
      <c r="EN259" s="516"/>
      <c r="EO259" s="516"/>
      <c r="EP259" s="516"/>
      <c r="EQ259" s="516"/>
      <c r="ER259" s="516"/>
      <c r="ES259" s="516"/>
      <c r="ET259" s="516"/>
      <c r="EU259" s="516"/>
      <c r="EV259" s="516"/>
      <c r="EW259" s="516"/>
      <c r="EX259" s="516"/>
      <c r="EY259" s="516"/>
      <c r="EZ259" s="516"/>
      <c r="FA259" s="516"/>
      <c r="FB259" s="516"/>
      <c r="FC259" s="516"/>
      <c r="FD259" s="516"/>
      <c r="FE259" s="516"/>
      <c r="FF259" s="516"/>
      <c r="FG259" s="516"/>
      <c r="FH259" s="516"/>
      <c r="FI259" s="516"/>
      <c r="FJ259" s="516"/>
      <c r="FK259" s="516"/>
      <c r="FL259" s="516"/>
      <c r="FM259" s="516"/>
      <c r="FN259" s="516"/>
      <c r="FO259" s="516"/>
      <c r="FP259" s="516"/>
      <c r="FQ259" s="516"/>
      <c r="FR259" s="516"/>
      <c r="FS259" s="516"/>
      <c r="FT259" s="516"/>
      <c r="FU259" s="516"/>
      <c r="FV259" s="516"/>
      <c r="FW259" s="516"/>
      <c r="FX259" s="516"/>
      <c r="FY259" s="516"/>
      <c r="FZ259" s="516"/>
      <c r="GA259" s="516"/>
      <c r="GB259" s="516"/>
      <c r="GC259" s="516"/>
      <c r="GD259" s="516"/>
      <c r="GE259" s="516"/>
      <c r="GF259" s="516"/>
      <c r="GG259" s="516"/>
      <c r="GH259" s="516"/>
      <c r="GI259" s="516"/>
      <c r="GJ259" s="516"/>
      <c r="GK259" s="516"/>
      <c r="GL259" s="516"/>
      <c r="GM259" s="516"/>
      <c r="GN259" s="516"/>
      <c r="GO259" s="516"/>
      <c r="GP259" s="516"/>
      <c r="GQ259" s="516"/>
      <c r="GR259" s="516"/>
      <c r="GS259" s="516"/>
      <c r="GT259" s="516"/>
      <c r="GU259" s="516"/>
      <c r="GV259" s="516"/>
      <c r="GW259" s="516"/>
      <c r="GX259" s="516"/>
      <c r="GY259" s="516"/>
      <c r="GZ259" s="516"/>
      <c r="HA259" s="516"/>
      <c r="HB259" s="516"/>
      <c r="HC259" s="516"/>
      <c r="HD259" s="516"/>
      <c r="HE259" s="516"/>
      <c r="HF259" s="516"/>
      <c r="HG259" s="516"/>
      <c r="HH259" s="516"/>
      <c r="HI259" s="516"/>
      <c r="HJ259" s="516"/>
      <c r="HK259" s="516"/>
      <c r="HL259" s="516"/>
      <c r="HM259" s="516"/>
      <c r="HN259" s="516"/>
      <c r="HO259" s="516"/>
      <c r="HP259" s="516"/>
      <c r="HQ259" s="516"/>
      <c r="HR259" s="516"/>
      <c r="HS259" s="516"/>
      <c r="HT259" s="516"/>
      <c r="HU259" s="516"/>
      <c r="HV259" s="516"/>
      <c r="HW259" s="516"/>
      <c r="HX259" s="516"/>
      <c r="HY259" s="516"/>
      <c r="HZ259" s="516"/>
      <c r="IA259" s="516"/>
      <c r="IB259" s="516"/>
      <c r="IC259" s="516"/>
      <c r="ID259" s="516"/>
      <c r="IE259" s="516"/>
      <c r="IF259" s="516"/>
      <c r="IG259" s="516"/>
      <c r="IH259" s="516"/>
      <c r="II259" s="516"/>
      <c r="IJ259" s="516"/>
      <c r="IK259" s="516"/>
      <c r="IL259" s="516"/>
      <c r="IM259" s="516"/>
      <c r="IN259" s="516"/>
      <c r="IO259" s="516"/>
      <c r="IP259" s="516"/>
      <c r="IQ259" s="516"/>
      <c r="IR259" s="516"/>
      <c r="IS259" s="516"/>
      <c r="IT259" s="516"/>
      <c r="IU259" s="516"/>
      <c r="IV259" s="516"/>
      <c r="IW259" s="516"/>
      <c r="IX259" s="516"/>
      <c r="IY259" s="516"/>
      <c r="IZ259" s="516"/>
      <c r="JA259" s="516"/>
      <c r="JB259" s="516"/>
      <c r="JC259" s="516"/>
      <c r="JD259" s="516"/>
      <c r="JE259" s="516"/>
      <c r="JF259" s="516"/>
      <c r="JG259" s="516"/>
      <c r="JH259" s="516"/>
      <c r="JI259" s="516"/>
    </row>
    <row r="260" spans="1:269" s="554" customFormat="1">
      <c r="A260" s="622" t="s">
        <v>13</v>
      </c>
      <c r="B260" s="623" t="s">
        <v>408</v>
      </c>
      <c r="C260" s="629"/>
      <c r="D260" s="630"/>
      <c r="E260" s="797"/>
      <c r="F260" s="798"/>
      <c r="G260" s="525"/>
      <c r="H260" s="502"/>
      <c r="I260" s="502"/>
      <c r="J260" s="502"/>
      <c r="K260" s="502"/>
      <c r="L260" s="525"/>
      <c r="M260" s="502"/>
      <c r="N260" s="502"/>
      <c r="O260" s="553"/>
      <c r="P260" s="516"/>
      <c r="Q260" s="516"/>
      <c r="R260" s="516"/>
      <c r="U260" s="516"/>
      <c r="V260" s="516"/>
      <c r="W260" s="516"/>
      <c r="X260" s="516"/>
      <c r="Y260" s="516"/>
      <c r="Z260" s="516"/>
      <c r="AA260" s="516"/>
      <c r="AB260" s="516"/>
      <c r="AC260" s="516"/>
      <c r="AD260" s="516"/>
      <c r="AE260" s="516"/>
      <c r="AF260" s="516"/>
      <c r="AG260" s="516"/>
      <c r="AH260" s="516"/>
      <c r="AI260" s="516"/>
      <c r="AJ260" s="516"/>
      <c r="AK260" s="516"/>
      <c r="AL260" s="516"/>
      <c r="AM260" s="516"/>
      <c r="AN260" s="516"/>
      <c r="AO260" s="516"/>
      <c r="AP260" s="516"/>
      <c r="AQ260" s="516"/>
      <c r="AR260" s="516"/>
      <c r="AS260" s="516"/>
      <c r="AT260" s="516"/>
      <c r="AU260" s="516"/>
      <c r="AV260" s="516"/>
      <c r="AW260" s="516"/>
      <c r="AX260" s="516"/>
      <c r="AY260" s="516"/>
      <c r="AZ260" s="516"/>
      <c r="BA260" s="516"/>
      <c r="BB260" s="516"/>
      <c r="BC260" s="516"/>
      <c r="BD260" s="516"/>
      <c r="BE260" s="516"/>
      <c r="BF260" s="516"/>
      <c r="BG260" s="516"/>
      <c r="BH260" s="516"/>
      <c r="BI260" s="516"/>
      <c r="BJ260" s="516"/>
      <c r="BK260" s="516"/>
      <c r="BL260" s="516"/>
      <c r="BM260" s="516"/>
      <c r="BN260" s="516"/>
      <c r="BO260" s="516"/>
      <c r="BP260" s="516"/>
      <c r="BQ260" s="516"/>
      <c r="BR260" s="516"/>
      <c r="BS260" s="516"/>
      <c r="BT260" s="516"/>
      <c r="BU260" s="516"/>
      <c r="BV260" s="516"/>
      <c r="BW260" s="516"/>
      <c r="BX260" s="516"/>
      <c r="BY260" s="516"/>
      <c r="BZ260" s="516"/>
      <c r="CA260" s="516"/>
      <c r="CB260" s="516"/>
      <c r="CC260" s="516"/>
      <c r="CD260" s="516"/>
      <c r="CE260" s="516"/>
      <c r="CF260" s="516"/>
      <c r="CG260" s="516"/>
      <c r="CH260" s="516"/>
      <c r="CI260" s="516"/>
      <c r="CJ260" s="516"/>
      <c r="CK260" s="516"/>
      <c r="CL260" s="516"/>
      <c r="CM260" s="516"/>
      <c r="CN260" s="516"/>
      <c r="CO260" s="516"/>
      <c r="CP260" s="516"/>
      <c r="CQ260" s="516"/>
      <c r="CR260" s="516"/>
      <c r="CS260" s="516"/>
      <c r="CT260" s="516"/>
      <c r="CU260" s="516"/>
      <c r="CV260" s="516"/>
      <c r="CW260" s="516"/>
      <c r="CX260" s="516"/>
      <c r="CY260" s="516"/>
      <c r="CZ260" s="516"/>
      <c r="DA260" s="516"/>
      <c r="DB260" s="516"/>
      <c r="DC260" s="516"/>
      <c r="DD260" s="516"/>
      <c r="DE260" s="516"/>
      <c r="DF260" s="516"/>
      <c r="DG260" s="516"/>
      <c r="DH260" s="516"/>
      <c r="DI260" s="516"/>
      <c r="DJ260" s="516"/>
      <c r="DK260" s="516"/>
      <c r="DL260" s="516"/>
      <c r="DM260" s="516"/>
      <c r="DN260" s="516"/>
      <c r="DO260" s="516"/>
      <c r="DP260" s="516"/>
      <c r="DQ260" s="516"/>
      <c r="DR260" s="516"/>
      <c r="DS260" s="516"/>
      <c r="DT260" s="516"/>
      <c r="DU260" s="516"/>
      <c r="DV260" s="516"/>
      <c r="DW260" s="516"/>
      <c r="DX260" s="516"/>
      <c r="DY260" s="516"/>
      <c r="DZ260" s="516"/>
      <c r="EA260" s="516"/>
      <c r="EB260" s="516"/>
      <c r="EC260" s="516"/>
      <c r="ED260" s="516"/>
      <c r="EE260" s="516"/>
      <c r="EF260" s="516"/>
      <c r="EG260" s="516"/>
      <c r="EH260" s="516"/>
      <c r="EI260" s="516"/>
      <c r="EJ260" s="516"/>
      <c r="EK260" s="516"/>
      <c r="EL260" s="516"/>
      <c r="EM260" s="516"/>
      <c r="EN260" s="516"/>
      <c r="EO260" s="516"/>
      <c r="EP260" s="516"/>
      <c r="EQ260" s="516"/>
      <c r="ER260" s="516"/>
      <c r="ES260" s="516"/>
      <c r="ET260" s="516"/>
      <c r="EU260" s="516"/>
      <c r="EV260" s="516"/>
      <c r="EW260" s="516"/>
      <c r="EX260" s="516"/>
      <c r="EY260" s="516"/>
      <c r="EZ260" s="516"/>
      <c r="FA260" s="516"/>
      <c r="FB260" s="516"/>
      <c r="FC260" s="516"/>
      <c r="FD260" s="516"/>
      <c r="FE260" s="516"/>
      <c r="FF260" s="516"/>
      <c r="FG260" s="516"/>
      <c r="FH260" s="516"/>
      <c r="FI260" s="516"/>
      <c r="FJ260" s="516"/>
      <c r="FK260" s="516"/>
      <c r="FL260" s="516"/>
      <c r="FM260" s="516"/>
      <c r="FN260" s="516"/>
      <c r="FO260" s="516"/>
      <c r="FP260" s="516"/>
      <c r="FQ260" s="516"/>
      <c r="FR260" s="516"/>
      <c r="FS260" s="516"/>
      <c r="FT260" s="516"/>
      <c r="FU260" s="516"/>
      <c r="FV260" s="516"/>
      <c r="FW260" s="516"/>
      <c r="FX260" s="516"/>
      <c r="FY260" s="516"/>
      <c r="FZ260" s="516"/>
      <c r="GA260" s="516"/>
      <c r="GB260" s="516"/>
      <c r="GC260" s="516"/>
      <c r="GD260" s="516"/>
      <c r="GE260" s="516"/>
      <c r="GF260" s="516"/>
      <c r="GG260" s="516"/>
      <c r="GH260" s="516"/>
      <c r="GI260" s="516"/>
      <c r="GJ260" s="516"/>
      <c r="GK260" s="516"/>
      <c r="GL260" s="516"/>
      <c r="GM260" s="516"/>
      <c r="GN260" s="516"/>
      <c r="GO260" s="516"/>
      <c r="GP260" s="516"/>
      <c r="GQ260" s="516"/>
      <c r="GR260" s="516"/>
      <c r="GS260" s="516"/>
      <c r="GT260" s="516"/>
      <c r="GU260" s="516"/>
      <c r="GV260" s="516"/>
      <c r="GW260" s="516"/>
      <c r="GX260" s="516"/>
      <c r="GY260" s="516"/>
      <c r="GZ260" s="516"/>
      <c r="HA260" s="516"/>
      <c r="HB260" s="516"/>
      <c r="HC260" s="516"/>
      <c r="HD260" s="516"/>
      <c r="HE260" s="516"/>
      <c r="HF260" s="516"/>
      <c r="HG260" s="516"/>
      <c r="HH260" s="516"/>
      <c r="HI260" s="516"/>
      <c r="HJ260" s="516"/>
      <c r="HK260" s="516"/>
      <c r="HL260" s="516"/>
      <c r="HM260" s="516"/>
      <c r="HN260" s="516"/>
      <c r="HO260" s="516"/>
      <c r="HP260" s="516"/>
      <c r="HQ260" s="516"/>
      <c r="HR260" s="516"/>
      <c r="HS260" s="516"/>
      <c r="HT260" s="516"/>
      <c r="HU260" s="516"/>
      <c r="HV260" s="516"/>
      <c r="HW260" s="516"/>
      <c r="HX260" s="516"/>
      <c r="HY260" s="516"/>
      <c r="HZ260" s="516"/>
      <c r="IA260" s="516"/>
      <c r="IB260" s="516"/>
      <c r="IC260" s="516"/>
      <c r="ID260" s="516"/>
      <c r="IE260" s="516"/>
      <c r="IF260" s="516"/>
      <c r="IG260" s="516"/>
      <c r="IH260" s="516"/>
      <c r="II260" s="516"/>
      <c r="IJ260" s="516"/>
      <c r="IK260" s="516"/>
      <c r="IL260" s="516"/>
      <c r="IM260" s="516"/>
      <c r="IN260" s="516"/>
      <c r="IO260" s="516"/>
      <c r="IP260" s="516"/>
      <c r="IQ260" s="516"/>
      <c r="IR260" s="516"/>
      <c r="IS260" s="516"/>
      <c r="IT260" s="516"/>
      <c r="IU260" s="516"/>
      <c r="IV260" s="516"/>
      <c r="IW260" s="516"/>
      <c r="IX260" s="516"/>
      <c r="IY260" s="516"/>
      <c r="IZ260" s="516"/>
      <c r="JA260" s="516"/>
      <c r="JB260" s="516"/>
      <c r="JC260" s="516"/>
      <c r="JD260" s="516"/>
      <c r="JE260" s="516"/>
      <c r="JF260" s="516"/>
      <c r="JG260" s="516"/>
      <c r="JH260" s="516"/>
      <c r="JI260" s="516"/>
    </row>
    <row r="261" spans="1:269" s="554" customFormat="1">
      <c r="A261" s="781"/>
      <c r="B261" s="796"/>
      <c r="C261" s="629"/>
      <c r="D261" s="630"/>
      <c r="E261" s="797"/>
      <c r="F261" s="798"/>
      <c r="G261" s="525"/>
      <c r="H261" s="502"/>
      <c r="I261" s="502"/>
      <c r="J261" s="502"/>
      <c r="K261" s="502"/>
      <c r="L261" s="525"/>
      <c r="M261" s="502"/>
      <c r="N261" s="502"/>
      <c r="O261" s="553"/>
      <c r="P261" s="516"/>
      <c r="Q261" s="516"/>
      <c r="R261" s="516"/>
      <c r="U261" s="516"/>
      <c r="V261" s="516"/>
      <c r="W261" s="516"/>
      <c r="X261" s="516"/>
      <c r="Y261" s="516"/>
      <c r="Z261" s="516"/>
      <c r="AA261" s="516"/>
      <c r="AB261" s="516"/>
      <c r="AC261" s="516"/>
      <c r="AD261" s="516"/>
      <c r="AE261" s="516"/>
      <c r="AF261" s="516"/>
      <c r="AG261" s="516"/>
      <c r="AH261" s="516"/>
      <c r="AI261" s="516"/>
      <c r="AJ261" s="516"/>
      <c r="AK261" s="516"/>
      <c r="AL261" s="516"/>
      <c r="AM261" s="516"/>
      <c r="AN261" s="516"/>
      <c r="AO261" s="516"/>
      <c r="AP261" s="516"/>
      <c r="AQ261" s="516"/>
      <c r="AR261" s="516"/>
      <c r="AS261" s="516"/>
      <c r="AT261" s="516"/>
      <c r="AU261" s="516"/>
      <c r="AV261" s="516"/>
      <c r="AW261" s="516"/>
      <c r="AX261" s="516"/>
      <c r="AY261" s="516"/>
      <c r="AZ261" s="516"/>
      <c r="BA261" s="516"/>
      <c r="BB261" s="516"/>
      <c r="BC261" s="516"/>
      <c r="BD261" s="516"/>
      <c r="BE261" s="516"/>
      <c r="BF261" s="516"/>
      <c r="BG261" s="516"/>
      <c r="BH261" s="516"/>
      <c r="BI261" s="516"/>
      <c r="BJ261" s="516"/>
      <c r="BK261" s="516"/>
      <c r="BL261" s="516"/>
      <c r="BM261" s="516"/>
      <c r="BN261" s="516"/>
      <c r="BO261" s="516"/>
      <c r="BP261" s="516"/>
      <c r="BQ261" s="516"/>
      <c r="BR261" s="516"/>
      <c r="BS261" s="516"/>
      <c r="BT261" s="516"/>
      <c r="BU261" s="516"/>
      <c r="BV261" s="516"/>
      <c r="BW261" s="516"/>
      <c r="BX261" s="516"/>
      <c r="BY261" s="516"/>
      <c r="BZ261" s="516"/>
      <c r="CA261" s="516"/>
      <c r="CB261" s="516"/>
      <c r="CC261" s="516"/>
      <c r="CD261" s="516"/>
      <c r="CE261" s="516"/>
      <c r="CF261" s="516"/>
      <c r="CG261" s="516"/>
      <c r="CH261" s="516"/>
      <c r="CI261" s="516"/>
      <c r="CJ261" s="516"/>
      <c r="CK261" s="516"/>
      <c r="CL261" s="516"/>
      <c r="CM261" s="516"/>
      <c r="CN261" s="516"/>
      <c r="CO261" s="516"/>
      <c r="CP261" s="516"/>
      <c r="CQ261" s="516"/>
      <c r="CR261" s="516"/>
      <c r="CS261" s="516"/>
      <c r="CT261" s="516"/>
      <c r="CU261" s="516"/>
      <c r="CV261" s="516"/>
      <c r="CW261" s="516"/>
      <c r="CX261" s="516"/>
      <c r="CY261" s="516"/>
      <c r="CZ261" s="516"/>
      <c r="DA261" s="516"/>
      <c r="DB261" s="516"/>
      <c r="DC261" s="516"/>
      <c r="DD261" s="516"/>
      <c r="DE261" s="516"/>
      <c r="DF261" s="516"/>
      <c r="DG261" s="516"/>
      <c r="DH261" s="516"/>
      <c r="DI261" s="516"/>
      <c r="DJ261" s="516"/>
      <c r="DK261" s="516"/>
      <c r="DL261" s="516"/>
      <c r="DM261" s="516"/>
      <c r="DN261" s="516"/>
      <c r="DO261" s="516"/>
      <c r="DP261" s="516"/>
      <c r="DQ261" s="516"/>
      <c r="DR261" s="516"/>
      <c r="DS261" s="516"/>
      <c r="DT261" s="516"/>
      <c r="DU261" s="516"/>
      <c r="DV261" s="516"/>
      <c r="DW261" s="516"/>
      <c r="DX261" s="516"/>
      <c r="DY261" s="516"/>
      <c r="DZ261" s="516"/>
      <c r="EA261" s="516"/>
      <c r="EB261" s="516"/>
      <c r="EC261" s="516"/>
      <c r="ED261" s="516"/>
      <c r="EE261" s="516"/>
      <c r="EF261" s="516"/>
      <c r="EG261" s="516"/>
      <c r="EH261" s="516"/>
      <c r="EI261" s="516"/>
      <c r="EJ261" s="516"/>
      <c r="EK261" s="516"/>
      <c r="EL261" s="516"/>
      <c r="EM261" s="516"/>
      <c r="EN261" s="516"/>
      <c r="EO261" s="516"/>
      <c r="EP261" s="516"/>
      <c r="EQ261" s="516"/>
      <c r="ER261" s="516"/>
      <c r="ES261" s="516"/>
      <c r="ET261" s="516"/>
      <c r="EU261" s="516"/>
      <c r="EV261" s="516"/>
      <c r="EW261" s="516"/>
      <c r="EX261" s="516"/>
      <c r="EY261" s="516"/>
      <c r="EZ261" s="516"/>
      <c r="FA261" s="516"/>
      <c r="FB261" s="516"/>
      <c r="FC261" s="516"/>
      <c r="FD261" s="516"/>
      <c r="FE261" s="516"/>
      <c r="FF261" s="516"/>
      <c r="FG261" s="516"/>
      <c r="FH261" s="516"/>
      <c r="FI261" s="516"/>
      <c r="FJ261" s="516"/>
      <c r="FK261" s="516"/>
      <c r="FL261" s="516"/>
      <c r="FM261" s="516"/>
      <c r="FN261" s="516"/>
      <c r="FO261" s="516"/>
      <c r="FP261" s="516"/>
      <c r="FQ261" s="516"/>
      <c r="FR261" s="516"/>
      <c r="FS261" s="516"/>
      <c r="FT261" s="516"/>
      <c r="FU261" s="516"/>
      <c r="FV261" s="516"/>
      <c r="FW261" s="516"/>
      <c r="FX261" s="516"/>
      <c r="FY261" s="516"/>
      <c r="FZ261" s="516"/>
      <c r="GA261" s="516"/>
      <c r="GB261" s="516"/>
      <c r="GC261" s="516"/>
      <c r="GD261" s="516"/>
      <c r="GE261" s="516"/>
      <c r="GF261" s="516"/>
      <c r="GG261" s="516"/>
      <c r="GH261" s="516"/>
      <c r="GI261" s="516"/>
      <c r="GJ261" s="516"/>
      <c r="GK261" s="516"/>
      <c r="GL261" s="516"/>
      <c r="GM261" s="516"/>
      <c r="GN261" s="516"/>
      <c r="GO261" s="516"/>
      <c r="GP261" s="516"/>
      <c r="GQ261" s="516"/>
      <c r="GR261" s="516"/>
      <c r="GS261" s="516"/>
      <c r="GT261" s="516"/>
      <c r="GU261" s="516"/>
      <c r="GV261" s="516"/>
      <c r="GW261" s="516"/>
      <c r="GX261" s="516"/>
      <c r="GY261" s="516"/>
      <c r="GZ261" s="516"/>
      <c r="HA261" s="516"/>
      <c r="HB261" s="516"/>
      <c r="HC261" s="516"/>
      <c r="HD261" s="516"/>
      <c r="HE261" s="516"/>
      <c r="HF261" s="516"/>
      <c r="HG261" s="516"/>
      <c r="HH261" s="516"/>
      <c r="HI261" s="516"/>
      <c r="HJ261" s="516"/>
      <c r="HK261" s="516"/>
      <c r="HL261" s="516"/>
      <c r="HM261" s="516"/>
      <c r="HN261" s="516"/>
      <c r="HO261" s="516"/>
      <c r="HP261" s="516"/>
      <c r="HQ261" s="516"/>
      <c r="HR261" s="516"/>
      <c r="HS261" s="516"/>
      <c r="HT261" s="516"/>
      <c r="HU261" s="516"/>
      <c r="HV261" s="516"/>
      <c r="HW261" s="516"/>
      <c r="HX261" s="516"/>
      <c r="HY261" s="516"/>
      <c r="HZ261" s="516"/>
      <c r="IA261" s="516"/>
      <c r="IB261" s="516"/>
      <c r="IC261" s="516"/>
      <c r="ID261" s="516"/>
      <c r="IE261" s="516"/>
      <c r="IF261" s="516"/>
      <c r="IG261" s="516"/>
      <c r="IH261" s="516"/>
      <c r="II261" s="516"/>
      <c r="IJ261" s="516"/>
      <c r="IK261" s="516"/>
      <c r="IL261" s="516"/>
      <c r="IM261" s="516"/>
      <c r="IN261" s="516"/>
      <c r="IO261" s="516"/>
      <c r="IP261" s="516"/>
      <c r="IQ261" s="516"/>
      <c r="IR261" s="516"/>
      <c r="IS261" s="516"/>
      <c r="IT261" s="516"/>
      <c r="IU261" s="516"/>
      <c r="IV261" s="516"/>
      <c r="IW261" s="516"/>
      <c r="IX261" s="516"/>
      <c r="IY261" s="516"/>
      <c r="IZ261" s="516"/>
      <c r="JA261" s="516"/>
      <c r="JB261" s="516"/>
      <c r="JC261" s="516"/>
      <c r="JD261" s="516"/>
      <c r="JE261" s="516"/>
      <c r="JF261" s="516"/>
      <c r="JG261" s="516"/>
      <c r="JH261" s="516"/>
      <c r="JI261" s="516"/>
    </row>
    <row r="262" spans="1:269" s="554" customFormat="1" ht="36">
      <c r="A262" s="653">
        <v>5</v>
      </c>
      <c r="B262" s="584" t="s">
        <v>442</v>
      </c>
      <c r="C262" s="805">
        <v>-1</v>
      </c>
      <c r="D262" s="645" t="s">
        <v>43</v>
      </c>
      <c r="E262" s="646">
        <v>40549.410000000003</v>
      </c>
      <c r="F262" s="806">
        <f>ROUND(E262*C262,2)</f>
        <v>-40549.410000000003</v>
      </c>
      <c r="G262" s="525"/>
      <c r="H262" s="505"/>
      <c r="I262" s="505"/>
      <c r="J262" s="505"/>
      <c r="K262" s="505"/>
      <c r="L262" s="525"/>
      <c r="M262" s="502"/>
      <c r="N262" s="502"/>
      <c r="O262" s="553"/>
      <c r="P262" s="516"/>
      <c r="Q262" s="516"/>
      <c r="R262" s="516"/>
      <c r="U262" s="516"/>
      <c r="V262" s="516"/>
      <c r="W262" s="516"/>
      <c r="X262" s="516"/>
      <c r="Y262" s="516"/>
      <c r="Z262" s="516"/>
      <c r="AA262" s="516"/>
      <c r="AB262" s="516"/>
      <c r="AC262" s="516"/>
      <c r="AD262" s="516"/>
      <c r="AE262" s="516"/>
      <c r="AF262" s="516"/>
      <c r="AG262" s="516"/>
      <c r="AH262" s="516"/>
      <c r="AI262" s="516"/>
      <c r="AJ262" s="516"/>
      <c r="AK262" s="516"/>
      <c r="AL262" s="516"/>
      <c r="AM262" s="516"/>
      <c r="AN262" s="516"/>
      <c r="AO262" s="516"/>
      <c r="AP262" s="516"/>
      <c r="AQ262" s="516"/>
      <c r="AR262" s="516"/>
      <c r="AS262" s="516"/>
      <c r="AT262" s="516"/>
      <c r="AU262" s="516"/>
      <c r="AV262" s="516"/>
      <c r="AW262" s="516"/>
      <c r="AX262" s="516"/>
      <c r="AY262" s="516"/>
      <c r="AZ262" s="516"/>
      <c r="BA262" s="516"/>
      <c r="BB262" s="516"/>
      <c r="BC262" s="516"/>
      <c r="BD262" s="516"/>
      <c r="BE262" s="516"/>
      <c r="BF262" s="516"/>
      <c r="BG262" s="516"/>
      <c r="BH262" s="516"/>
      <c r="BI262" s="516"/>
      <c r="BJ262" s="516"/>
      <c r="BK262" s="516"/>
      <c r="BL262" s="516"/>
      <c r="BM262" s="516"/>
      <c r="BN262" s="516"/>
      <c r="BO262" s="516"/>
      <c r="BP262" s="516"/>
      <c r="BQ262" s="516"/>
      <c r="BR262" s="516"/>
      <c r="BS262" s="516"/>
      <c r="BT262" s="516"/>
      <c r="BU262" s="516"/>
      <c r="BV262" s="516"/>
      <c r="BW262" s="516"/>
      <c r="BX262" s="516"/>
      <c r="BY262" s="516"/>
      <c r="BZ262" s="516"/>
      <c r="CA262" s="516"/>
      <c r="CB262" s="516"/>
      <c r="CC262" s="516"/>
      <c r="CD262" s="516"/>
      <c r="CE262" s="516"/>
      <c r="CF262" s="516"/>
      <c r="CG262" s="516"/>
      <c r="CH262" s="516"/>
      <c r="CI262" s="516"/>
      <c r="CJ262" s="516"/>
      <c r="CK262" s="516"/>
      <c r="CL262" s="516"/>
      <c r="CM262" s="516"/>
      <c r="CN262" s="516"/>
      <c r="CO262" s="516"/>
      <c r="CP262" s="516"/>
      <c r="CQ262" s="516"/>
      <c r="CR262" s="516"/>
      <c r="CS262" s="516"/>
      <c r="CT262" s="516"/>
      <c r="CU262" s="516"/>
      <c r="CV262" s="516"/>
      <c r="CW262" s="516"/>
      <c r="CX262" s="516"/>
      <c r="CY262" s="516"/>
      <c r="CZ262" s="516"/>
      <c r="DA262" s="516"/>
      <c r="DB262" s="516"/>
      <c r="DC262" s="516"/>
      <c r="DD262" s="516"/>
      <c r="DE262" s="516"/>
      <c r="DF262" s="516"/>
      <c r="DG262" s="516"/>
      <c r="DH262" s="516"/>
      <c r="DI262" s="516"/>
      <c r="DJ262" s="516"/>
      <c r="DK262" s="516"/>
      <c r="DL262" s="516"/>
      <c r="DM262" s="516"/>
      <c r="DN262" s="516"/>
      <c r="DO262" s="516"/>
      <c r="DP262" s="516"/>
      <c r="DQ262" s="516"/>
      <c r="DR262" s="516"/>
      <c r="DS262" s="516"/>
      <c r="DT262" s="516"/>
      <c r="DU262" s="516"/>
      <c r="DV262" s="516"/>
      <c r="DW262" s="516"/>
      <c r="DX262" s="516"/>
      <c r="DY262" s="516"/>
      <c r="DZ262" s="516"/>
      <c r="EA262" s="516"/>
      <c r="EB262" s="516"/>
      <c r="EC262" s="516"/>
      <c r="ED262" s="516"/>
      <c r="EE262" s="516"/>
      <c r="EF262" s="516"/>
      <c r="EG262" s="516"/>
      <c r="EH262" s="516"/>
      <c r="EI262" s="516"/>
      <c r="EJ262" s="516"/>
      <c r="EK262" s="516"/>
      <c r="EL262" s="516"/>
      <c r="EM262" s="516"/>
      <c r="EN262" s="516"/>
      <c r="EO262" s="516"/>
      <c r="EP262" s="516"/>
      <c r="EQ262" s="516"/>
      <c r="ER262" s="516"/>
      <c r="ES262" s="516"/>
      <c r="ET262" s="516"/>
      <c r="EU262" s="516"/>
      <c r="EV262" s="516"/>
      <c r="EW262" s="516"/>
      <c r="EX262" s="516"/>
      <c r="EY262" s="516"/>
      <c r="EZ262" s="516"/>
      <c r="FA262" s="516"/>
      <c r="FB262" s="516"/>
      <c r="FC262" s="516"/>
      <c r="FD262" s="516"/>
      <c r="FE262" s="516"/>
      <c r="FF262" s="516"/>
      <c r="FG262" s="516"/>
      <c r="FH262" s="516"/>
      <c r="FI262" s="516"/>
      <c r="FJ262" s="516"/>
      <c r="FK262" s="516"/>
      <c r="FL262" s="516"/>
      <c r="FM262" s="516"/>
      <c r="FN262" s="516"/>
      <c r="FO262" s="516"/>
      <c r="FP262" s="516"/>
      <c r="FQ262" s="516"/>
      <c r="FR262" s="516"/>
      <c r="FS262" s="516"/>
      <c r="FT262" s="516"/>
      <c r="FU262" s="516"/>
      <c r="FV262" s="516"/>
      <c r="FW262" s="516"/>
      <c r="FX262" s="516"/>
      <c r="FY262" s="516"/>
      <c r="FZ262" s="516"/>
      <c r="GA262" s="516"/>
      <c r="GB262" s="516"/>
      <c r="GC262" s="516"/>
      <c r="GD262" s="516"/>
      <c r="GE262" s="516"/>
      <c r="GF262" s="516"/>
      <c r="GG262" s="516"/>
      <c r="GH262" s="516"/>
      <c r="GI262" s="516"/>
      <c r="GJ262" s="516"/>
      <c r="GK262" s="516"/>
      <c r="GL262" s="516"/>
      <c r="GM262" s="516"/>
      <c r="GN262" s="516"/>
      <c r="GO262" s="516"/>
      <c r="GP262" s="516"/>
      <c r="GQ262" s="516"/>
      <c r="GR262" s="516"/>
      <c r="GS262" s="516"/>
      <c r="GT262" s="516"/>
      <c r="GU262" s="516"/>
      <c r="GV262" s="516"/>
      <c r="GW262" s="516"/>
      <c r="GX262" s="516"/>
      <c r="GY262" s="516"/>
      <c r="GZ262" s="516"/>
      <c r="HA262" s="516"/>
      <c r="HB262" s="516"/>
      <c r="HC262" s="516"/>
      <c r="HD262" s="516"/>
      <c r="HE262" s="516"/>
      <c r="HF262" s="516"/>
      <c r="HG262" s="516"/>
      <c r="HH262" s="516"/>
      <c r="HI262" s="516"/>
      <c r="HJ262" s="516"/>
      <c r="HK262" s="516"/>
      <c r="HL262" s="516"/>
      <c r="HM262" s="516"/>
      <c r="HN262" s="516"/>
      <c r="HO262" s="516"/>
      <c r="HP262" s="516"/>
      <c r="HQ262" s="516"/>
      <c r="HR262" s="516"/>
      <c r="HS262" s="516"/>
      <c r="HT262" s="516"/>
      <c r="HU262" s="516"/>
      <c r="HV262" s="516"/>
      <c r="HW262" s="516"/>
      <c r="HX262" s="516"/>
      <c r="HY262" s="516"/>
      <c r="HZ262" s="516"/>
      <c r="IA262" s="516"/>
      <c r="IB262" s="516"/>
      <c r="IC262" s="516"/>
      <c r="ID262" s="516"/>
      <c r="IE262" s="516"/>
      <c r="IF262" s="516"/>
      <c r="IG262" s="516"/>
      <c r="IH262" s="516"/>
      <c r="II262" s="516"/>
      <c r="IJ262" s="516"/>
      <c r="IK262" s="516"/>
      <c r="IL262" s="516"/>
      <c r="IM262" s="516"/>
      <c r="IN262" s="516"/>
      <c r="IO262" s="516"/>
      <c r="IP262" s="516"/>
      <c r="IQ262" s="516"/>
      <c r="IR262" s="516"/>
      <c r="IS262" s="516"/>
      <c r="IT262" s="516"/>
      <c r="IU262" s="516"/>
      <c r="IV262" s="516"/>
      <c r="IW262" s="516"/>
      <c r="IX262" s="516"/>
      <c r="IY262" s="516"/>
      <c r="IZ262" s="516"/>
      <c r="JA262" s="516"/>
      <c r="JB262" s="516"/>
      <c r="JC262" s="516"/>
      <c r="JD262" s="516"/>
      <c r="JE262" s="516"/>
      <c r="JF262" s="516"/>
      <c r="JG262" s="516"/>
      <c r="JH262" s="516"/>
      <c r="JI262" s="516"/>
    </row>
    <row r="263" spans="1:269" s="569" customFormat="1">
      <c r="A263" s="790"/>
      <c r="B263" s="740" t="s">
        <v>332</v>
      </c>
      <c r="C263" s="792"/>
      <c r="D263" s="793"/>
      <c r="E263" s="794"/>
      <c r="F263" s="795">
        <f>SUM(F262)</f>
        <v>-40549.410000000003</v>
      </c>
      <c r="G263" s="525"/>
      <c r="H263" s="506"/>
      <c r="I263" s="506"/>
      <c r="J263" s="506"/>
      <c r="K263" s="506"/>
      <c r="L263" s="566"/>
      <c r="M263" s="506"/>
      <c r="N263" s="506"/>
      <c r="O263" s="567"/>
      <c r="P263" s="568"/>
      <c r="Q263" s="568"/>
      <c r="R263" s="568"/>
      <c r="U263" s="568"/>
      <c r="V263" s="568"/>
      <c r="W263" s="568"/>
      <c r="X263" s="568"/>
      <c r="Y263" s="568"/>
      <c r="Z263" s="568"/>
      <c r="AA263" s="568"/>
      <c r="AB263" s="568"/>
      <c r="AC263" s="568"/>
      <c r="AD263" s="568"/>
      <c r="AE263" s="568"/>
      <c r="AF263" s="568"/>
      <c r="AG263" s="568"/>
      <c r="AH263" s="568"/>
      <c r="AI263" s="568"/>
      <c r="AJ263" s="568"/>
      <c r="AK263" s="568"/>
      <c r="AL263" s="568"/>
      <c r="AM263" s="568"/>
      <c r="AN263" s="568"/>
      <c r="AO263" s="568"/>
      <c r="AP263" s="568"/>
      <c r="AQ263" s="568"/>
      <c r="AR263" s="568"/>
      <c r="AS263" s="568"/>
      <c r="AT263" s="568"/>
      <c r="AU263" s="568"/>
      <c r="AV263" s="568"/>
      <c r="AW263" s="568"/>
      <c r="AX263" s="568"/>
      <c r="AY263" s="568"/>
      <c r="AZ263" s="568"/>
      <c r="BA263" s="568"/>
      <c r="BB263" s="568"/>
      <c r="BC263" s="568"/>
      <c r="BD263" s="568"/>
      <c r="BE263" s="568"/>
      <c r="BF263" s="568"/>
      <c r="BG263" s="568"/>
      <c r="BH263" s="568"/>
      <c r="BI263" s="568"/>
      <c r="BJ263" s="568"/>
      <c r="BK263" s="568"/>
      <c r="BL263" s="568"/>
      <c r="BM263" s="568"/>
      <c r="BN263" s="568"/>
      <c r="BO263" s="568"/>
      <c r="BP263" s="568"/>
      <c r="BQ263" s="568"/>
      <c r="BR263" s="568"/>
      <c r="BS263" s="568"/>
      <c r="BT263" s="568"/>
      <c r="BU263" s="568"/>
      <c r="BV263" s="568"/>
      <c r="BW263" s="568"/>
      <c r="BX263" s="568"/>
      <c r="BY263" s="568"/>
      <c r="BZ263" s="568"/>
      <c r="CA263" s="568"/>
      <c r="CB263" s="568"/>
      <c r="CC263" s="568"/>
      <c r="CD263" s="568"/>
      <c r="CE263" s="568"/>
      <c r="CF263" s="568"/>
      <c r="CG263" s="568"/>
      <c r="CH263" s="568"/>
      <c r="CI263" s="568"/>
      <c r="CJ263" s="568"/>
      <c r="CK263" s="568"/>
      <c r="CL263" s="568"/>
      <c r="CM263" s="568"/>
      <c r="CN263" s="568"/>
      <c r="CO263" s="568"/>
      <c r="CP263" s="568"/>
      <c r="CQ263" s="568"/>
      <c r="CR263" s="568"/>
      <c r="CS263" s="568"/>
      <c r="CT263" s="568"/>
      <c r="CU263" s="568"/>
      <c r="CV263" s="568"/>
      <c r="CW263" s="568"/>
      <c r="CX263" s="568"/>
      <c r="CY263" s="568"/>
      <c r="CZ263" s="568"/>
      <c r="DA263" s="568"/>
      <c r="DB263" s="568"/>
      <c r="DC263" s="568"/>
      <c r="DD263" s="568"/>
      <c r="DE263" s="568"/>
      <c r="DF263" s="568"/>
      <c r="DG263" s="568"/>
      <c r="DH263" s="568"/>
      <c r="DI263" s="568"/>
      <c r="DJ263" s="568"/>
      <c r="DK263" s="568"/>
      <c r="DL263" s="568"/>
      <c r="DM263" s="568"/>
      <c r="DN263" s="568"/>
      <c r="DO263" s="568"/>
      <c r="DP263" s="568"/>
      <c r="DQ263" s="568"/>
      <c r="DR263" s="568"/>
      <c r="DS263" s="568"/>
      <c r="DT263" s="568"/>
      <c r="DU263" s="568"/>
      <c r="DV263" s="568"/>
      <c r="DW263" s="568"/>
      <c r="DX263" s="568"/>
      <c r="DY263" s="568"/>
      <c r="DZ263" s="568"/>
      <c r="EA263" s="568"/>
      <c r="EB263" s="568"/>
      <c r="EC263" s="568"/>
      <c r="ED263" s="568"/>
      <c r="EE263" s="568"/>
      <c r="EF263" s="568"/>
      <c r="EG263" s="568"/>
      <c r="EH263" s="568"/>
      <c r="EI263" s="568"/>
      <c r="EJ263" s="568"/>
      <c r="EK263" s="568"/>
      <c r="EL263" s="568"/>
      <c r="EM263" s="568"/>
      <c r="EN263" s="568"/>
      <c r="EO263" s="568"/>
      <c r="EP263" s="568"/>
      <c r="EQ263" s="568"/>
      <c r="ER263" s="568"/>
      <c r="ES263" s="568"/>
      <c r="ET263" s="568"/>
      <c r="EU263" s="568"/>
      <c r="EV263" s="568"/>
      <c r="EW263" s="568"/>
      <c r="EX263" s="568"/>
      <c r="EY263" s="568"/>
      <c r="EZ263" s="568"/>
      <c r="FA263" s="568"/>
      <c r="FB263" s="568"/>
      <c r="FC263" s="568"/>
      <c r="FD263" s="568"/>
      <c r="FE263" s="568"/>
      <c r="FF263" s="568"/>
      <c r="FG263" s="568"/>
      <c r="FH263" s="568"/>
      <c r="FI263" s="568"/>
      <c r="FJ263" s="568"/>
      <c r="FK263" s="568"/>
      <c r="FL263" s="568"/>
      <c r="FM263" s="568"/>
      <c r="FN263" s="568"/>
      <c r="FO263" s="568"/>
      <c r="FP263" s="568"/>
      <c r="FQ263" s="568"/>
      <c r="FR263" s="568"/>
      <c r="FS263" s="568"/>
      <c r="FT263" s="568"/>
      <c r="FU263" s="568"/>
      <c r="FV263" s="568"/>
      <c r="FW263" s="568"/>
      <c r="FX263" s="568"/>
      <c r="FY263" s="568"/>
      <c r="FZ263" s="568"/>
      <c r="GA263" s="568"/>
      <c r="GB263" s="568"/>
      <c r="GC263" s="568"/>
      <c r="GD263" s="568"/>
      <c r="GE263" s="568"/>
      <c r="GF263" s="568"/>
      <c r="GG263" s="568"/>
      <c r="GH263" s="568"/>
      <c r="GI263" s="568"/>
      <c r="GJ263" s="568"/>
      <c r="GK263" s="568"/>
      <c r="GL263" s="568"/>
      <c r="GM263" s="568"/>
      <c r="GN263" s="568"/>
      <c r="GO263" s="568"/>
      <c r="GP263" s="568"/>
      <c r="GQ263" s="568"/>
      <c r="GR263" s="568"/>
      <c r="GS263" s="568"/>
      <c r="GT263" s="568"/>
      <c r="GU263" s="568"/>
      <c r="GV263" s="568"/>
      <c r="GW263" s="568"/>
      <c r="GX263" s="568"/>
      <c r="GY263" s="568"/>
      <c r="GZ263" s="568"/>
      <c r="HA263" s="568"/>
      <c r="HB263" s="568"/>
      <c r="HC263" s="568"/>
      <c r="HD263" s="568"/>
      <c r="HE263" s="568"/>
      <c r="HF263" s="568"/>
      <c r="HG263" s="568"/>
      <c r="HH263" s="568"/>
      <c r="HI263" s="568"/>
      <c r="HJ263" s="568"/>
      <c r="HK263" s="568"/>
      <c r="HL263" s="568"/>
      <c r="HM263" s="568"/>
      <c r="HN263" s="568"/>
      <c r="HO263" s="568"/>
      <c r="HP263" s="568"/>
      <c r="HQ263" s="568"/>
      <c r="HR263" s="568"/>
      <c r="HS263" s="568"/>
      <c r="HT263" s="568"/>
      <c r="HU263" s="568"/>
      <c r="HV263" s="568"/>
      <c r="HW263" s="568"/>
      <c r="HX263" s="568"/>
      <c r="HY263" s="568"/>
      <c r="HZ263" s="568"/>
      <c r="IA263" s="568"/>
      <c r="IB263" s="568"/>
      <c r="IC263" s="568"/>
      <c r="ID263" s="568"/>
      <c r="IE263" s="568"/>
      <c r="IF263" s="568"/>
      <c r="IG263" s="568"/>
      <c r="IH263" s="568"/>
      <c r="II263" s="568"/>
      <c r="IJ263" s="568"/>
      <c r="IK263" s="568"/>
      <c r="IL263" s="568"/>
      <c r="IM263" s="568"/>
      <c r="IN263" s="568"/>
      <c r="IO263" s="568"/>
      <c r="IP263" s="568"/>
      <c r="IQ263" s="568"/>
      <c r="IR263" s="568"/>
      <c r="IS263" s="568"/>
      <c r="IT263" s="568"/>
      <c r="IU263" s="568"/>
      <c r="IV263" s="568"/>
      <c r="IW263" s="568"/>
      <c r="IX263" s="568"/>
      <c r="IY263" s="568"/>
      <c r="IZ263" s="568"/>
      <c r="JA263" s="568"/>
      <c r="JB263" s="568"/>
      <c r="JC263" s="568"/>
      <c r="JD263" s="568"/>
      <c r="JE263" s="568"/>
      <c r="JF263" s="568"/>
      <c r="JG263" s="568"/>
      <c r="JH263" s="568"/>
      <c r="JI263" s="568"/>
    </row>
    <row r="264" spans="1:269" s="554" customFormat="1">
      <c r="A264" s="781"/>
      <c r="B264" s="796"/>
      <c r="C264" s="629"/>
      <c r="D264" s="630"/>
      <c r="E264" s="797"/>
      <c r="F264" s="798"/>
      <c r="G264" s="525"/>
      <c r="H264" s="502"/>
      <c r="I264" s="502"/>
      <c r="J264" s="502"/>
      <c r="K264" s="502"/>
      <c r="L264" s="525"/>
      <c r="M264" s="502"/>
      <c r="N264" s="502"/>
      <c r="O264" s="553"/>
      <c r="P264" s="516"/>
      <c r="Q264" s="516"/>
      <c r="R264" s="516"/>
      <c r="U264" s="516"/>
      <c r="V264" s="516"/>
      <c r="W264" s="516"/>
      <c r="X264" s="516"/>
      <c r="Y264" s="516"/>
      <c r="Z264" s="516"/>
      <c r="AA264" s="516"/>
      <c r="AB264" s="516"/>
      <c r="AC264" s="516"/>
      <c r="AD264" s="516"/>
      <c r="AE264" s="516"/>
      <c r="AF264" s="516"/>
      <c r="AG264" s="516"/>
      <c r="AH264" s="516"/>
      <c r="AI264" s="516"/>
      <c r="AJ264" s="516"/>
      <c r="AK264" s="516"/>
      <c r="AL264" s="516"/>
      <c r="AM264" s="516"/>
      <c r="AN264" s="516"/>
      <c r="AO264" s="516"/>
      <c r="AP264" s="516"/>
      <c r="AQ264" s="516"/>
      <c r="AR264" s="516"/>
      <c r="AS264" s="516"/>
      <c r="AT264" s="516"/>
      <c r="AU264" s="516"/>
      <c r="AV264" s="516"/>
      <c r="AW264" s="516"/>
      <c r="AX264" s="516"/>
      <c r="AY264" s="516"/>
      <c r="AZ264" s="516"/>
      <c r="BA264" s="516"/>
      <c r="BB264" s="516"/>
      <c r="BC264" s="516"/>
      <c r="BD264" s="516"/>
      <c r="BE264" s="516"/>
      <c r="BF264" s="516"/>
      <c r="BG264" s="516"/>
      <c r="BH264" s="516"/>
      <c r="BI264" s="516"/>
      <c r="BJ264" s="516"/>
      <c r="BK264" s="516"/>
      <c r="BL264" s="516"/>
      <c r="BM264" s="516"/>
      <c r="BN264" s="516"/>
      <c r="BO264" s="516"/>
      <c r="BP264" s="516"/>
      <c r="BQ264" s="516"/>
      <c r="BR264" s="516"/>
      <c r="BS264" s="516"/>
      <c r="BT264" s="516"/>
      <c r="BU264" s="516"/>
      <c r="BV264" s="516"/>
      <c r="BW264" s="516"/>
      <c r="BX264" s="516"/>
      <c r="BY264" s="516"/>
      <c r="BZ264" s="516"/>
      <c r="CA264" s="516"/>
      <c r="CB264" s="516"/>
      <c r="CC264" s="516"/>
      <c r="CD264" s="516"/>
      <c r="CE264" s="516"/>
      <c r="CF264" s="516"/>
      <c r="CG264" s="516"/>
      <c r="CH264" s="516"/>
      <c r="CI264" s="516"/>
      <c r="CJ264" s="516"/>
      <c r="CK264" s="516"/>
      <c r="CL264" s="516"/>
      <c r="CM264" s="516"/>
      <c r="CN264" s="516"/>
      <c r="CO264" s="516"/>
      <c r="CP264" s="516"/>
      <c r="CQ264" s="516"/>
      <c r="CR264" s="516"/>
      <c r="CS264" s="516"/>
      <c r="CT264" s="516"/>
      <c r="CU264" s="516"/>
      <c r="CV264" s="516"/>
      <c r="CW264" s="516"/>
      <c r="CX264" s="516"/>
      <c r="CY264" s="516"/>
      <c r="CZ264" s="516"/>
      <c r="DA264" s="516"/>
      <c r="DB264" s="516"/>
      <c r="DC264" s="516"/>
      <c r="DD264" s="516"/>
      <c r="DE264" s="516"/>
      <c r="DF264" s="516"/>
      <c r="DG264" s="516"/>
      <c r="DH264" s="516"/>
      <c r="DI264" s="516"/>
      <c r="DJ264" s="516"/>
      <c r="DK264" s="516"/>
      <c r="DL264" s="516"/>
      <c r="DM264" s="516"/>
      <c r="DN264" s="516"/>
      <c r="DO264" s="516"/>
      <c r="DP264" s="516"/>
      <c r="DQ264" s="516"/>
      <c r="DR264" s="516"/>
      <c r="DS264" s="516"/>
      <c r="DT264" s="516"/>
      <c r="DU264" s="516"/>
      <c r="DV264" s="516"/>
      <c r="DW264" s="516"/>
      <c r="DX264" s="516"/>
      <c r="DY264" s="516"/>
      <c r="DZ264" s="516"/>
      <c r="EA264" s="516"/>
      <c r="EB264" s="516"/>
      <c r="EC264" s="516"/>
      <c r="ED264" s="516"/>
      <c r="EE264" s="516"/>
      <c r="EF264" s="516"/>
      <c r="EG264" s="516"/>
      <c r="EH264" s="516"/>
      <c r="EI264" s="516"/>
      <c r="EJ264" s="516"/>
      <c r="EK264" s="516"/>
      <c r="EL264" s="516"/>
      <c r="EM264" s="516"/>
      <c r="EN264" s="516"/>
      <c r="EO264" s="516"/>
      <c r="EP264" s="516"/>
      <c r="EQ264" s="516"/>
      <c r="ER264" s="516"/>
      <c r="ES264" s="516"/>
      <c r="ET264" s="516"/>
      <c r="EU264" s="516"/>
      <c r="EV264" s="516"/>
      <c r="EW264" s="516"/>
      <c r="EX264" s="516"/>
      <c r="EY264" s="516"/>
      <c r="EZ264" s="516"/>
      <c r="FA264" s="516"/>
      <c r="FB264" s="516"/>
      <c r="FC264" s="516"/>
      <c r="FD264" s="516"/>
      <c r="FE264" s="516"/>
      <c r="FF264" s="516"/>
      <c r="FG264" s="516"/>
      <c r="FH264" s="516"/>
      <c r="FI264" s="516"/>
      <c r="FJ264" s="516"/>
      <c r="FK264" s="516"/>
      <c r="FL264" s="516"/>
      <c r="FM264" s="516"/>
      <c r="FN264" s="516"/>
      <c r="FO264" s="516"/>
      <c r="FP264" s="516"/>
      <c r="FQ264" s="516"/>
      <c r="FR264" s="516"/>
      <c r="FS264" s="516"/>
      <c r="FT264" s="516"/>
      <c r="FU264" s="516"/>
      <c r="FV264" s="516"/>
      <c r="FW264" s="516"/>
      <c r="FX264" s="516"/>
      <c r="FY264" s="516"/>
      <c r="FZ264" s="516"/>
      <c r="GA264" s="516"/>
      <c r="GB264" s="516"/>
      <c r="GC264" s="516"/>
      <c r="GD264" s="516"/>
      <c r="GE264" s="516"/>
      <c r="GF264" s="516"/>
      <c r="GG264" s="516"/>
      <c r="GH264" s="516"/>
      <c r="GI264" s="516"/>
      <c r="GJ264" s="516"/>
      <c r="GK264" s="516"/>
      <c r="GL264" s="516"/>
      <c r="GM264" s="516"/>
      <c r="GN264" s="516"/>
      <c r="GO264" s="516"/>
      <c r="GP264" s="516"/>
      <c r="GQ264" s="516"/>
      <c r="GR264" s="516"/>
      <c r="GS264" s="516"/>
      <c r="GT264" s="516"/>
      <c r="GU264" s="516"/>
      <c r="GV264" s="516"/>
      <c r="GW264" s="516"/>
      <c r="GX264" s="516"/>
      <c r="GY264" s="516"/>
      <c r="GZ264" s="516"/>
      <c r="HA264" s="516"/>
      <c r="HB264" s="516"/>
      <c r="HC264" s="516"/>
      <c r="HD264" s="516"/>
      <c r="HE264" s="516"/>
      <c r="HF264" s="516"/>
      <c r="HG264" s="516"/>
      <c r="HH264" s="516"/>
      <c r="HI264" s="516"/>
      <c r="HJ264" s="516"/>
      <c r="HK264" s="516"/>
      <c r="HL264" s="516"/>
      <c r="HM264" s="516"/>
      <c r="HN264" s="516"/>
      <c r="HO264" s="516"/>
      <c r="HP264" s="516"/>
      <c r="HQ264" s="516"/>
      <c r="HR264" s="516"/>
      <c r="HS264" s="516"/>
      <c r="HT264" s="516"/>
      <c r="HU264" s="516"/>
      <c r="HV264" s="516"/>
      <c r="HW264" s="516"/>
      <c r="HX264" s="516"/>
      <c r="HY264" s="516"/>
      <c r="HZ264" s="516"/>
      <c r="IA264" s="516"/>
      <c r="IB264" s="516"/>
      <c r="IC264" s="516"/>
      <c r="ID264" s="516"/>
      <c r="IE264" s="516"/>
      <c r="IF264" s="516"/>
      <c r="IG264" s="516"/>
      <c r="IH264" s="516"/>
      <c r="II264" s="516"/>
      <c r="IJ264" s="516"/>
      <c r="IK264" s="516"/>
      <c r="IL264" s="516"/>
      <c r="IM264" s="516"/>
      <c r="IN264" s="516"/>
      <c r="IO264" s="516"/>
      <c r="IP264" s="516"/>
      <c r="IQ264" s="516"/>
      <c r="IR264" s="516"/>
      <c r="IS264" s="516"/>
      <c r="IT264" s="516"/>
      <c r="IU264" s="516"/>
      <c r="IV264" s="516"/>
      <c r="IW264" s="516"/>
      <c r="IX264" s="516"/>
      <c r="IY264" s="516"/>
      <c r="IZ264" s="516"/>
      <c r="JA264" s="516"/>
      <c r="JB264" s="516"/>
      <c r="JC264" s="516"/>
      <c r="JD264" s="516"/>
      <c r="JE264" s="516"/>
      <c r="JF264" s="516"/>
      <c r="JG264" s="516"/>
      <c r="JH264" s="516"/>
      <c r="JI264" s="516"/>
    </row>
    <row r="265" spans="1:269" s="554" customFormat="1">
      <c r="A265" s="647" t="s">
        <v>53</v>
      </c>
      <c r="B265" s="639" t="s">
        <v>480</v>
      </c>
      <c r="C265" s="640"/>
      <c r="D265" s="641"/>
      <c r="E265" s="642"/>
      <c r="F265" s="637"/>
      <c r="G265" s="525"/>
      <c r="H265" s="502"/>
      <c r="I265" s="502"/>
      <c r="J265" s="502"/>
      <c r="K265" s="502"/>
      <c r="L265" s="525"/>
      <c r="M265" s="502"/>
      <c r="N265" s="502"/>
      <c r="O265" s="553"/>
      <c r="P265" s="516"/>
      <c r="Q265" s="516"/>
      <c r="R265" s="516"/>
      <c r="U265" s="516"/>
      <c r="V265" s="516"/>
      <c r="W265" s="516"/>
      <c r="X265" s="516"/>
      <c r="Y265" s="516"/>
      <c r="Z265" s="516"/>
      <c r="AA265" s="516"/>
      <c r="AB265" s="516"/>
      <c r="AC265" s="516"/>
      <c r="AD265" s="516"/>
      <c r="AE265" s="516"/>
      <c r="AF265" s="516"/>
      <c r="AG265" s="516"/>
      <c r="AH265" s="516"/>
      <c r="AI265" s="516"/>
      <c r="AJ265" s="516"/>
      <c r="AK265" s="516"/>
      <c r="AL265" s="516"/>
      <c r="AM265" s="516"/>
      <c r="AN265" s="516"/>
      <c r="AO265" s="516"/>
      <c r="AP265" s="516"/>
      <c r="AQ265" s="516"/>
      <c r="AR265" s="516"/>
      <c r="AS265" s="516"/>
      <c r="AT265" s="516"/>
      <c r="AU265" s="516"/>
      <c r="AV265" s="516"/>
      <c r="AW265" s="516"/>
      <c r="AX265" s="516"/>
      <c r="AY265" s="516"/>
      <c r="AZ265" s="516"/>
      <c r="BA265" s="516"/>
      <c r="BB265" s="516"/>
      <c r="BC265" s="516"/>
      <c r="BD265" s="516"/>
      <c r="BE265" s="516"/>
      <c r="BF265" s="516"/>
      <c r="BG265" s="516"/>
      <c r="BH265" s="516"/>
      <c r="BI265" s="516"/>
      <c r="BJ265" s="516"/>
      <c r="BK265" s="516"/>
      <c r="BL265" s="516"/>
      <c r="BM265" s="516"/>
      <c r="BN265" s="516"/>
      <c r="BO265" s="516"/>
      <c r="BP265" s="516"/>
      <c r="BQ265" s="516"/>
      <c r="BR265" s="516"/>
      <c r="BS265" s="516"/>
      <c r="BT265" s="516"/>
      <c r="BU265" s="516"/>
      <c r="BV265" s="516"/>
      <c r="BW265" s="516"/>
      <c r="BX265" s="516"/>
      <c r="BY265" s="516"/>
      <c r="BZ265" s="516"/>
      <c r="CA265" s="516"/>
      <c r="CB265" s="516"/>
      <c r="CC265" s="516"/>
      <c r="CD265" s="516"/>
      <c r="CE265" s="516"/>
      <c r="CF265" s="516"/>
      <c r="CG265" s="516"/>
      <c r="CH265" s="516"/>
      <c r="CI265" s="516"/>
      <c r="CJ265" s="516"/>
      <c r="CK265" s="516"/>
      <c r="CL265" s="516"/>
      <c r="CM265" s="516"/>
      <c r="CN265" s="516"/>
      <c r="CO265" s="516"/>
      <c r="CP265" s="516"/>
      <c r="CQ265" s="516"/>
      <c r="CR265" s="516"/>
      <c r="CS265" s="516"/>
      <c r="CT265" s="516"/>
      <c r="CU265" s="516"/>
      <c r="CV265" s="516"/>
      <c r="CW265" s="516"/>
      <c r="CX265" s="516"/>
      <c r="CY265" s="516"/>
      <c r="CZ265" s="516"/>
      <c r="DA265" s="516"/>
      <c r="DB265" s="516"/>
      <c r="DC265" s="516"/>
      <c r="DD265" s="516"/>
      <c r="DE265" s="516"/>
      <c r="DF265" s="516"/>
      <c r="DG265" s="516"/>
      <c r="DH265" s="516"/>
      <c r="DI265" s="516"/>
      <c r="DJ265" s="516"/>
      <c r="DK265" s="516"/>
      <c r="DL265" s="516"/>
      <c r="DM265" s="516"/>
      <c r="DN265" s="516"/>
      <c r="DO265" s="516"/>
      <c r="DP265" s="516"/>
      <c r="DQ265" s="516"/>
      <c r="DR265" s="516"/>
      <c r="DS265" s="516"/>
      <c r="DT265" s="516"/>
      <c r="DU265" s="516"/>
      <c r="DV265" s="516"/>
      <c r="DW265" s="516"/>
      <c r="DX265" s="516"/>
      <c r="DY265" s="516"/>
      <c r="DZ265" s="516"/>
      <c r="EA265" s="516"/>
      <c r="EB265" s="516"/>
      <c r="EC265" s="516"/>
      <c r="ED265" s="516"/>
      <c r="EE265" s="516"/>
      <c r="EF265" s="516"/>
      <c r="EG265" s="516"/>
      <c r="EH265" s="516"/>
      <c r="EI265" s="516"/>
      <c r="EJ265" s="516"/>
      <c r="EK265" s="516"/>
      <c r="EL265" s="516"/>
      <c r="EM265" s="516"/>
      <c r="EN265" s="516"/>
      <c r="EO265" s="516"/>
      <c r="EP265" s="516"/>
      <c r="EQ265" s="516"/>
      <c r="ER265" s="516"/>
      <c r="ES265" s="516"/>
      <c r="ET265" s="516"/>
      <c r="EU265" s="516"/>
      <c r="EV265" s="516"/>
      <c r="EW265" s="516"/>
      <c r="EX265" s="516"/>
      <c r="EY265" s="516"/>
      <c r="EZ265" s="516"/>
      <c r="FA265" s="516"/>
      <c r="FB265" s="516"/>
      <c r="FC265" s="516"/>
      <c r="FD265" s="516"/>
      <c r="FE265" s="516"/>
      <c r="FF265" s="516"/>
      <c r="FG265" s="516"/>
      <c r="FH265" s="516"/>
      <c r="FI265" s="516"/>
      <c r="FJ265" s="516"/>
      <c r="FK265" s="516"/>
      <c r="FL265" s="516"/>
      <c r="FM265" s="516"/>
      <c r="FN265" s="516"/>
      <c r="FO265" s="516"/>
      <c r="FP265" s="516"/>
      <c r="FQ265" s="516"/>
      <c r="FR265" s="516"/>
      <c r="FS265" s="516"/>
      <c r="FT265" s="516"/>
      <c r="FU265" s="516"/>
      <c r="FV265" s="516"/>
      <c r="FW265" s="516"/>
      <c r="FX265" s="516"/>
      <c r="FY265" s="516"/>
      <c r="FZ265" s="516"/>
      <c r="GA265" s="516"/>
      <c r="GB265" s="516"/>
      <c r="GC265" s="516"/>
      <c r="GD265" s="516"/>
      <c r="GE265" s="516"/>
      <c r="GF265" s="516"/>
      <c r="GG265" s="516"/>
      <c r="GH265" s="516"/>
      <c r="GI265" s="516"/>
      <c r="GJ265" s="516"/>
      <c r="GK265" s="516"/>
      <c r="GL265" s="516"/>
      <c r="GM265" s="516"/>
      <c r="GN265" s="516"/>
      <c r="GO265" s="516"/>
      <c r="GP265" s="516"/>
      <c r="GQ265" s="516"/>
      <c r="GR265" s="516"/>
      <c r="GS265" s="516"/>
      <c r="GT265" s="516"/>
      <c r="GU265" s="516"/>
      <c r="GV265" s="516"/>
      <c r="GW265" s="516"/>
      <c r="GX265" s="516"/>
      <c r="GY265" s="516"/>
      <c r="GZ265" s="516"/>
      <c r="HA265" s="516"/>
      <c r="HB265" s="516"/>
      <c r="HC265" s="516"/>
      <c r="HD265" s="516"/>
      <c r="HE265" s="516"/>
      <c r="HF265" s="516"/>
      <c r="HG265" s="516"/>
      <c r="HH265" s="516"/>
      <c r="HI265" s="516"/>
      <c r="HJ265" s="516"/>
      <c r="HK265" s="516"/>
      <c r="HL265" s="516"/>
      <c r="HM265" s="516"/>
      <c r="HN265" s="516"/>
      <c r="HO265" s="516"/>
      <c r="HP265" s="516"/>
      <c r="HQ265" s="516"/>
      <c r="HR265" s="516"/>
      <c r="HS265" s="516"/>
      <c r="HT265" s="516"/>
      <c r="HU265" s="516"/>
      <c r="HV265" s="516"/>
      <c r="HW265" s="516"/>
      <c r="HX265" s="516"/>
      <c r="HY265" s="516"/>
      <c r="HZ265" s="516"/>
      <c r="IA265" s="516"/>
      <c r="IB265" s="516"/>
      <c r="IC265" s="516"/>
      <c r="ID265" s="516"/>
      <c r="IE265" s="516"/>
      <c r="IF265" s="516"/>
      <c r="IG265" s="516"/>
      <c r="IH265" s="516"/>
      <c r="II265" s="516"/>
      <c r="IJ265" s="516"/>
      <c r="IK265" s="516"/>
      <c r="IL265" s="516"/>
      <c r="IM265" s="516"/>
      <c r="IN265" s="516"/>
      <c r="IO265" s="516"/>
      <c r="IP265" s="516"/>
      <c r="IQ265" s="516"/>
      <c r="IR265" s="516"/>
      <c r="IS265" s="516"/>
      <c r="IT265" s="516"/>
      <c r="IU265" s="516"/>
      <c r="IV265" s="516"/>
      <c r="IW265" s="516"/>
      <c r="IX265" s="516"/>
      <c r="IY265" s="516"/>
      <c r="IZ265" s="516"/>
      <c r="JA265" s="516"/>
      <c r="JB265" s="516"/>
      <c r="JC265" s="516"/>
      <c r="JD265" s="516"/>
      <c r="JE265" s="516"/>
      <c r="JF265" s="516"/>
      <c r="JG265" s="516"/>
      <c r="JH265" s="516"/>
      <c r="JI265" s="516"/>
    </row>
    <row r="266" spans="1:269" s="554" customFormat="1">
      <c r="A266" s="647"/>
      <c r="B266" s="639"/>
      <c r="C266" s="640"/>
      <c r="D266" s="641"/>
      <c r="E266" s="642"/>
      <c r="F266" s="637"/>
      <c r="G266" s="525"/>
      <c r="H266" s="502"/>
      <c r="I266" s="502"/>
      <c r="J266" s="502"/>
      <c r="K266" s="502"/>
      <c r="L266" s="525"/>
      <c r="M266" s="502"/>
      <c r="N266" s="502"/>
      <c r="O266" s="553"/>
      <c r="P266" s="516"/>
      <c r="Q266" s="516"/>
      <c r="R266" s="516"/>
      <c r="U266" s="516"/>
      <c r="V266" s="516"/>
      <c r="W266" s="516"/>
      <c r="X266" s="516"/>
      <c r="Y266" s="516"/>
      <c r="Z266" s="516"/>
      <c r="AA266" s="516"/>
      <c r="AB266" s="516"/>
      <c r="AC266" s="516"/>
      <c r="AD266" s="516"/>
      <c r="AE266" s="516"/>
      <c r="AF266" s="516"/>
      <c r="AG266" s="516"/>
      <c r="AH266" s="516"/>
      <c r="AI266" s="516"/>
      <c r="AJ266" s="516"/>
      <c r="AK266" s="516"/>
      <c r="AL266" s="516"/>
      <c r="AM266" s="516"/>
      <c r="AN266" s="516"/>
      <c r="AO266" s="516"/>
      <c r="AP266" s="516"/>
      <c r="AQ266" s="516"/>
      <c r="AR266" s="516"/>
      <c r="AS266" s="516"/>
      <c r="AT266" s="516"/>
      <c r="AU266" s="516"/>
      <c r="AV266" s="516"/>
      <c r="AW266" s="516"/>
      <c r="AX266" s="516"/>
      <c r="AY266" s="516"/>
      <c r="AZ266" s="516"/>
      <c r="BA266" s="516"/>
      <c r="BB266" s="516"/>
      <c r="BC266" s="516"/>
      <c r="BD266" s="516"/>
      <c r="BE266" s="516"/>
      <c r="BF266" s="516"/>
      <c r="BG266" s="516"/>
      <c r="BH266" s="516"/>
      <c r="BI266" s="516"/>
      <c r="BJ266" s="516"/>
      <c r="BK266" s="516"/>
      <c r="BL266" s="516"/>
      <c r="BM266" s="516"/>
      <c r="BN266" s="516"/>
      <c r="BO266" s="516"/>
      <c r="BP266" s="516"/>
      <c r="BQ266" s="516"/>
      <c r="BR266" s="516"/>
      <c r="BS266" s="516"/>
      <c r="BT266" s="516"/>
      <c r="BU266" s="516"/>
      <c r="BV266" s="516"/>
      <c r="BW266" s="516"/>
      <c r="BX266" s="516"/>
      <c r="BY266" s="516"/>
      <c r="BZ266" s="516"/>
      <c r="CA266" s="516"/>
      <c r="CB266" s="516"/>
      <c r="CC266" s="516"/>
      <c r="CD266" s="516"/>
      <c r="CE266" s="516"/>
      <c r="CF266" s="516"/>
      <c r="CG266" s="516"/>
      <c r="CH266" s="516"/>
      <c r="CI266" s="516"/>
      <c r="CJ266" s="516"/>
      <c r="CK266" s="516"/>
      <c r="CL266" s="516"/>
      <c r="CM266" s="516"/>
      <c r="CN266" s="516"/>
      <c r="CO266" s="516"/>
      <c r="CP266" s="516"/>
      <c r="CQ266" s="516"/>
      <c r="CR266" s="516"/>
      <c r="CS266" s="516"/>
      <c r="CT266" s="516"/>
      <c r="CU266" s="516"/>
      <c r="CV266" s="516"/>
      <c r="CW266" s="516"/>
      <c r="CX266" s="516"/>
      <c r="CY266" s="516"/>
      <c r="CZ266" s="516"/>
      <c r="DA266" s="516"/>
      <c r="DB266" s="516"/>
      <c r="DC266" s="516"/>
      <c r="DD266" s="516"/>
      <c r="DE266" s="516"/>
      <c r="DF266" s="516"/>
      <c r="DG266" s="516"/>
      <c r="DH266" s="516"/>
      <c r="DI266" s="516"/>
      <c r="DJ266" s="516"/>
      <c r="DK266" s="516"/>
      <c r="DL266" s="516"/>
      <c r="DM266" s="516"/>
      <c r="DN266" s="516"/>
      <c r="DO266" s="516"/>
      <c r="DP266" s="516"/>
      <c r="DQ266" s="516"/>
      <c r="DR266" s="516"/>
      <c r="DS266" s="516"/>
      <c r="DT266" s="516"/>
      <c r="DU266" s="516"/>
      <c r="DV266" s="516"/>
      <c r="DW266" s="516"/>
      <c r="DX266" s="516"/>
      <c r="DY266" s="516"/>
      <c r="DZ266" s="516"/>
      <c r="EA266" s="516"/>
      <c r="EB266" s="516"/>
      <c r="EC266" s="516"/>
      <c r="ED266" s="516"/>
      <c r="EE266" s="516"/>
      <c r="EF266" s="516"/>
      <c r="EG266" s="516"/>
      <c r="EH266" s="516"/>
      <c r="EI266" s="516"/>
      <c r="EJ266" s="516"/>
      <c r="EK266" s="516"/>
      <c r="EL266" s="516"/>
      <c r="EM266" s="516"/>
      <c r="EN266" s="516"/>
      <c r="EO266" s="516"/>
      <c r="EP266" s="516"/>
      <c r="EQ266" s="516"/>
      <c r="ER266" s="516"/>
      <c r="ES266" s="516"/>
      <c r="ET266" s="516"/>
      <c r="EU266" s="516"/>
      <c r="EV266" s="516"/>
      <c r="EW266" s="516"/>
      <c r="EX266" s="516"/>
      <c r="EY266" s="516"/>
      <c r="EZ266" s="516"/>
      <c r="FA266" s="516"/>
      <c r="FB266" s="516"/>
      <c r="FC266" s="516"/>
      <c r="FD266" s="516"/>
      <c r="FE266" s="516"/>
      <c r="FF266" s="516"/>
      <c r="FG266" s="516"/>
      <c r="FH266" s="516"/>
      <c r="FI266" s="516"/>
      <c r="FJ266" s="516"/>
      <c r="FK266" s="516"/>
      <c r="FL266" s="516"/>
      <c r="FM266" s="516"/>
      <c r="FN266" s="516"/>
      <c r="FO266" s="516"/>
      <c r="FP266" s="516"/>
      <c r="FQ266" s="516"/>
      <c r="FR266" s="516"/>
      <c r="FS266" s="516"/>
      <c r="FT266" s="516"/>
      <c r="FU266" s="516"/>
      <c r="FV266" s="516"/>
      <c r="FW266" s="516"/>
      <c r="FX266" s="516"/>
      <c r="FY266" s="516"/>
      <c r="FZ266" s="516"/>
      <c r="GA266" s="516"/>
      <c r="GB266" s="516"/>
      <c r="GC266" s="516"/>
      <c r="GD266" s="516"/>
      <c r="GE266" s="516"/>
      <c r="GF266" s="516"/>
      <c r="GG266" s="516"/>
      <c r="GH266" s="516"/>
      <c r="GI266" s="516"/>
      <c r="GJ266" s="516"/>
      <c r="GK266" s="516"/>
      <c r="GL266" s="516"/>
      <c r="GM266" s="516"/>
      <c r="GN266" s="516"/>
      <c r="GO266" s="516"/>
      <c r="GP266" s="516"/>
      <c r="GQ266" s="516"/>
      <c r="GR266" s="516"/>
      <c r="GS266" s="516"/>
      <c r="GT266" s="516"/>
      <c r="GU266" s="516"/>
      <c r="GV266" s="516"/>
      <c r="GW266" s="516"/>
      <c r="GX266" s="516"/>
      <c r="GY266" s="516"/>
      <c r="GZ266" s="516"/>
      <c r="HA266" s="516"/>
      <c r="HB266" s="516"/>
      <c r="HC266" s="516"/>
      <c r="HD266" s="516"/>
      <c r="HE266" s="516"/>
      <c r="HF266" s="516"/>
      <c r="HG266" s="516"/>
      <c r="HH266" s="516"/>
      <c r="HI266" s="516"/>
      <c r="HJ266" s="516"/>
      <c r="HK266" s="516"/>
      <c r="HL266" s="516"/>
      <c r="HM266" s="516"/>
      <c r="HN266" s="516"/>
      <c r="HO266" s="516"/>
      <c r="HP266" s="516"/>
      <c r="HQ266" s="516"/>
      <c r="HR266" s="516"/>
      <c r="HS266" s="516"/>
      <c r="HT266" s="516"/>
      <c r="HU266" s="516"/>
      <c r="HV266" s="516"/>
      <c r="HW266" s="516"/>
      <c r="HX266" s="516"/>
      <c r="HY266" s="516"/>
      <c r="HZ266" s="516"/>
      <c r="IA266" s="516"/>
      <c r="IB266" s="516"/>
      <c r="IC266" s="516"/>
      <c r="ID266" s="516"/>
      <c r="IE266" s="516"/>
      <c r="IF266" s="516"/>
      <c r="IG266" s="516"/>
      <c r="IH266" s="516"/>
      <c r="II266" s="516"/>
      <c r="IJ266" s="516"/>
      <c r="IK266" s="516"/>
      <c r="IL266" s="516"/>
      <c r="IM266" s="516"/>
      <c r="IN266" s="516"/>
      <c r="IO266" s="516"/>
      <c r="IP266" s="516"/>
      <c r="IQ266" s="516"/>
      <c r="IR266" s="516"/>
      <c r="IS266" s="516"/>
      <c r="IT266" s="516"/>
      <c r="IU266" s="516"/>
      <c r="IV266" s="516"/>
      <c r="IW266" s="516"/>
      <c r="IX266" s="516"/>
      <c r="IY266" s="516"/>
      <c r="IZ266" s="516"/>
      <c r="JA266" s="516"/>
      <c r="JB266" s="516"/>
      <c r="JC266" s="516"/>
      <c r="JD266" s="516"/>
      <c r="JE266" s="516"/>
      <c r="JF266" s="516"/>
      <c r="JG266" s="516"/>
      <c r="JH266" s="516"/>
      <c r="JI266" s="516"/>
    </row>
    <row r="267" spans="1:269" s="554" customFormat="1">
      <c r="A267" s="653">
        <v>1</v>
      </c>
      <c r="B267" s="656" t="s">
        <v>399</v>
      </c>
      <c r="C267" s="807">
        <v>-1120</v>
      </c>
      <c r="D267" s="641" t="s">
        <v>15</v>
      </c>
      <c r="E267" s="642">
        <v>14.63</v>
      </c>
      <c r="F267" s="678">
        <f>ROUND(C267*E267,2)</f>
        <v>-16385.599999999999</v>
      </c>
      <c r="G267" s="525"/>
      <c r="H267" s="502"/>
      <c r="I267" s="502"/>
      <c r="J267" s="502"/>
      <c r="K267" s="502"/>
      <c r="L267" s="525"/>
      <c r="M267" s="502"/>
      <c r="N267" s="502"/>
      <c r="O267" s="553"/>
      <c r="P267" s="516"/>
      <c r="Q267" s="516"/>
      <c r="R267" s="516"/>
      <c r="U267" s="516"/>
      <c r="V267" s="516"/>
      <c r="W267" s="516"/>
      <c r="X267" s="516"/>
      <c r="Y267" s="516"/>
      <c r="Z267" s="516"/>
      <c r="AA267" s="516"/>
      <c r="AB267" s="516"/>
      <c r="AC267" s="516"/>
      <c r="AD267" s="516"/>
      <c r="AE267" s="516"/>
      <c r="AF267" s="516"/>
      <c r="AG267" s="516"/>
      <c r="AH267" s="516"/>
      <c r="AI267" s="516"/>
      <c r="AJ267" s="516"/>
      <c r="AK267" s="516"/>
      <c r="AL267" s="516"/>
      <c r="AM267" s="516"/>
      <c r="AN267" s="516"/>
      <c r="AO267" s="516"/>
      <c r="AP267" s="516"/>
      <c r="AQ267" s="516"/>
      <c r="AR267" s="516"/>
      <c r="AS267" s="516"/>
      <c r="AT267" s="516"/>
      <c r="AU267" s="516"/>
      <c r="AV267" s="516"/>
      <c r="AW267" s="516"/>
      <c r="AX267" s="516"/>
      <c r="AY267" s="516"/>
      <c r="AZ267" s="516"/>
      <c r="BA267" s="516"/>
      <c r="BB267" s="516"/>
      <c r="BC267" s="516"/>
      <c r="BD267" s="516"/>
      <c r="BE267" s="516"/>
      <c r="BF267" s="516"/>
      <c r="BG267" s="516"/>
      <c r="BH267" s="516"/>
      <c r="BI267" s="516"/>
      <c r="BJ267" s="516"/>
      <c r="BK267" s="516"/>
      <c r="BL267" s="516"/>
      <c r="BM267" s="516"/>
      <c r="BN267" s="516"/>
      <c r="BO267" s="516"/>
      <c r="BP267" s="516"/>
      <c r="BQ267" s="516"/>
      <c r="BR267" s="516"/>
      <c r="BS267" s="516"/>
      <c r="BT267" s="516"/>
      <c r="BU267" s="516"/>
      <c r="BV267" s="516"/>
      <c r="BW267" s="516"/>
      <c r="BX267" s="516"/>
      <c r="BY267" s="516"/>
      <c r="BZ267" s="516"/>
      <c r="CA267" s="516"/>
      <c r="CB267" s="516"/>
      <c r="CC267" s="516"/>
      <c r="CD267" s="516"/>
      <c r="CE267" s="516"/>
      <c r="CF267" s="516"/>
      <c r="CG267" s="516"/>
      <c r="CH267" s="516"/>
      <c r="CI267" s="516"/>
      <c r="CJ267" s="516"/>
      <c r="CK267" s="516"/>
      <c r="CL267" s="516"/>
      <c r="CM267" s="516"/>
      <c r="CN267" s="516"/>
      <c r="CO267" s="516"/>
      <c r="CP267" s="516"/>
      <c r="CQ267" s="516"/>
      <c r="CR267" s="516"/>
      <c r="CS267" s="516"/>
      <c r="CT267" s="516"/>
      <c r="CU267" s="516"/>
      <c r="CV267" s="516"/>
      <c r="CW267" s="516"/>
      <c r="CX267" s="516"/>
      <c r="CY267" s="516"/>
      <c r="CZ267" s="516"/>
      <c r="DA267" s="516"/>
      <c r="DB267" s="516"/>
      <c r="DC267" s="516"/>
      <c r="DD267" s="516"/>
      <c r="DE267" s="516"/>
      <c r="DF267" s="516"/>
      <c r="DG267" s="516"/>
      <c r="DH267" s="516"/>
      <c r="DI267" s="516"/>
      <c r="DJ267" s="516"/>
      <c r="DK267" s="516"/>
      <c r="DL267" s="516"/>
      <c r="DM267" s="516"/>
      <c r="DN267" s="516"/>
      <c r="DO267" s="516"/>
      <c r="DP267" s="516"/>
      <c r="DQ267" s="516"/>
      <c r="DR267" s="516"/>
      <c r="DS267" s="516"/>
      <c r="DT267" s="516"/>
      <c r="DU267" s="516"/>
      <c r="DV267" s="516"/>
      <c r="DW267" s="516"/>
      <c r="DX267" s="516"/>
      <c r="DY267" s="516"/>
      <c r="DZ267" s="516"/>
      <c r="EA267" s="516"/>
      <c r="EB267" s="516"/>
      <c r="EC267" s="516"/>
      <c r="ED267" s="516"/>
      <c r="EE267" s="516"/>
      <c r="EF267" s="516"/>
      <c r="EG267" s="516"/>
      <c r="EH267" s="516"/>
      <c r="EI267" s="516"/>
      <c r="EJ267" s="516"/>
      <c r="EK267" s="516"/>
      <c r="EL267" s="516"/>
      <c r="EM267" s="516"/>
      <c r="EN267" s="516"/>
      <c r="EO267" s="516"/>
      <c r="EP267" s="516"/>
      <c r="EQ267" s="516"/>
      <c r="ER267" s="516"/>
      <c r="ES267" s="516"/>
      <c r="ET267" s="516"/>
      <c r="EU267" s="516"/>
      <c r="EV267" s="516"/>
      <c r="EW267" s="516"/>
      <c r="EX267" s="516"/>
      <c r="EY267" s="516"/>
      <c r="EZ267" s="516"/>
      <c r="FA267" s="516"/>
      <c r="FB267" s="516"/>
      <c r="FC267" s="516"/>
      <c r="FD267" s="516"/>
      <c r="FE267" s="516"/>
      <c r="FF267" s="516"/>
      <c r="FG267" s="516"/>
      <c r="FH267" s="516"/>
      <c r="FI267" s="516"/>
      <c r="FJ267" s="516"/>
      <c r="FK267" s="516"/>
      <c r="FL267" s="516"/>
      <c r="FM267" s="516"/>
      <c r="FN267" s="516"/>
      <c r="FO267" s="516"/>
      <c r="FP267" s="516"/>
      <c r="FQ267" s="516"/>
      <c r="FR267" s="516"/>
      <c r="FS267" s="516"/>
      <c r="FT267" s="516"/>
      <c r="FU267" s="516"/>
      <c r="FV267" s="516"/>
      <c r="FW267" s="516"/>
      <c r="FX267" s="516"/>
      <c r="FY267" s="516"/>
      <c r="FZ267" s="516"/>
      <c r="GA267" s="516"/>
      <c r="GB267" s="516"/>
      <c r="GC267" s="516"/>
      <c r="GD267" s="516"/>
      <c r="GE267" s="516"/>
      <c r="GF267" s="516"/>
      <c r="GG267" s="516"/>
      <c r="GH267" s="516"/>
      <c r="GI267" s="516"/>
      <c r="GJ267" s="516"/>
      <c r="GK267" s="516"/>
      <c r="GL267" s="516"/>
      <c r="GM267" s="516"/>
      <c r="GN267" s="516"/>
      <c r="GO267" s="516"/>
      <c r="GP267" s="516"/>
      <c r="GQ267" s="516"/>
      <c r="GR267" s="516"/>
      <c r="GS267" s="516"/>
      <c r="GT267" s="516"/>
      <c r="GU267" s="516"/>
      <c r="GV267" s="516"/>
      <c r="GW267" s="516"/>
      <c r="GX267" s="516"/>
      <c r="GY267" s="516"/>
      <c r="GZ267" s="516"/>
      <c r="HA267" s="516"/>
      <c r="HB267" s="516"/>
      <c r="HC267" s="516"/>
      <c r="HD267" s="516"/>
      <c r="HE267" s="516"/>
      <c r="HF267" s="516"/>
      <c r="HG267" s="516"/>
      <c r="HH267" s="516"/>
      <c r="HI267" s="516"/>
      <c r="HJ267" s="516"/>
      <c r="HK267" s="516"/>
      <c r="HL267" s="516"/>
      <c r="HM267" s="516"/>
      <c r="HN267" s="516"/>
      <c r="HO267" s="516"/>
      <c r="HP267" s="516"/>
      <c r="HQ267" s="516"/>
      <c r="HR267" s="516"/>
      <c r="HS267" s="516"/>
      <c r="HT267" s="516"/>
      <c r="HU267" s="516"/>
      <c r="HV267" s="516"/>
      <c r="HW267" s="516"/>
      <c r="HX267" s="516"/>
      <c r="HY267" s="516"/>
      <c r="HZ267" s="516"/>
      <c r="IA267" s="516"/>
      <c r="IB267" s="516"/>
      <c r="IC267" s="516"/>
      <c r="ID267" s="516"/>
      <c r="IE267" s="516"/>
      <c r="IF267" s="516"/>
      <c r="IG267" s="516"/>
      <c r="IH267" s="516"/>
      <c r="II267" s="516"/>
      <c r="IJ267" s="516"/>
      <c r="IK267" s="516"/>
      <c r="IL267" s="516"/>
      <c r="IM267" s="516"/>
      <c r="IN267" s="516"/>
      <c r="IO267" s="516"/>
      <c r="IP267" s="516"/>
      <c r="IQ267" s="516"/>
      <c r="IR267" s="516"/>
      <c r="IS267" s="516"/>
      <c r="IT267" s="516"/>
      <c r="IU267" s="516"/>
      <c r="IV267" s="516"/>
      <c r="IW267" s="516"/>
      <c r="IX267" s="516"/>
      <c r="IY267" s="516"/>
      <c r="IZ267" s="516"/>
      <c r="JA267" s="516"/>
      <c r="JB267" s="516"/>
      <c r="JC267" s="516"/>
      <c r="JD267" s="516"/>
      <c r="JE267" s="516"/>
      <c r="JF267" s="516"/>
      <c r="JG267" s="516"/>
      <c r="JH267" s="516"/>
      <c r="JI267" s="516"/>
    </row>
    <row r="268" spans="1:269" s="554" customFormat="1" ht="9" customHeight="1">
      <c r="A268" s="647"/>
      <c r="B268" s="639"/>
      <c r="C268" s="807"/>
      <c r="D268" s="641"/>
      <c r="E268" s="642"/>
      <c r="F268" s="678"/>
      <c r="G268" s="525"/>
      <c r="H268" s="502"/>
      <c r="I268" s="502"/>
      <c r="J268" s="502"/>
      <c r="K268" s="502"/>
      <c r="L268" s="525"/>
      <c r="M268" s="502"/>
      <c r="N268" s="502"/>
      <c r="O268" s="553"/>
      <c r="P268" s="516"/>
      <c r="Q268" s="516"/>
      <c r="R268" s="516"/>
      <c r="U268" s="516"/>
      <c r="V268" s="516"/>
      <c r="W268" s="516"/>
      <c r="X268" s="516"/>
      <c r="Y268" s="516"/>
      <c r="Z268" s="516"/>
      <c r="AA268" s="516"/>
      <c r="AB268" s="516"/>
      <c r="AC268" s="516"/>
      <c r="AD268" s="516"/>
      <c r="AE268" s="516"/>
      <c r="AF268" s="516"/>
      <c r="AG268" s="516"/>
      <c r="AH268" s="516"/>
      <c r="AI268" s="516"/>
      <c r="AJ268" s="516"/>
      <c r="AK268" s="516"/>
      <c r="AL268" s="516"/>
      <c r="AM268" s="516"/>
      <c r="AN268" s="516"/>
      <c r="AO268" s="516"/>
      <c r="AP268" s="516"/>
      <c r="AQ268" s="516"/>
      <c r="AR268" s="516"/>
      <c r="AS268" s="516"/>
      <c r="AT268" s="516"/>
      <c r="AU268" s="516"/>
      <c r="AV268" s="516"/>
      <c r="AW268" s="516"/>
      <c r="AX268" s="516"/>
      <c r="AY268" s="516"/>
      <c r="AZ268" s="516"/>
      <c r="BA268" s="516"/>
      <c r="BB268" s="516"/>
      <c r="BC268" s="516"/>
      <c r="BD268" s="516"/>
      <c r="BE268" s="516"/>
      <c r="BF268" s="516"/>
      <c r="BG268" s="516"/>
      <c r="BH268" s="516"/>
      <c r="BI268" s="516"/>
      <c r="BJ268" s="516"/>
      <c r="BK268" s="516"/>
      <c r="BL268" s="516"/>
      <c r="BM268" s="516"/>
      <c r="BN268" s="516"/>
      <c r="BO268" s="516"/>
      <c r="BP268" s="516"/>
      <c r="BQ268" s="516"/>
      <c r="BR268" s="516"/>
      <c r="BS268" s="516"/>
      <c r="BT268" s="516"/>
      <c r="BU268" s="516"/>
      <c r="BV268" s="516"/>
      <c r="BW268" s="516"/>
      <c r="BX268" s="516"/>
      <c r="BY268" s="516"/>
      <c r="BZ268" s="516"/>
      <c r="CA268" s="516"/>
      <c r="CB268" s="516"/>
      <c r="CC268" s="516"/>
      <c r="CD268" s="516"/>
      <c r="CE268" s="516"/>
      <c r="CF268" s="516"/>
      <c r="CG268" s="516"/>
      <c r="CH268" s="516"/>
      <c r="CI268" s="516"/>
      <c r="CJ268" s="516"/>
      <c r="CK268" s="516"/>
      <c r="CL268" s="516"/>
      <c r="CM268" s="516"/>
      <c r="CN268" s="516"/>
      <c r="CO268" s="516"/>
      <c r="CP268" s="516"/>
      <c r="CQ268" s="516"/>
      <c r="CR268" s="516"/>
      <c r="CS268" s="516"/>
      <c r="CT268" s="516"/>
      <c r="CU268" s="516"/>
      <c r="CV268" s="516"/>
      <c r="CW268" s="516"/>
      <c r="CX268" s="516"/>
      <c r="CY268" s="516"/>
      <c r="CZ268" s="516"/>
      <c r="DA268" s="516"/>
      <c r="DB268" s="516"/>
      <c r="DC268" s="516"/>
      <c r="DD268" s="516"/>
      <c r="DE268" s="516"/>
      <c r="DF268" s="516"/>
      <c r="DG268" s="516"/>
      <c r="DH268" s="516"/>
      <c r="DI268" s="516"/>
      <c r="DJ268" s="516"/>
      <c r="DK268" s="516"/>
      <c r="DL268" s="516"/>
      <c r="DM268" s="516"/>
      <c r="DN268" s="516"/>
      <c r="DO268" s="516"/>
      <c r="DP268" s="516"/>
      <c r="DQ268" s="516"/>
      <c r="DR268" s="516"/>
      <c r="DS268" s="516"/>
      <c r="DT268" s="516"/>
      <c r="DU268" s="516"/>
      <c r="DV268" s="516"/>
      <c r="DW268" s="516"/>
      <c r="DX268" s="516"/>
      <c r="DY268" s="516"/>
      <c r="DZ268" s="516"/>
      <c r="EA268" s="516"/>
      <c r="EB268" s="516"/>
      <c r="EC268" s="516"/>
      <c r="ED268" s="516"/>
      <c r="EE268" s="516"/>
      <c r="EF268" s="516"/>
      <c r="EG268" s="516"/>
      <c r="EH268" s="516"/>
      <c r="EI268" s="516"/>
      <c r="EJ268" s="516"/>
      <c r="EK268" s="516"/>
      <c r="EL268" s="516"/>
      <c r="EM268" s="516"/>
      <c r="EN268" s="516"/>
      <c r="EO268" s="516"/>
      <c r="EP268" s="516"/>
      <c r="EQ268" s="516"/>
      <c r="ER268" s="516"/>
      <c r="ES268" s="516"/>
      <c r="ET268" s="516"/>
      <c r="EU268" s="516"/>
      <c r="EV268" s="516"/>
      <c r="EW268" s="516"/>
      <c r="EX268" s="516"/>
      <c r="EY268" s="516"/>
      <c r="EZ268" s="516"/>
      <c r="FA268" s="516"/>
      <c r="FB268" s="516"/>
      <c r="FC268" s="516"/>
      <c r="FD268" s="516"/>
      <c r="FE268" s="516"/>
      <c r="FF268" s="516"/>
      <c r="FG268" s="516"/>
      <c r="FH268" s="516"/>
      <c r="FI268" s="516"/>
      <c r="FJ268" s="516"/>
      <c r="FK268" s="516"/>
      <c r="FL268" s="516"/>
      <c r="FM268" s="516"/>
      <c r="FN268" s="516"/>
      <c r="FO268" s="516"/>
      <c r="FP268" s="516"/>
      <c r="FQ268" s="516"/>
      <c r="FR268" s="516"/>
      <c r="FS268" s="516"/>
      <c r="FT268" s="516"/>
      <c r="FU268" s="516"/>
      <c r="FV268" s="516"/>
      <c r="FW268" s="516"/>
      <c r="FX268" s="516"/>
      <c r="FY268" s="516"/>
      <c r="FZ268" s="516"/>
      <c r="GA268" s="516"/>
      <c r="GB268" s="516"/>
      <c r="GC268" s="516"/>
      <c r="GD268" s="516"/>
      <c r="GE268" s="516"/>
      <c r="GF268" s="516"/>
      <c r="GG268" s="516"/>
      <c r="GH268" s="516"/>
      <c r="GI268" s="516"/>
      <c r="GJ268" s="516"/>
      <c r="GK268" s="516"/>
      <c r="GL268" s="516"/>
      <c r="GM268" s="516"/>
      <c r="GN268" s="516"/>
      <c r="GO268" s="516"/>
      <c r="GP268" s="516"/>
      <c r="GQ268" s="516"/>
      <c r="GR268" s="516"/>
      <c r="GS268" s="516"/>
      <c r="GT268" s="516"/>
      <c r="GU268" s="516"/>
      <c r="GV268" s="516"/>
      <c r="GW268" s="516"/>
      <c r="GX268" s="516"/>
      <c r="GY268" s="516"/>
      <c r="GZ268" s="516"/>
      <c r="HA268" s="516"/>
      <c r="HB268" s="516"/>
      <c r="HC268" s="516"/>
      <c r="HD268" s="516"/>
      <c r="HE268" s="516"/>
      <c r="HF268" s="516"/>
      <c r="HG268" s="516"/>
      <c r="HH268" s="516"/>
      <c r="HI268" s="516"/>
      <c r="HJ268" s="516"/>
      <c r="HK268" s="516"/>
      <c r="HL268" s="516"/>
      <c r="HM268" s="516"/>
      <c r="HN268" s="516"/>
      <c r="HO268" s="516"/>
      <c r="HP268" s="516"/>
      <c r="HQ268" s="516"/>
      <c r="HR268" s="516"/>
      <c r="HS268" s="516"/>
      <c r="HT268" s="516"/>
      <c r="HU268" s="516"/>
      <c r="HV268" s="516"/>
      <c r="HW268" s="516"/>
      <c r="HX268" s="516"/>
      <c r="HY268" s="516"/>
      <c r="HZ268" s="516"/>
      <c r="IA268" s="516"/>
      <c r="IB268" s="516"/>
      <c r="IC268" s="516"/>
      <c r="ID268" s="516"/>
      <c r="IE268" s="516"/>
      <c r="IF268" s="516"/>
      <c r="IG268" s="516"/>
      <c r="IH268" s="516"/>
      <c r="II268" s="516"/>
      <c r="IJ268" s="516"/>
      <c r="IK268" s="516"/>
      <c r="IL268" s="516"/>
      <c r="IM268" s="516"/>
      <c r="IN268" s="516"/>
      <c r="IO268" s="516"/>
      <c r="IP268" s="516"/>
      <c r="IQ268" s="516"/>
      <c r="IR268" s="516"/>
      <c r="IS268" s="516"/>
      <c r="IT268" s="516"/>
      <c r="IU268" s="516"/>
      <c r="IV268" s="516"/>
      <c r="IW268" s="516"/>
      <c r="IX268" s="516"/>
      <c r="IY268" s="516"/>
      <c r="IZ268" s="516"/>
      <c r="JA268" s="516"/>
      <c r="JB268" s="516"/>
      <c r="JC268" s="516"/>
      <c r="JD268" s="516"/>
      <c r="JE268" s="516"/>
      <c r="JF268" s="516"/>
      <c r="JG268" s="516"/>
      <c r="JH268" s="516"/>
      <c r="JI268" s="516"/>
    </row>
    <row r="269" spans="1:269">
      <c r="A269" s="679">
        <v>2</v>
      </c>
      <c r="B269" s="680" t="s">
        <v>402</v>
      </c>
      <c r="C269" s="807"/>
      <c r="D269" s="641"/>
      <c r="E269" s="682"/>
      <c r="F269" s="678">
        <f t="shared" ref="F269:F281" si="8">ROUND(C269*E269,2)</f>
        <v>0</v>
      </c>
      <c r="G269" s="525"/>
      <c r="H269" s="526"/>
      <c r="I269" s="526"/>
      <c r="J269" s="526"/>
      <c r="K269" s="526"/>
      <c r="L269" s="525"/>
      <c r="M269" s="549"/>
      <c r="N269" s="549"/>
    </row>
    <row r="270" spans="1:269">
      <c r="A270" s="683">
        <v>2.1</v>
      </c>
      <c r="B270" s="684" t="s">
        <v>404</v>
      </c>
      <c r="C270" s="807">
        <v>-728</v>
      </c>
      <c r="D270" s="686" t="s">
        <v>22</v>
      </c>
      <c r="E270" s="687">
        <v>110.59</v>
      </c>
      <c r="F270" s="678">
        <f t="shared" si="8"/>
        <v>-80509.52</v>
      </c>
      <c r="G270" s="525"/>
      <c r="H270" s="526"/>
      <c r="I270" s="526"/>
      <c r="J270" s="526"/>
      <c r="K270" s="526"/>
      <c r="L270" s="525"/>
      <c r="M270" s="549"/>
      <c r="N270" s="549"/>
    </row>
    <row r="271" spans="1:269">
      <c r="A271" s="683">
        <v>2.2000000000000002</v>
      </c>
      <c r="B271" s="688" t="s">
        <v>26</v>
      </c>
      <c r="C271" s="807">
        <v>-67.2</v>
      </c>
      <c r="D271" s="686" t="s">
        <v>22</v>
      </c>
      <c r="E271" s="682">
        <v>2600</v>
      </c>
      <c r="F271" s="678">
        <f t="shared" si="8"/>
        <v>-174720</v>
      </c>
      <c r="G271" s="525"/>
      <c r="H271" s="507"/>
      <c r="I271" s="507"/>
      <c r="J271" s="507"/>
      <c r="K271" s="507"/>
      <c r="L271" s="525"/>
      <c r="M271" s="553"/>
      <c r="N271" s="553"/>
    </row>
    <row r="272" spans="1:269" ht="24">
      <c r="A272" s="690">
        <v>2.2999999999999998</v>
      </c>
      <c r="B272" s="691" t="s">
        <v>405</v>
      </c>
      <c r="C272" s="807">
        <v>-622.87</v>
      </c>
      <c r="D272" s="693" t="s">
        <v>22</v>
      </c>
      <c r="E272" s="692">
        <v>183.64</v>
      </c>
      <c r="F272" s="694">
        <f t="shared" si="8"/>
        <v>-114383.85</v>
      </c>
      <c r="G272" s="525"/>
      <c r="H272" s="507"/>
      <c r="I272" s="507"/>
      <c r="J272" s="507"/>
      <c r="K272" s="507"/>
      <c r="L272" s="525"/>
      <c r="M272" s="553"/>
      <c r="N272" s="553"/>
    </row>
    <row r="273" spans="1:14" ht="24">
      <c r="A273" s="690">
        <v>2.4</v>
      </c>
      <c r="B273" s="691" t="s">
        <v>403</v>
      </c>
      <c r="C273" s="807">
        <v>-126.16</v>
      </c>
      <c r="D273" s="693" t="s">
        <v>22</v>
      </c>
      <c r="E273" s="692">
        <v>210</v>
      </c>
      <c r="F273" s="694">
        <f t="shared" si="8"/>
        <v>-26493.599999999999</v>
      </c>
      <c r="G273" s="525"/>
      <c r="H273" s="507"/>
      <c r="I273" s="507"/>
      <c r="J273" s="507"/>
      <c r="K273" s="507"/>
      <c r="L273" s="525"/>
      <c r="M273" s="555"/>
      <c r="N273" s="555"/>
    </row>
    <row r="274" spans="1:14" ht="8.25" customHeight="1">
      <c r="A274" s="683"/>
      <c r="B274" s="688"/>
      <c r="C274" s="807"/>
      <c r="D274" s="641"/>
      <c r="E274" s="695"/>
      <c r="F274" s="696">
        <f t="shared" si="8"/>
        <v>0</v>
      </c>
      <c r="G274" s="525"/>
      <c r="H274" s="507"/>
      <c r="I274" s="507"/>
      <c r="J274" s="507"/>
      <c r="K274" s="507"/>
      <c r="L274" s="525"/>
      <c r="M274" s="555"/>
      <c r="N274" s="555"/>
    </row>
    <row r="275" spans="1:14">
      <c r="A275" s="679">
        <v>3</v>
      </c>
      <c r="B275" s="680" t="s">
        <v>299</v>
      </c>
      <c r="C275" s="807"/>
      <c r="D275" s="641"/>
      <c r="E275" s="682"/>
      <c r="F275" s="696">
        <f t="shared" si="8"/>
        <v>0</v>
      </c>
      <c r="G275" s="525"/>
      <c r="H275" s="507"/>
      <c r="I275" s="507"/>
      <c r="J275" s="507"/>
      <c r="K275" s="507"/>
      <c r="L275" s="525"/>
      <c r="M275" s="555"/>
      <c r="N275" s="555"/>
    </row>
    <row r="276" spans="1:14">
      <c r="A276" s="697">
        <v>3.1</v>
      </c>
      <c r="B276" s="684" t="s">
        <v>406</v>
      </c>
      <c r="C276" s="807">
        <v>-1142.4000000000001</v>
      </c>
      <c r="D276" s="686" t="s">
        <v>15</v>
      </c>
      <c r="E276" s="692">
        <v>554.04999999999995</v>
      </c>
      <c r="F276" s="696">
        <f t="shared" si="8"/>
        <v>-632946.72</v>
      </c>
      <c r="G276" s="525"/>
      <c r="H276" s="507"/>
      <c r="I276" s="507"/>
      <c r="J276" s="507"/>
      <c r="K276" s="507"/>
      <c r="L276" s="525"/>
      <c r="M276" s="549"/>
      <c r="N276" s="549"/>
    </row>
    <row r="277" spans="1:14">
      <c r="A277" s="647"/>
      <c r="B277" s="639"/>
      <c r="C277" s="807"/>
      <c r="D277" s="641"/>
      <c r="E277" s="642"/>
      <c r="F277" s="696">
        <f t="shared" si="8"/>
        <v>0</v>
      </c>
      <c r="G277" s="525"/>
      <c r="H277" s="507"/>
      <c r="I277" s="507"/>
      <c r="J277" s="507"/>
      <c r="K277" s="507"/>
      <c r="L277" s="525"/>
      <c r="M277" s="552"/>
      <c r="N277" s="552"/>
    </row>
    <row r="278" spans="1:14">
      <c r="A278" s="638">
        <v>4</v>
      </c>
      <c r="B278" s="639" t="s">
        <v>407</v>
      </c>
      <c r="C278" s="807"/>
      <c r="D278" s="641"/>
      <c r="E278" s="642"/>
      <c r="F278" s="696">
        <f t="shared" si="8"/>
        <v>0</v>
      </c>
      <c r="G278" s="525"/>
      <c r="H278" s="507"/>
      <c r="I278" s="507"/>
      <c r="J278" s="507"/>
      <c r="K278" s="507"/>
      <c r="L278" s="525"/>
      <c r="M278" s="549"/>
      <c r="N278" s="549"/>
    </row>
    <row r="279" spans="1:14">
      <c r="A279" s="655">
        <v>4.0999999999999996</v>
      </c>
      <c r="B279" s="684" t="s">
        <v>406</v>
      </c>
      <c r="C279" s="807">
        <v>-1142.4000000000001</v>
      </c>
      <c r="D279" s="641" t="s">
        <v>15</v>
      </c>
      <c r="E279" s="642">
        <v>27.98</v>
      </c>
      <c r="F279" s="696">
        <f t="shared" si="8"/>
        <v>-31964.35</v>
      </c>
      <c r="G279" s="525"/>
      <c r="H279" s="507"/>
      <c r="I279" s="507"/>
      <c r="J279" s="507"/>
      <c r="K279" s="507"/>
      <c r="L279" s="525"/>
      <c r="M279" s="552"/>
      <c r="N279" s="552"/>
    </row>
    <row r="280" spans="1:14" ht="6" customHeight="1">
      <c r="A280" s="647"/>
      <c r="B280" s="639"/>
      <c r="C280" s="807"/>
      <c r="D280" s="641"/>
      <c r="E280" s="642"/>
      <c r="F280" s="696">
        <f t="shared" si="8"/>
        <v>0</v>
      </c>
      <c r="G280" s="525"/>
      <c r="H280" s="507"/>
      <c r="I280" s="507"/>
      <c r="J280" s="507"/>
      <c r="K280" s="507"/>
      <c r="L280" s="525"/>
      <c r="M280" s="553"/>
      <c r="N280" s="553"/>
    </row>
    <row r="281" spans="1:14">
      <c r="A281" s="653">
        <v>5</v>
      </c>
      <c r="B281" s="656" t="s">
        <v>468</v>
      </c>
      <c r="C281" s="807">
        <v>-1120</v>
      </c>
      <c r="D281" s="641" t="s">
        <v>15</v>
      </c>
      <c r="E281" s="642">
        <v>7.63</v>
      </c>
      <c r="F281" s="696">
        <f t="shared" si="8"/>
        <v>-8545.6</v>
      </c>
      <c r="G281" s="525"/>
      <c r="H281" s="507"/>
      <c r="I281" s="507"/>
      <c r="J281" s="507"/>
      <c r="K281" s="507"/>
      <c r="L281" s="525"/>
      <c r="M281" s="553"/>
      <c r="N281" s="553"/>
    </row>
    <row r="282" spans="1:14" ht="6.75" customHeight="1">
      <c r="A282" s="647"/>
      <c r="B282" s="639"/>
      <c r="C282" s="807"/>
      <c r="D282" s="641"/>
      <c r="E282" s="642"/>
      <c r="F282" s="696"/>
      <c r="G282" s="525"/>
      <c r="H282" s="507"/>
      <c r="I282" s="507"/>
      <c r="J282" s="507"/>
      <c r="K282" s="507"/>
      <c r="L282" s="525"/>
      <c r="M282" s="555"/>
      <c r="N282" s="555"/>
    </row>
    <row r="283" spans="1:14" ht="24">
      <c r="A283" s="653">
        <v>6</v>
      </c>
      <c r="B283" s="657" t="s">
        <v>467</v>
      </c>
      <c r="C283" s="807">
        <v>-0.1</v>
      </c>
      <c r="D283" s="641" t="s">
        <v>263</v>
      </c>
      <c r="E283" s="642">
        <f>+F276</f>
        <v>-632946.72</v>
      </c>
      <c r="F283" s="678">
        <f>ROUND(C283*E283,2)</f>
        <v>63294.67</v>
      </c>
      <c r="G283" s="525"/>
      <c r="H283" s="507"/>
      <c r="I283" s="507"/>
      <c r="J283" s="507"/>
      <c r="K283" s="507"/>
      <c r="L283" s="525"/>
      <c r="M283" s="555"/>
      <c r="N283" s="555"/>
    </row>
    <row r="284" spans="1:14" ht="5.25" customHeight="1">
      <c r="A284" s="647"/>
      <c r="B284" s="639"/>
      <c r="C284" s="807"/>
      <c r="D284" s="641"/>
      <c r="E284" s="642"/>
      <c r="F284" s="696"/>
      <c r="G284" s="525"/>
      <c r="H284" s="507"/>
      <c r="I284" s="507"/>
      <c r="J284" s="507"/>
      <c r="K284" s="507"/>
      <c r="L284" s="525"/>
      <c r="M284" s="515"/>
      <c r="N284" s="515"/>
    </row>
    <row r="285" spans="1:14">
      <c r="A285" s="638">
        <v>7</v>
      </c>
      <c r="B285" s="702" t="s">
        <v>463</v>
      </c>
      <c r="C285" s="807"/>
      <c r="D285" s="641"/>
      <c r="E285" s="642"/>
      <c r="F285" s="678"/>
      <c r="G285" s="525"/>
      <c r="H285" s="507"/>
      <c r="I285" s="507"/>
      <c r="J285" s="507"/>
      <c r="K285" s="507"/>
      <c r="L285" s="525"/>
    </row>
    <row r="286" spans="1:14">
      <c r="A286" s="655">
        <v>7.1</v>
      </c>
      <c r="B286" s="656" t="s">
        <v>460</v>
      </c>
      <c r="C286" s="807">
        <v>-1</v>
      </c>
      <c r="D286" s="641" t="s">
        <v>43</v>
      </c>
      <c r="E286" s="642">
        <v>6747.5</v>
      </c>
      <c r="F286" s="678">
        <f t="shared" ref="F286:F291" si="9">ROUND(C286*E286,2)</f>
        <v>-6747.5</v>
      </c>
      <c r="G286" s="525"/>
      <c r="H286" s="507"/>
      <c r="I286" s="507"/>
      <c r="J286" s="507"/>
      <c r="K286" s="507"/>
      <c r="L286" s="525"/>
    </row>
    <row r="287" spans="1:14">
      <c r="A287" s="658">
        <v>7.2</v>
      </c>
      <c r="B287" s="703" t="s">
        <v>461</v>
      </c>
      <c r="C287" s="808">
        <v>-2</v>
      </c>
      <c r="D287" s="699" t="s">
        <v>43</v>
      </c>
      <c r="E287" s="700">
        <v>2948.22</v>
      </c>
      <c r="F287" s="704">
        <f t="shared" si="9"/>
        <v>-5896.44</v>
      </c>
      <c r="G287" s="525"/>
      <c r="H287" s="507"/>
      <c r="I287" s="507"/>
      <c r="J287" s="507"/>
      <c r="K287" s="507"/>
      <c r="L287" s="525"/>
    </row>
    <row r="288" spans="1:14">
      <c r="A288" s="655">
        <v>7.3</v>
      </c>
      <c r="B288" s="656" t="s">
        <v>423</v>
      </c>
      <c r="C288" s="807">
        <v>-1</v>
      </c>
      <c r="D288" s="641" t="s">
        <v>43</v>
      </c>
      <c r="E288" s="642">
        <v>1384.48</v>
      </c>
      <c r="F288" s="678">
        <f t="shared" si="9"/>
        <v>-1384.48</v>
      </c>
      <c r="G288" s="525"/>
      <c r="H288" s="507"/>
      <c r="I288" s="507"/>
      <c r="J288" s="507"/>
      <c r="K288" s="507"/>
      <c r="L288" s="525"/>
    </row>
    <row r="289" spans="1:20" ht="24">
      <c r="A289" s="655">
        <v>7.4</v>
      </c>
      <c r="B289" s="657" t="s">
        <v>464</v>
      </c>
      <c r="C289" s="807">
        <v>-2</v>
      </c>
      <c r="D289" s="645" t="s">
        <v>43</v>
      </c>
      <c r="E289" s="646">
        <v>27844.6</v>
      </c>
      <c r="F289" s="694">
        <f t="shared" si="9"/>
        <v>-55689.2</v>
      </c>
      <c r="G289" s="525"/>
      <c r="H289" s="507"/>
      <c r="I289" s="507"/>
      <c r="J289" s="507"/>
      <c r="K289" s="507"/>
      <c r="L289" s="525"/>
    </row>
    <row r="290" spans="1:20" ht="6.75" customHeight="1">
      <c r="A290" s="647"/>
      <c r="B290" s="639"/>
      <c r="C290" s="807"/>
      <c r="D290" s="641"/>
      <c r="E290" s="642"/>
      <c r="F290" s="694">
        <f t="shared" si="9"/>
        <v>0</v>
      </c>
      <c r="G290" s="525"/>
      <c r="H290" s="507"/>
      <c r="I290" s="507"/>
      <c r="J290" s="507"/>
      <c r="K290" s="507"/>
      <c r="L290" s="525"/>
    </row>
    <row r="291" spans="1:20">
      <c r="A291" s="655">
        <v>7.5</v>
      </c>
      <c r="B291" s="656" t="s">
        <v>462</v>
      </c>
      <c r="C291" s="807">
        <v>-2</v>
      </c>
      <c r="D291" s="641" t="s">
        <v>43</v>
      </c>
      <c r="E291" s="642">
        <v>3375</v>
      </c>
      <c r="F291" s="694">
        <f t="shared" si="9"/>
        <v>-6750</v>
      </c>
      <c r="G291" s="525"/>
      <c r="H291" s="507"/>
      <c r="I291" s="507"/>
      <c r="J291" s="507"/>
      <c r="K291" s="507"/>
      <c r="L291" s="525"/>
    </row>
    <row r="292" spans="1:20" ht="5.25" customHeight="1">
      <c r="A292" s="647"/>
      <c r="B292" s="639"/>
      <c r="C292" s="807"/>
      <c r="D292" s="641"/>
      <c r="E292" s="642"/>
      <c r="F292" s="694"/>
      <c r="G292" s="525"/>
      <c r="H292" s="507"/>
      <c r="I292" s="507"/>
      <c r="J292" s="507"/>
      <c r="K292" s="507"/>
      <c r="L292" s="525"/>
    </row>
    <row r="293" spans="1:20">
      <c r="A293" s="647">
        <v>7.6</v>
      </c>
      <c r="B293" s="702" t="s">
        <v>419</v>
      </c>
      <c r="C293" s="807"/>
      <c r="D293" s="641"/>
      <c r="E293" s="642"/>
      <c r="F293" s="694">
        <f t="shared" ref="F293:F298" si="10">ROUND(C293*E293,2)</f>
        <v>0</v>
      </c>
      <c r="G293" s="525"/>
      <c r="H293" s="507"/>
      <c r="I293" s="507"/>
      <c r="J293" s="507"/>
      <c r="K293" s="507"/>
      <c r="L293" s="525"/>
    </row>
    <row r="294" spans="1:20">
      <c r="A294" s="655" t="s">
        <v>472</v>
      </c>
      <c r="B294" s="657" t="s">
        <v>420</v>
      </c>
      <c r="C294" s="807">
        <v>-1</v>
      </c>
      <c r="D294" s="641" t="s">
        <v>43</v>
      </c>
      <c r="E294" s="642">
        <v>8500</v>
      </c>
      <c r="F294" s="694">
        <f t="shared" si="10"/>
        <v>-8500</v>
      </c>
      <c r="G294" s="525"/>
      <c r="H294" s="507"/>
      <c r="I294" s="507"/>
      <c r="J294" s="507"/>
      <c r="K294" s="507"/>
      <c r="L294" s="525"/>
    </row>
    <row r="295" spans="1:20">
      <c r="A295" s="655" t="s">
        <v>473</v>
      </c>
      <c r="B295" s="657" t="s">
        <v>425</v>
      </c>
      <c r="C295" s="807">
        <v>-2</v>
      </c>
      <c r="D295" s="641" t="s">
        <v>43</v>
      </c>
      <c r="E295" s="642">
        <v>778.80000000000007</v>
      </c>
      <c r="F295" s="694">
        <f t="shared" si="10"/>
        <v>-1557.6</v>
      </c>
      <c r="G295" s="525"/>
      <c r="H295" s="507"/>
      <c r="I295" s="507"/>
      <c r="J295" s="507"/>
      <c r="K295" s="507"/>
      <c r="L295" s="525"/>
    </row>
    <row r="296" spans="1:20">
      <c r="A296" s="655" t="s">
        <v>474</v>
      </c>
      <c r="B296" s="657" t="s">
        <v>423</v>
      </c>
      <c r="C296" s="807">
        <v>-1</v>
      </c>
      <c r="D296" s="641" t="s">
        <v>43</v>
      </c>
      <c r="E296" s="642">
        <v>1226.6099999999999</v>
      </c>
      <c r="F296" s="694">
        <f t="shared" si="10"/>
        <v>-1226.6099999999999</v>
      </c>
      <c r="G296" s="525"/>
      <c r="H296" s="507"/>
      <c r="I296" s="507"/>
      <c r="J296" s="507"/>
      <c r="K296" s="507"/>
      <c r="L296" s="525"/>
    </row>
    <row r="297" spans="1:20">
      <c r="A297" s="655" t="s">
        <v>475</v>
      </c>
      <c r="B297" s="657" t="s">
        <v>421</v>
      </c>
      <c r="C297" s="807">
        <v>-1</v>
      </c>
      <c r="D297" s="641" t="s">
        <v>43</v>
      </c>
      <c r="E297" s="642">
        <v>4500</v>
      </c>
      <c r="F297" s="694">
        <f t="shared" si="10"/>
        <v>-4500</v>
      </c>
      <c r="G297" s="525"/>
      <c r="H297" s="507"/>
      <c r="I297" s="507"/>
      <c r="J297" s="507"/>
      <c r="K297" s="507"/>
      <c r="L297" s="525"/>
    </row>
    <row r="298" spans="1:20">
      <c r="A298" s="655" t="s">
        <v>476</v>
      </c>
      <c r="B298" s="657" t="s">
        <v>424</v>
      </c>
      <c r="C298" s="807">
        <v>-1</v>
      </c>
      <c r="D298" s="645" t="s">
        <v>43</v>
      </c>
      <c r="E298" s="646">
        <v>21788.54</v>
      </c>
      <c r="F298" s="694">
        <f t="shared" si="10"/>
        <v>-21788.54</v>
      </c>
      <c r="G298" s="525"/>
      <c r="H298" s="507"/>
      <c r="I298" s="507"/>
      <c r="J298" s="507"/>
      <c r="K298" s="507"/>
      <c r="L298" s="525"/>
    </row>
    <row r="299" spans="1:20">
      <c r="A299" s="739"/>
      <c r="B299" s="740" t="s">
        <v>372</v>
      </c>
      <c r="C299" s="741"/>
      <c r="D299" s="742"/>
      <c r="E299" s="743"/>
      <c r="F299" s="744">
        <f>SUM(F266:F298)</f>
        <v>-1136694.9400000002</v>
      </c>
      <c r="G299" s="525"/>
      <c r="H299" s="507"/>
      <c r="I299" s="507"/>
      <c r="J299" s="507"/>
      <c r="K299" s="507"/>
      <c r="L299" s="525"/>
    </row>
    <row r="300" spans="1:20">
      <c r="A300" s="781"/>
      <c r="B300" s="796"/>
      <c r="C300" s="629"/>
      <c r="D300" s="630"/>
      <c r="E300" s="797"/>
      <c r="F300" s="798"/>
      <c r="G300" s="525"/>
      <c r="H300" s="507"/>
      <c r="I300" s="507"/>
      <c r="J300" s="507"/>
      <c r="K300" s="507"/>
      <c r="L300" s="525"/>
    </row>
    <row r="301" spans="1:20" s="516" customFormat="1">
      <c r="A301" s="647" t="s">
        <v>59</v>
      </c>
      <c r="B301" s="702" t="s">
        <v>481</v>
      </c>
      <c r="C301" s="640"/>
      <c r="D301" s="641"/>
      <c r="E301" s="642"/>
      <c r="F301" s="637"/>
      <c r="G301" s="525"/>
      <c r="H301" s="502"/>
      <c r="I301" s="502"/>
      <c r="J301" s="502"/>
      <c r="K301" s="502"/>
      <c r="L301" s="525"/>
      <c r="S301" s="554"/>
      <c r="T301" s="554"/>
    </row>
    <row r="302" spans="1:20" s="516" customFormat="1">
      <c r="A302" s="647"/>
      <c r="B302" s="639"/>
      <c r="C302" s="640"/>
      <c r="D302" s="641"/>
      <c r="E302" s="642"/>
      <c r="F302" s="637"/>
      <c r="G302" s="525"/>
      <c r="H302" s="502"/>
      <c r="I302" s="502"/>
      <c r="J302" s="502"/>
      <c r="K302" s="502"/>
      <c r="L302" s="525"/>
      <c r="S302" s="554"/>
      <c r="T302" s="554"/>
    </row>
    <row r="303" spans="1:20" s="516" customFormat="1">
      <c r="A303" s="653">
        <v>1</v>
      </c>
      <c r="B303" s="656" t="s">
        <v>399</v>
      </c>
      <c r="C303" s="807">
        <v>-1856</v>
      </c>
      <c r="D303" s="641" t="s">
        <v>15</v>
      </c>
      <c r="E303" s="642">
        <v>14.63</v>
      </c>
      <c r="F303" s="809">
        <f>ROUND(C303*E303,2)</f>
        <v>-27153.279999999999</v>
      </c>
      <c r="G303" s="525"/>
      <c r="H303" s="502"/>
      <c r="I303" s="502"/>
      <c r="J303" s="502"/>
      <c r="K303" s="502"/>
      <c r="L303" s="525"/>
      <c r="S303" s="554"/>
      <c r="T303" s="554"/>
    </row>
    <row r="304" spans="1:20" s="516" customFormat="1" ht="3.75" customHeight="1">
      <c r="A304" s="647"/>
      <c r="B304" s="639"/>
      <c r="C304" s="807">
        <v>0</v>
      </c>
      <c r="D304" s="641"/>
      <c r="E304" s="642"/>
      <c r="F304" s="809"/>
      <c r="G304" s="525"/>
      <c r="H304" s="502"/>
      <c r="I304" s="502"/>
      <c r="J304" s="502"/>
      <c r="K304" s="502"/>
      <c r="L304" s="525"/>
      <c r="S304" s="554"/>
      <c r="T304" s="554"/>
    </row>
    <row r="305" spans="1:20">
      <c r="A305" s="679">
        <v>2</v>
      </c>
      <c r="B305" s="680" t="s">
        <v>402</v>
      </c>
      <c r="C305" s="807">
        <v>0</v>
      </c>
      <c r="D305" s="641"/>
      <c r="E305" s="682"/>
      <c r="F305" s="809">
        <f t="shared" ref="F305:F317" si="11">ROUND(C305*E305,2)</f>
        <v>0</v>
      </c>
      <c r="G305" s="525"/>
      <c r="H305" s="502"/>
      <c r="I305" s="502"/>
      <c r="J305" s="502"/>
      <c r="K305" s="502"/>
      <c r="L305" s="525"/>
    </row>
    <row r="306" spans="1:20">
      <c r="A306" s="683">
        <v>2.1</v>
      </c>
      <c r="B306" s="684" t="s">
        <v>404</v>
      </c>
      <c r="C306" s="807">
        <v>-1206.4000000000001</v>
      </c>
      <c r="D306" s="686" t="s">
        <v>22</v>
      </c>
      <c r="E306" s="687">
        <v>110.59</v>
      </c>
      <c r="F306" s="809">
        <f t="shared" si="11"/>
        <v>-133415.78</v>
      </c>
      <c r="G306" s="525"/>
      <c r="H306" s="502"/>
      <c r="I306" s="502"/>
      <c r="J306" s="502"/>
      <c r="K306" s="502"/>
      <c r="L306" s="525"/>
    </row>
    <row r="307" spans="1:20">
      <c r="A307" s="683">
        <v>2.2000000000000002</v>
      </c>
      <c r="B307" s="688" t="s">
        <v>26</v>
      </c>
      <c r="C307" s="807">
        <v>-111.36</v>
      </c>
      <c r="D307" s="686" t="s">
        <v>22</v>
      </c>
      <c r="E307" s="682">
        <v>2600</v>
      </c>
      <c r="F307" s="809">
        <f t="shared" si="11"/>
        <v>-289536</v>
      </c>
      <c r="G307" s="525"/>
      <c r="H307" s="500"/>
      <c r="I307" s="500"/>
      <c r="J307" s="500"/>
      <c r="K307" s="500"/>
      <c r="L307" s="525"/>
    </row>
    <row r="308" spans="1:20" ht="24">
      <c r="A308" s="690">
        <v>2.2999999999999998</v>
      </c>
      <c r="B308" s="691" t="s">
        <v>405</v>
      </c>
      <c r="C308" s="807">
        <v>-1032.18</v>
      </c>
      <c r="D308" s="693" t="s">
        <v>22</v>
      </c>
      <c r="E308" s="692">
        <v>183.64</v>
      </c>
      <c r="F308" s="809">
        <f t="shared" si="11"/>
        <v>-189549.54</v>
      </c>
      <c r="G308" s="525"/>
      <c r="H308" s="505"/>
      <c r="I308" s="505"/>
      <c r="J308" s="505"/>
      <c r="K308" s="505"/>
      <c r="L308" s="525"/>
    </row>
    <row r="309" spans="1:20" s="568" customFormat="1" ht="24">
      <c r="A309" s="690">
        <v>2.4</v>
      </c>
      <c r="B309" s="691" t="s">
        <v>403</v>
      </c>
      <c r="C309" s="807">
        <v>-209.07</v>
      </c>
      <c r="D309" s="693" t="s">
        <v>22</v>
      </c>
      <c r="E309" s="692">
        <v>210</v>
      </c>
      <c r="F309" s="809">
        <f t="shared" si="11"/>
        <v>-43904.7</v>
      </c>
      <c r="G309" s="525"/>
      <c r="H309" s="536"/>
      <c r="I309" s="536"/>
      <c r="J309" s="536"/>
      <c r="K309" s="536"/>
      <c r="L309" s="566"/>
      <c r="S309" s="569"/>
      <c r="T309" s="569"/>
    </row>
    <row r="310" spans="1:20" s="516" customFormat="1" ht="8.25" customHeight="1">
      <c r="A310" s="683"/>
      <c r="B310" s="688"/>
      <c r="C310" s="807">
        <v>0</v>
      </c>
      <c r="D310" s="641"/>
      <c r="E310" s="695"/>
      <c r="F310" s="809">
        <f t="shared" si="11"/>
        <v>0</v>
      </c>
      <c r="G310" s="525"/>
      <c r="H310" s="502"/>
      <c r="I310" s="502"/>
      <c r="J310" s="502"/>
      <c r="K310" s="502"/>
      <c r="L310" s="525"/>
      <c r="S310" s="554"/>
      <c r="T310" s="554"/>
    </row>
    <row r="311" spans="1:20">
      <c r="A311" s="679">
        <v>3</v>
      </c>
      <c r="B311" s="680" t="s">
        <v>299</v>
      </c>
      <c r="C311" s="807">
        <v>0</v>
      </c>
      <c r="D311" s="641"/>
      <c r="E311" s="682"/>
      <c r="F311" s="809">
        <f t="shared" si="11"/>
        <v>0</v>
      </c>
      <c r="G311" s="525"/>
      <c r="H311" s="502"/>
      <c r="I311" s="502"/>
      <c r="J311" s="502"/>
      <c r="K311" s="502"/>
      <c r="L311" s="525"/>
    </row>
    <row r="312" spans="1:20">
      <c r="A312" s="697">
        <v>3.1</v>
      </c>
      <c r="B312" s="684" t="s">
        <v>406</v>
      </c>
      <c r="C312" s="807">
        <v>-1893.1200000000001</v>
      </c>
      <c r="D312" s="686" t="s">
        <v>15</v>
      </c>
      <c r="E312" s="692">
        <v>554.04999999999995</v>
      </c>
      <c r="F312" s="809">
        <f t="shared" si="11"/>
        <v>-1048883.1399999999</v>
      </c>
      <c r="G312" s="525"/>
      <c r="H312" s="502"/>
      <c r="I312" s="502"/>
      <c r="J312" s="502"/>
      <c r="K312" s="502"/>
      <c r="L312" s="525"/>
    </row>
    <row r="313" spans="1:20">
      <c r="A313" s="647"/>
      <c r="B313" s="639"/>
      <c r="C313" s="807">
        <v>0</v>
      </c>
      <c r="D313" s="641"/>
      <c r="E313" s="642"/>
      <c r="F313" s="809">
        <f t="shared" si="11"/>
        <v>0</v>
      </c>
      <c r="G313" s="525"/>
      <c r="H313" s="502"/>
      <c r="I313" s="502"/>
      <c r="J313" s="502"/>
      <c r="K313" s="502"/>
      <c r="L313" s="525"/>
    </row>
    <row r="314" spans="1:20">
      <c r="A314" s="638">
        <v>4</v>
      </c>
      <c r="B314" s="639" t="s">
        <v>407</v>
      </c>
      <c r="C314" s="807">
        <v>0</v>
      </c>
      <c r="D314" s="641"/>
      <c r="E314" s="642"/>
      <c r="F314" s="809">
        <f t="shared" si="11"/>
        <v>0</v>
      </c>
      <c r="G314" s="525"/>
      <c r="H314" s="505"/>
      <c r="I314" s="505"/>
      <c r="J314" s="505"/>
      <c r="K314" s="505"/>
      <c r="L314" s="525"/>
    </row>
    <row r="315" spans="1:20">
      <c r="A315" s="655">
        <v>4.0999999999999996</v>
      </c>
      <c r="B315" s="684" t="s">
        <v>406</v>
      </c>
      <c r="C315" s="807">
        <v>-1893.1200000000001</v>
      </c>
      <c r="D315" s="641" t="s">
        <v>15</v>
      </c>
      <c r="E315" s="642">
        <v>27.98</v>
      </c>
      <c r="F315" s="809">
        <f t="shared" si="11"/>
        <v>-52969.5</v>
      </c>
      <c r="G315" s="525"/>
      <c r="H315" s="505"/>
      <c r="I315" s="505"/>
      <c r="J315" s="505"/>
      <c r="K315" s="505"/>
      <c r="L315" s="525"/>
    </row>
    <row r="316" spans="1:20" ht="3" customHeight="1">
      <c r="A316" s="647"/>
      <c r="B316" s="639"/>
      <c r="C316" s="807">
        <v>0</v>
      </c>
      <c r="D316" s="641"/>
      <c r="E316" s="642"/>
      <c r="F316" s="809">
        <f t="shared" si="11"/>
        <v>0</v>
      </c>
      <c r="G316" s="525"/>
      <c r="H316" s="505"/>
      <c r="I316" s="505"/>
      <c r="J316" s="505"/>
      <c r="K316" s="505"/>
      <c r="L316" s="525"/>
    </row>
    <row r="317" spans="1:20">
      <c r="A317" s="653">
        <v>5</v>
      </c>
      <c r="B317" s="656" t="s">
        <v>468</v>
      </c>
      <c r="C317" s="807">
        <v>-1856</v>
      </c>
      <c r="D317" s="641" t="s">
        <v>15</v>
      </c>
      <c r="E317" s="642">
        <v>7.63</v>
      </c>
      <c r="F317" s="809">
        <f t="shared" si="11"/>
        <v>-14161.28</v>
      </c>
      <c r="G317" s="525"/>
      <c r="H317" s="505"/>
      <c r="I317" s="505"/>
      <c r="J317" s="505"/>
      <c r="K317" s="505"/>
      <c r="L317" s="525"/>
    </row>
    <row r="318" spans="1:20" ht="6.75" customHeight="1">
      <c r="A318" s="647"/>
      <c r="B318" s="639"/>
      <c r="C318" s="807">
        <v>0</v>
      </c>
      <c r="D318" s="641"/>
      <c r="E318" s="642"/>
      <c r="F318" s="809"/>
      <c r="G318" s="525"/>
      <c r="H318" s="505"/>
      <c r="I318" s="505"/>
      <c r="J318" s="505"/>
      <c r="K318" s="505"/>
      <c r="L318" s="525"/>
    </row>
    <row r="319" spans="1:20" ht="24">
      <c r="A319" s="653">
        <v>6</v>
      </c>
      <c r="B319" s="657" t="s">
        <v>467</v>
      </c>
      <c r="C319" s="807">
        <v>-0.1</v>
      </c>
      <c r="D319" s="641" t="s">
        <v>263</v>
      </c>
      <c r="E319" s="642">
        <v>1048883.1399999999</v>
      </c>
      <c r="F319" s="809">
        <f>ROUND(C319*E319,2)</f>
        <v>-104888.31</v>
      </c>
      <c r="G319" s="525"/>
      <c r="H319" s="505"/>
      <c r="I319" s="505"/>
      <c r="J319" s="505"/>
      <c r="K319" s="505"/>
      <c r="L319" s="525"/>
    </row>
    <row r="320" spans="1:20">
      <c r="A320" s="647"/>
      <c r="B320" s="639"/>
      <c r="C320" s="807">
        <v>0</v>
      </c>
      <c r="D320" s="641"/>
      <c r="E320" s="642"/>
      <c r="F320" s="809"/>
      <c r="G320" s="525"/>
      <c r="H320" s="505"/>
      <c r="I320" s="505"/>
      <c r="J320" s="505"/>
      <c r="K320" s="505"/>
      <c r="L320" s="525"/>
    </row>
    <row r="321" spans="1:20">
      <c r="A321" s="638">
        <v>7</v>
      </c>
      <c r="B321" s="702" t="s">
        <v>463</v>
      </c>
      <c r="C321" s="807">
        <v>0</v>
      </c>
      <c r="D321" s="641"/>
      <c r="E321" s="642"/>
      <c r="F321" s="809"/>
      <c r="G321" s="525"/>
      <c r="H321" s="505"/>
      <c r="I321" s="505"/>
      <c r="J321" s="505"/>
      <c r="K321" s="505"/>
      <c r="L321" s="525"/>
    </row>
    <row r="322" spans="1:20" s="568" customFormat="1">
      <c r="A322" s="655">
        <v>7.1</v>
      </c>
      <c r="B322" s="656" t="s">
        <v>460</v>
      </c>
      <c r="C322" s="807">
        <v>-1</v>
      </c>
      <c r="D322" s="641" t="s">
        <v>43</v>
      </c>
      <c r="E322" s="642">
        <v>6747.5</v>
      </c>
      <c r="F322" s="809">
        <f>ROUND(C322*E322,2)</f>
        <v>-6747.5</v>
      </c>
      <c r="G322" s="525"/>
      <c r="H322" s="536"/>
      <c r="I322" s="536"/>
      <c r="J322" s="536"/>
      <c r="K322" s="536"/>
      <c r="L322" s="566"/>
      <c r="S322" s="569"/>
      <c r="T322" s="569"/>
    </row>
    <row r="323" spans="1:20" s="516" customFormat="1">
      <c r="A323" s="655">
        <v>7.2</v>
      </c>
      <c r="B323" s="656" t="s">
        <v>461</v>
      </c>
      <c r="C323" s="807">
        <v>-2</v>
      </c>
      <c r="D323" s="641" t="s">
        <v>43</v>
      </c>
      <c r="E323" s="642">
        <v>2948.22</v>
      </c>
      <c r="F323" s="809">
        <f>ROUND(C323*E323,2)</f>
        <v>-5896.44</v>
      </c>
      <c r="G323" s="525"/>
      <c r="H323" s="502"/>
      <c r="I323" s="502"/>
      <c r="J323" s="502"/>
      <c r="K323" s="502"/>
      <c r="L323" s="525"/>
      <c r="S323" s="554"/>
      <c r="T323" s="554"/>
    </row>
    <row r="324" spans="1:20" s="568" customFormat="1">
      <c r="A324" s="655">
        <v>7.3</v>
      </c>
      <c r="B324" s="656" t="s">
        <v>423</v>
      </c>
      <c r="C324" s="807">
        <v>-1</v>
      </c>
      <c r="D324" s="641" t="s">
        <v>43</v>
      </c>
      <c r="E324" s="642">
        <v>1384.48</v>
      </c>
      <c r="F324" s="809">
        <f>ROUND(C324*E324,2)</f>
        <v>-1384.48</v>
      </c>
      <c r="G324" s="525"/>
      <c r="H324" s="536"/>
      <c r="I324" s="536"/>
      <c r="J324" s="536"/>
      <c r="K324" s="536"/>
      <c r="L324" s="566"/>
      <c r="N324" s="570"/>
      <c r="S324" s="569"/>
      <c r="T324" s="569"/>
    </row>
    <row r="325" spans="1:20" ht="24">
      <c r="A325" s="655">
        <v>7.4</v>
      </c>
      <c r="B325" s="657" t="s">
        <v>464</v>
      </c>
      <c r="C325" s="807">
        <v>-2</v>
      </c>
      <c r="D325" s="645" t="s">
        <v>43</v>
      </c>
      <c r="E325" s="646">
        <v>27844.6</v>
      </c>
      <c r="F325" s="809">
        <f>ROUND(C325*E325,2)</f>
        <v>-55689.2</v>
      </c>
      <c r="G325" s="525"/>
      <c r="H325" s="502"/>
      <c r="I325" s="502"/>
      <c r="J325" s="502"/>
      <c r="K325" s="502"/>
      <c r="L325" s="525"/>
    </row>
    <row r="326" spans="1:20">
      <c r="A326" s="658">
        <v>7.5</v>
      </c>
      <c r="B326" s="703" t="s">
        <v>462</v>
      </c>
      <c r="C326" s="808">
        <v>-2</v>
      </c>
      <c r="D326" s="699" t="s">
        <v>43</v>
      </c>
      <c r="E326" s="700">
        <v>3375</v>
      </c>
      <c r="F326" s="810">
        <f>ROUND(C326*E326,2)</f>
        <v>-6750</v>
      </c>
      <c r="G326" s="525"/>
      <c r="H326" s="524"/>
      <c r="I326" s="524"/>
      <c r="J326" s="524"/>
      <c r="K326" s="502"/>
      <c r="L326" s="525"/>
    </row>
    <row r="327" spans="1:20">
      <c r="A327" s="647"/>
      <c r="B327" s="639"/>
      <c r="C327" s="807">
        <v>0</v>
      </c>
      <c r="D327" s="641"/>
      <c r="E327" s="642"/>
      <c r="F327" s="809"/>
      <c r="G327" s="525"/>
      <c r="H327" s="524"/>
      <c r="I327" s="524"/>
      <c r="J327" s="524"/>
      <c r="K327" s="502"/>
      <c r="L327" s="525"/>
    </row>
    <row r="328" spans="1:20">
      <c r="A328" s="647">
        <v>7.6</v>
      </c>
      <c r="B328" s="702" t="s">
        <v>419</v>
      </c>
      <c r="C328" s="807">
        <v>0</v>
      </c>
      <c r="D328" s="641"/>
      <c r="E328" s="642"/>
      <c r="F328" s="809">
        <f t="shared" ref="F328:F333" si="12">ROUND(C328*E328,2)</f>
        <v>0</v>
      </c>
      <c r="G328" s="525"/>
      <c r="H328" s="525"/>
      <c r="I328" s="571"/>
      <c r="J328" s="572"/>
      <c r="K328" s="502"/>
    </row>
    <row r="329" spans="1:20">
      <c r="A329" s="655" t="s">
        <v>472</v>
      </c>
      <c r="B329" s="657" t="s">
        <v>420</v>
      </c>
      <c r="C329" s="807">
        <v>-1</v>
      </c>
      <c r="D329" s="641" t="s">
        <v>43</v>
      </c>
      <c r="E329" s="642">
        <v>8500</v>
      </c>
      <c r="F329" s="809">
        <f t="shared" si="12"/>
        <v>-8500</v>
      </c>
      <c r="G329" s="525"/>
      <c r="H329" s="502"/>
      <c r="I329" s="502"/>
      <c r="J329" s="502"/>
      <c r="K329" s="502"/>
      <c r="L329" s="525"/>
    </row>
    <row r="330" spans="1:20">
      <c r="A330" s="655" t="s">
        <v>473</v>
      </c>
      <c r="B330" s="657" t="s">
        <v>425</v>
      </c>
      <c r="C330" s="807">
        <v>-2</v>
      </c>
      <c r="D330" s="641" t="s">
        <v>43</v>
      </c>
      <c r="E330" s="642">
        <v>778.80000000000007</v>
      </c>
      <c r="F330" s="809">
        <f t="shared" si="12"/>
        <v>-1557.6</v>
      </c>
      <c r="G330" s="525"/>
      <c r="H330" s="526"/>
      <c r="I330" s="526"/>
      <c r="J330" s="526"/>
      <c r="K330" s="502"/>
      <c r="L330" s="525"/>
    </row>
    <row r="331" spans="1:20">
      <c r="A331" s="655" t="s">
        <v>474</v>
      </c>
      <c r="B331" s="657" t="s">
        <v>423</v>
      </c>
      <c r="C331" s="807">
        <v>-1</v>
      </c>
      <c r="D331" s="641" t="s">
        <v>43</v>
      </c>
      <c r="E331" s="642">
        <v>1226.6099999999999</v>
      </c>
      <c r="F331" s="809">
        <f t="shared" si="12"/>
        <v>-1226.6099999999999</v>
      </c>
      <c r="G331" s="525"/>
      <c r="H331" s="526"/>
      <c r="I331" s="526"/>
      <c r="J331" s="526"/>
      <c r="K331" s="502"/>
      <c r="L331" s="525"/>
    </row>
    <row r="332" spans="1:20">
      <c r="A332" s="655" t="s">
        <v>475</v>
      </c>
      <c r="B332" s="657" t="s">
        <v>421</v>
      </c>
      <c r="C332" s="807">
        <v>-1</v>
      </c>
      <c r="D332" s="641" t="s">
        <v>43</v>
      </c>
      <c r="E332" s="642">
        <v>4500</v>
      </c>
      <c r="F332" s="809">
        <f t="shared" si="12"/>
        <v>-4500</v>
      </c>
      <c r="G332" s="525"/>
      <c r="H332" s="526"/>
      <c r="I332" s="526"/>
      <c r="J332" s="526"/>
      <c r="K332" s="502"/>
      <c r="L332" s="525"/>
    </row>
    <row r="333" spans="1:20">
      <c r="A333" s="655" t="s">
        <v>476</v>
      </c>
      <c r="B333" s="657" t="s">
        <v>424</v>
      </c>
      <c r="C333" s="807">
        <v>-1</v>
      </c>
      <c r="D333" s="641" t="s">
        <v>43</v>
      </c>
      <c r="E333" s="642">
        <v>21788.54</v>
      </c>
      <c r="F333" s="809">
        <f t="shared" si="12"/>
        <v>-21788.54</v>
      </c>
      <c r="G333" s="525"/>
      <c r="H333" s="502"/>
      <c r="I333" s="502"/>
      <c r="J333" s="502"/>
      <c r="K333" s="502"/>
      <c r="L333" s="525"/>
    </row>
    <row r="334" spans="1:20" s="519" customFormat="1" ht="12.75" customHeight="1">
      <c r="A334" s="811"/>
      <c r="B334" s="812" t="s">
        <v>333</v>
      </c>
      <c r="C334" s="813"/>
      <c r="D334" s="814"/>
      <c r="E334" s="815"/>
      <c r="F334" s="816">
        <f>SUM(F303:F333)</f>
        <v>-2018501.9000000001</v>
      </c>
      <c r="G334" s="525"/>
      <c r="H334" s="526"/>
      <c r="I334" s="525"/>
      <c r="J334" s="526"/>
      <c r="K334" s="526"/>
      <c r="L334" s="526"/>
      <c r="M334" s="520"/>
      <c r="N334" s="520"/>
    </row>
    <row r="335" spans="1:20">
      <c r="A335" s="781"/>
      <c r="B335" s="796"/>
      <c r="C335" s="629"/>
      <c r="D335" s="630"/>
      <c r="E335" s="797"/>
      <c r="F335" s="798"/>
      <c r="G335" s="525"/>
      <c r="H335" s="502"/>
      <c r="I335" s="502"/>
      <c r="J335" s="502"/>
      <c r="K335" s="502"/>
      <c r="L335" s="525"/>
    </row>
    <row r="336" spans="1:20">
      <c r="A336" s="817" t="s">
        <v>71</v>
      </c>
      <c r="B336" s="818" t="s">
        <v>355</v>
      </c>
      <c r="C336" s="819"/>
      <c r="D336" s="820"/>
      <c r="E336" s="821"/>
      <c r="F336" s="822"/>
      <c r="G336" s="525"/>
      <c r="H336" s="502"/>
      <c r="I336" s="502"/>
      <c r="J336" s="502"/>
      <c r="K336" s="502"/>
      <c r="L336" s="525"/>
    </row>
    <row r="337" spans="1:12">
      <c r="A337" s="823"/>
      <c r="B337" s="824"/>
      <c r="C337" s="819"/>
      <c r="D337" s="820"/>
      <c r="E337" s="821"/>
      <c r="F337" s="822"/>
      <c r="G337" s="525"/>
      <c r="H337" s="502"/>
      <c r="I337" s="502"/>
      <c r="J337" s="502"/>
      <c r="K337" s="502"/>
      <c r="L337" s="525"/>
    </row>
    <row r="338" spans="1:12">
      <c r="A338" s="825">
        <v>1</v>
      </c>
      <c r="B338" s="818" t="s">
        <v>350</v>
      </c>
      <c r="C338" s="819"/>
      <c r="D338" s="820"/>
      <c r="E338" s="821"/>
      <c r="F338" s="822"/>
      <c r="G338" s="525"/>
      <c r="H338" s="502"/>
      <c r="I338" s="502"/>
      <c r="J338" s="502"/>
      <c r="K338" s="502"/>
      <c r="L338" s="525"/>
    </row>
    <row r="339" spans="1:12" ht="24">
      <c r="A339" s="826">
        <v>1.1000000000000001</v>
      </c>
      <c r="B339" s="827" t="s">
        <v>432</v>
      </c>
      <c r="C339" s="828">
        <v>-4</v>
      </c>
      <c r="D339" s="829" t="s">
        <v>43</v>
      </c>
      <c r="E339" s="830">
        <v>455103.85</v>
      </c>
      <c r="F339" s="831">
        <f>ROUND(E339*C339,2)</f>
        <v>-1820415.4</v>
      </c>
      <c r="G339" s="525"/>
      <c r="H339" s="502"/>
      <c r="I339" s="502"/>
      <c r="J339" s="502"/>
      <c r="K339" s="502"/>
      <c r="L339" s="525"/>
    </row>
    <row r="340" spans="1:12">
      <c r="A340" s="823"/>
      <c r="B340" s="824"/>
      <c r="C340" s="819"/>
      <c r="D340" s="820"/>
      <c r="E340" s="821"/>
      <c r="F340" s="831"/>
      <c r="G340" s="525"/>
      <c r="H340" s="502"/>
      <c r="I340" s="502"/>
      <c r="J340" s="502"/>
      <c r="K340" s="502"/>
      <c r="L340" s="525"/>
    </row>
    <row r="341" spans="1:12">
      <c r="A341" s="817">
        <v>3.4</v>
      </c>
      <c r="B341" s="818" t="s">
        <v>363</v>
      </c>
      <c r="C341" s="819"/>
      <c r="D341" s="820"/>
      <c r="E341" s="821"/>
      <c r="F341" s="831"/>
      <c r="G341" s="525"/>
      <c r="H341" s="502"/>
      <c r="I341" s="502"/>
      <c r="J341" s="502"/>
      <c r="K341" s="502"/>
      <c r="L341" s="525"/>
    </row>
    <row r="342" spans="1:12">
      <c r="A342" s="826" t="s">
        <v>380</v>
      </c>
      <c r="B342" s="827" t="s">
        <v>449</v>
      </c>
      <c r="C342" s="832">
        <v>-5.05</v>
      </c>
      <c r="D342" s="829" t="s">
        <v>22</v>
      </c>
      <c r="E342" s="830">
        <v>3540</v>
      </c>
      <c r="F342" s="831">
        <f>ROUND(E342*C342,2)</f>
        <v>-17877</v>
      </c>
      <c r="G342" s="525"/>
      <c r="H342" s="502"/>
      <c r="I342" s="502"/>
      <c r="J342" s="502"/>
      <c r="K342" s="502"/>
      <c r="L342" s="525"/>
    </row>
    <row r="343" spans="1:12">
      <c r="A343" s="781"/>
      <c r="B343" s="796"/>
      <c r="C343" s="629"/>
      <c r="D343" s="630"/>
      <c r="E343" s="797"/>
      <c r="F343" s="806"/>
      <c r="G343" s="525"/>
      <c r="H343" s="502"/>
      <c r="I343" s="502"/>
      <c r="J343" s="502"/>
      <c r="K343" s="502"/>
      <c r="L343" s="525"/>
    </row>
    <row r="344" spans="1:12">
      <c r="A344" s="817">
        <v>3.6</v>
      </c>
      <c r="B344" s="818" t="s">
        <v>361</v>
      </c>
      <c r="C344" s="833"/>
      <c r="D344" s="834"/>
      <c r="E344" s="671"/>
      <c r="F344" s="831">
        <f>ROUND(E344*C344,2)</f>
        <v>0</v>
      </c>
      <c r="G344" s="525"/>
      <c r="H344" s="502"/>
      <c r="I344" s="502"/>
      <c r="J344" s="502"/>
      <c r="K344" s="502"/>
      <c r="L344" s="525"/>
    </row>
    <row r="345" spans="1:12" ht="24">
      <c r="A345" s="826" t="s">
        <v>447</v>
      </c>
      <c r="B345" s="827" t="s">
        <v>427</v>
      </c>
      <c r="C345" s="828">
        <v>-2</v>
      </c>
      <c r="D345" s="829" t="s">
        <v>43</v>
      </c>
      <c r="E345" s="830">
        <v>433432.24</v>
      </c>
      <c r="F345" s="831">
        <f>ROUND(E345*C345,2)</f>
        <v>-866864.48</v>
      </c>
      <c r="G345" s="525"/>
      <c r="H345" s="502"/>
      <c r="I345" s="502"/>
      <c r="J345" s="502"/>
      <c r="K345" s="502"/>
      <c r="L345" s="525"/>
    </row>
    <row r="346" spans="1:12" ht="24">
      <c r="A346" s="826" t="s">
        <v>448</v>
      </c>
      <c r="B346" s="827" t="s">
        <v>439</v>
      </c>
      <c r="C346" s="828">
        <v>-1</v>
      </c>
      <c r="D346" s="829" t="s">
        <v>43</v>
      </c>
      <c r="E346" s="830">
        <v>396681.95</v>
      </c>
      <c r="F346" s="831">
        <f>ROUND(E346*C346,2)</f>
        <v>-396681.95</v>
      </c>
      <c r="G346" s="525"/>
      <c r="H346" s="502"/>
      <c r="I346" s="502"/>
      <c r="J346" s="502"/>
      <c r="K346" s="502"/>
      <c r="L346" s="525"/>
    </row>
    <row r="347" spans="1:12">
      <c r="A347" s="826"/>
      <c r="B347" s="827"/>
      <c r="C347" s="828"/>
      <c r="D347" s="829"/>
      <c r="E347" s="830"/>
      <c r="F347" s="831"/>
      <c r="G347" s="525"/>
      <c r="H347" s="502"/>
      <c r="I347" s="502"/>
      <c r="J347" s="502"/>
      <c r="K347" s="502"/>
      <c r="L347" s="525"/>
    </row>
    <row r="348" spans="1:12">
      <c r="A348" s="817">
        <v>8.3000000000000007</v>
      </c>
      <c r="B348" s="835" t="s">
        <v>336</v>
      </c>
      <c r="C348" s="828">
        <v>0</v>
      </c>
      <c r="D348" s="829"/>
      <c r="E348" s="830"/>
      <c r="F348" s="831">
        <f t="shared" ref="F348:F353" si="13">ROUND(E348*C348,2)</f>
        <v>0</v>
      </c>
      <c r="G348" s="525"/>
      <c r="H348" s="502"/>
      <c r="I348" s="502"/>
      <c r="J348" s="502"/>
      <c r="K348" s="502"/>
      <c r="L348" s="525"/>
    </row>
    <row r="349" spans="1:12" ht="24">
      <c r="A349" s="826" t="s">
        <v>394</v>
      </c>
      <c r="B349" s="827" t="s">
        <v>451</v>
      </c>
      <c r="C349" s="828">
        <v>-1</v>
      </c>
      <c r="D349" s="829" t="s">
        <v>43</v>
      </c>
      <c r="E349" s="830">
        <v>190452</v>
      </c>
      <c r="F349" s="831">
        <f t="shared" si="13"/>
        <v>-190452</v>
      </c>
      <c r="G349" s="525"/>
      <c r="H349" s="502"/>
      <c r="I349" s="502"/>
      <c r="J349" s="502"/>
      <c r="K349" s="502"/>
      <c r="L349" s="525"/>
    </row>
    <row r="350" spans="1:12">
      <c r="A350" s="826" t="s">
        <v>396</v>
      </c>
      <c r="B350" s="827" t="s">
        <v>450</v>
      </c>
      <c r="C350" s="828">
        <v>-4</v>
      </c>
      <c r="D350" s="829" t="s">
        <v>43</v>
      </c>
      <c r="E350" s="830">
        <v>86848</v>
      </c>
      <c r="F350" s="831">
        <f t="shared" si="13"/>
        <v>-347392</v>
      </c>
      <c r="G350" s="525"/>
      <c r="H350" s="502"/>
      <c r="I350" s="502"/>
      <c r="J350" s="502"/>
      <c r="K350" s="502"/>
      <c r="L350" s="525"/>
    </row>
    <row r="351" spans="1:12">
      <c r="A351" s="826" t="s">
        <v>398</v>
      </c>
      <c r="B351" s="827" t="s">
        <v>337</v>
      </c>
      <c r="C351" s="828">
        <v>-1</v>
      </c>
      <c r="D351" s="829" t="s">
        <v>43</v>
      </c>
      <c r="E351" s="830">
        <v>9000</v>
      </c>
      <c r="F351" s="831">
        <f t="shared" si="13"/>
        <v>-9000</v>
      </c>
      <c r="G351" s="525"/>
      <c r="H351" s="502"/>
      <c r="I351" s="502"/>
      <c r="J351" s="502"/>
      <c r="K351" s="502"/>
      <c r="L351" s="525"/>
    </row>
    <row r="352" spans="1:12">
      <c r="A352" s="826" t="s">
        <v>395</v>
      </c>
      <c r="B352" s="827" t="s">
        <v>433</v>
      </c>
      <c r="C352" s="828">
        <v>-2</v>
      </c>
      <c r="D352" s="829" t="s">
        <v>43</v>
      </c>
      <c r="E352" s="830">
        <v>550</v>
      </c>
      <c r="F352" s="831">
        <f t="shared" si="13"/>
        <v>-1100</v>
      </c>
      <c r="G352" s="525"/>
      <c r="H352" s="502"/>
      <c r="I352" s="502"/>
      <c r="J352" s="502"/>
      <c r="K352" s="502"/>
      <c r="L352" s="525"/>
    </row>
    <row r="353" spans="1:20">
      <c r="A353" s="826" t="s">
        <v>397</v>
      </c>
      <c r="B353" s="827" t="s">
        <v>262</v>
      </c>
      <c r="C353" s="828">
        <v>-1</v>
      </c>
      <c r="D353" s="829" t="s">
        <v>43</v>
      </c>
      <c r="E353" s="830">
        <v>18000</v>
      </c>
      <c r="F353" s="831">
        <f t="shared" si="13"/>
        <v>-18000</v>
      </c>
      <c r="G353" s="525"/>
      <c r="H353" s="502"/>
      <c r="I353" s="502"/>
      <c r="J353" s="502"/>
      <c r="K353" s="502"/>
      <c r="L353" s="525"/>
    </row>
    <row r="354" spans="1:20">
      <c r="A354" s="739"/>
      <c r="B354" s="740" t="s">
        <v>411</v>
      </c>
      <c r="C354" s="741"/>
      <c r="D354" s="742"/>
      <c r="E354" s="743"/>
      <c r="F354" s="744">
        <f>SUM(F339:F353)</f>
        <v>-3667782.83</v>
      </c>
      <c r="G354" s="525"/>
      <c r="H354" s="502"/>
      <c r="I354" s="502"/>
      <c r="J354" s="502"/>
      <c r="K354" s="502"/>
      <c r="L354" s="525"/>
    </row>
    <row r="355" spans="1:20" s="568" customFormat="1" ht="24">
      <c r="A355" s="817" t="s">
        <v>77</v>
      </c>
      <c r="B355" s="836" t="s">
        <v>321</v>
      </c>
      <c r="C355" s="819"/>
      <c r="D355" s="820"/>
      <c r="E355" s="821"/>
      <c r="F355" s="822"/>
      <c r="G355" s="525"/>
      <c r="H355" s="506"/>
      <c r="I355" s="506"/>
      <c r="J355" s="506"/>
      <c r="K355" s="506"/>
      <c r="L355" s="566"/>
      <c r="S355" s="569"/>
      <c r="T355" s="569"/>
    </row>
    <row r="356" spans="1:20" s="516" customFormat="1">
      <c r="A356" s="823"/>
      <c r="B356" s="824"/>
      <c r="C356" s="819"/>
      <c r="D356" s="820"/>
      <c r="E356" s="821"/>
      <c r="F356" s="822"/>
      <c r="G356" s="525"/>
      <c r="H356" s="502"/>
      <c r="I356" s="502"/>
      <c r="J356" s="502"/>
      <c r="K356" s="502"/>
      <c r="L356" s="525"/>
      <c r="S356" s="554"/>
      <c r="T356" s="554"/>
    </row>
    <row r="357" spans="1:20">
      <c r="A357" s="837">
        <v>3</v>
      </c>
      <c r="B357" s="838" t="s">
        <v>315</v>
      </c>
      <c r="C357" s="833"/>
      <c r="D357" s="839"/>
      <c r="E357" s="840"/>
      <c r="F357" s="841">
        <f>+ROUND(C357*E357,2)</f>
        <v>0</v>
      </c>
      <c r="G357" s="525"/>
      <c r="H357" s="502"/>
      <c r="I357" s="502"/>
      <c r="J357" s="502"/>
      <c r="K357" s="502"/>
      <c r="L357" s="525"/>
    </row>
    <row r="358" spans="1:20" ht="24">
      <c r="A358" s="842">
        <v>3.1</v>
      </c>
      <c r="B358" s="843" t="s">
        <v>457</v>
      </c>
      <c r="C358" s="828">
        <v>-1</v>
      </c>
      <c r="D358" s="844" t="s">
        <v>43</v>
      </c>
      <c r="E358" s="845">
        <v>8700</v>
      </c>
      <c r="F358" s="831">
        <f>+ROUND(C358*E358,2)</f>
        <v>-8700</v>
      </c>
      <c r="G358" s="525"/>
      <c r="H358" s="502"/>
      <c r="I358" s="502"/>
      <c r="J358" s="502"/>
      <c r="K358" s="502"/>
      <c r="L358" s="525"/>
    </row>
    <row r="359" spans="1:20" ht="13.5" customHeight="1">
      <c r="A359" s="846"/>
      <c r="B359" s="847" t="s">
        <v>456</v>
      </c>
      <c r="C359" s="848"/>
      <c r="D359" s="849"/>
      <c r="E359" s="850"/>
      <c r="F359" s="851">
        <f>+F358</f>
        <v>-8700</v>
      </c>
      <c r="G359" s="525"/>
      <c r="H359" s="502"/>
      <c r="I359" s="502"/>
      <c r="J359" s="502"/>
      <c r="K359" s="502"/>
      <c r="L359" s="525"/>
    </row>
    <row r="360" spans="1:20" s="516" customFormat="1">
      <c r="A360" s="781"/>
      <c r="B360" s="796"/>
      <c r="C360" s="629"/>
      <c r="D360" s="630"/>
      <c r="E360" s="797"/>
      <c r="F360" s="798"/>
      <c r="G360" s="525"/>
      <c r="H360" s="502"/>
      <c r="I360" s="502"/>
      <c r="J360" s="502"/>
      <c r="K360" s="502"/>
      <c r="L360" s="525"/>
      <c r="S360" s="554"/>
      <c r="T360" s="554"/>
    </row>
    <row r="361" spans="1:20" s="516" customFormat="1">
      <c r="A361" s="852"/>
      <c r="B361" s="853" t="s">
        <v>484</v>
      </c>
      <c r="C361" s="854"/>
      <c r="D361" s="855"/>
      <c r="E361" s="856"/>
      <c r="F361" s="857">
        <f>+F359+F354+F334+F299+F263</f>
        <v>-6872229.080000001</v>
      </c>
      <c r="G361" s="525"/>
      <c r="H361" s="502"/>
      <c r="I361" s="502"/>
      <c r="J361" s="502"/>
      <c r="K361" s="502"/>
      <c r="L361" s="525"/>
      <c r="S361" s="554"/>
      <c r="T361" s="554"/>
    </row>
    <row r="362" spans="1:20" s="516" customFormat="1">
      <c r="A362" s="799"/>
      <c r="B362" s="800"/>
      <c r="C362" s="801"/>
      <c r="D362" s="802"/>
      <c r="E362" s="803"/>
      <c r="F362" s="804"/>
      <c r="G362" s="525"/>
      <c r="H362" s="502"/>
      <c r="I362" s="502"/>
      <c r="J362" s="502"/>
      <c r="K362" s="502"/>
      <c r="L362" s="525"/>
      <c r="S362" s="554"/>
      <c r="T362" s="554"/>
    </row>
    <row r="363" spans="1:20" s="578" customFormat="1">
      <c r="A363" s="799"/>
      <c r="B363" s="800" t="s">
        <v>678</v>
      </c>
      <c r="C363" s="801"/>
      <c r="D363" s="802"/>
      <c r="E363" s="803"/>
      <c r="F363" s="804"/>
      <c r="G363" s="525"/>
      <c r="H363" s="509"/>
      <c r="I363" s="509"/>
      <c r="J363" s="509"/>
      <c r="K363" s="509"/>
      <c r="L363" s="577"/>
      <c r="S363" s="579"/>
      <c r="T363" s="579"/>
    </row>
    <row r="364" spans="1:20" s="516" customFormat="1" ht="6.75" customHeight="1">
      <c r="A364" s="781"/>
      <c r="B364" s="796"/>
      <c r="C364" s="629"/>
      <c r="D364" s="630"/>
      <c r="E364" s="797"/>
      <c r="F364" s="798"/>
      <c r="G364" s="525"/>
      <c r="H364" s="525"/>
      <c r="I364" s="525"/>
      <c r="J364" s="525"/>
      <c r="K364" s="525"/>
      <c r="L364" s="525"/>
      <c r="O364" s="517"/>
      <c r="S364" s="554"/>
      <c r="T364" s="554"/>
    </row>
    <row r="365" spans="1:20">
      <c r="A365" s="647" t="s">
        <v>45</v>
      </c>
      <c r="B365" s="639" t="s">
        <v>327</v>
      </c>
      <c r="C365" s="858"/>
      <c r="D365" s="641"/>
      <c r="E365" s="642"/>
      <c r="F365" s="637"/>
      <c r="G365" s="525"/>
      <c r="H365" s="502"/>
      <c r="I365" s="502"/>
      <c r="J365" s="502"/>
      <c r="K365" s="502"/>
      <c r="L365" s="525"/>
    </row>
    <row r="366" spans="1:20">
      <c r="A366" s="647"/>
      <c r="B366" s="639"/>
      <c r="C366" s="858"/>
      <c r="D366" s="641"/>
      <c r="E366" s="642"/>
      <c r="F366" s="637"/>
      <c r="G366" s="525"/>
      <c r="H366" s="502"/>
      <c r="I366" s="502"/>
      <c r="J366" s="502"/>
      <c r="K366" s="502"/>
      <c r="L366" s="525"/>
    </row>
    <row r="367" spans="1:20" ht="14.25" customHeight="1">
      <c r="A367" s="638">
        <v>1</v>
      </c>
      <c r="B367" s="639" t="s">
        <v>328</v>
      </c>
      <c r="C367" s="858"/>
      <c r="D367" s="641"/>
      <c r="E367" s="642"/>
      <c r="F367" s="637"/>
      <c r="G367" s="525"/>
      <c r="H367" s="525"/>
      <c r="I367" s="525"/>
      <c r="J367" s="525"/>
      <c r="K367" s="525"/>
      <c r="L367" s="525"/>
    </row>
    <row r="368" spans="1:20" ht="4.5" customHeight="1">
      <c r="A368" s="647"/>
      <c r="B368" s="639"/>
      <c r="C368" s="858"/>
      <c r="D368" s="641"/>
      <c r="E368" s="642"/>
      <c r="F368" s="637">
        <f>ROUND(E368*C368,2)</f>
        <v>0</v>
      </c>
      <c r="G368" s="525"/>
      <c r="H368" s="525"/>
      <c r="I368" s="525"/>
      <c r="J368" s="525"/>
      <c r="K368" s="525"/>
      <c r="L368" s="525"/>
    </row>
    <row r="369" spans="1:20" ht="26.25" customHeight="1">
      <c r="A369" s="655">
        <v>1.1000000000000001</v>
      </c>
      <c r="B369" s="657" t="s">
        <v>416</v>
      </c>
      <c r="C369" s="805">
        <v>6</v>
      </c>
      <c r="D369" s="645" t="s">
        <v>330</v>
      </c>
      <c r="E369" s="670">
        <v>5125.79</v>
      </c>
      <c r="F369" s="636">
        <f>ROUND(E369*C369,2)</f>
        <v>30754.74</v>
      </c>
      <c r="G369" s="525"/>
      <c r="H369" s="525"/>
      <c r="I369" s="525"/>
      <c r="J369" s="525"/>
      <c r="K369" s="525"/>
      <c r="L369" s="525"/>
    </row>
    <row r="370" spans="1:20" ht="6" customHeight="1">
      <c r="A370" s="781"/>
      <c r="B370" s="796"/>
      <c r="C370" s="629"/>
      <c r="D370" s="630"/>
      <c r="E370" s="797"/>
      <c r="F370" s="798"/>
      <c r="G370" s="525"/>
      <c r="H370" s="525"/>
      <c r="I370" s="525"/>
      <c r="J370" s="525"/>
      <c r="K370" s="525"/>
      <c r="L370" s="525"/>
    </row>
    <row r="371" spans="1:20">
      <c r="A371" s="647">
        <v>1.2</v>
      </c>
      <c r="B371" s="639" t="s">
        <v>62</v>
      </c>
      <c r="C371" s="858"/>
      <c r="D371" s="641"/>
      <c r="E371" s="671"/>
      <c r="F371" s="637"/>
      <c r="G371" s="525"/>
      <c r="H371" s="525"/>
      <c r="I371" s="525"/>
      <c r="J371" s="525"/>
      <c r="K371" s="525"/>
      <c r="L371" s="525"/>
    </row>
    <row r="372" spans="1:20" s="568" customFormat="1" ht="24">
      <c r="A372" s="655" t="s">
        <v>173</v>
      </c>
      <c r="B372" s="657" t="s">
        <v>400</v>
      </c>
      <c r="C372" s="858">
        <v>12</v>
      </c>
      <c r="D372" s="641" t="s">
        <v>15</v>
      </c>
      <c r="E372" s="642">
        <v>5232.5600000000004</v>
      </c>
      <c r="F372" s="637">
        <f t="shared" ref="F372:F377" si="14">ROUND(E372*C372,2)</f>
        <v>62790.720000000001</v>
      </c>
      <c r="G372" s="525"/>
      <c r="H372" s="536"/>
      <c r="I372" s="536"/>
      <c r="J372" s="536"/>
      <c r="K372" s="536"/>
      <c r="L372" s="566"/>
      <c r="S372" s="569"/>
      <c r="T372" s="569"/>
    </row>
    <row r="373" spans="1:20" s="516" customFormat="1">
      <c r="A373" s="655" t="s">
        <v>186</v>
      </c>
      <c r="B373" s="657" t="s">
        <v>401</v>
      </c>
      <c r="C373" s="858">
        <v>16</v>
      </c>
      <c r="D373" s="641" t="s">
        <v>43</v>
      </c>
      <c r="E373" s="642">
        <v>3063.2799999999997</v>
      </c>
      <c r="F373" s="637">
        <f t="shared" si="14"/>
        <v>49012.480000000003</v>
      </c>
      <c r="G373" s="525"/>
      <c r="H373" s="502"/>
      <c r="I373" s="502"/>
      <c r="J373" s="502"/>
      <c r="K373" s="502"/>
      <c r="L373" s="525"/>
      <c r="S373" s="554"/>
      <c r="T373" s="554"/>
    </row>
    <row r="374" spans="1:20" s="516" customFormat="1">
      <c r="A374" s="647"/>
      <c r="B374" s="657"/>
      <c r="C374" s="858"/>
      <c r="D374" s="641"/>
      <c r="E374" s="642"/>
      <c r="F374" s="637">
        <f t="shared" si="14"/>
        <v>0</v>
      </c>
      <c r="G374" s="525"/>
      <c r="H374" s="502"/>
      <c r="I374" s="502"/>
      <c r="J374" s="502"/>
      <c r="K374" s="502"/>
      <c r="L374" s="525"/>
      <c r="S374" s="554"/>
      <c r="T374" s="554"/>
    </row>
    <row r="375" spans="1:20" s="516" customFormat="1">
      <c r="A375" s="655">
        <v>1.3</v>
      </c>
      <c r="B375" s="657" t="s">
        <v>262</v>
      </c>
      <c r="C375" s="858">
        <v>16</v>
      </c>
      <c r="D375" s="641" t="s">
        <v>43</v>
      </c>
      <c r="E375" s="642">
        <v>512.77</v>
      </c>
      <c r="F375" s="637">
        <f t="shared" si="14"/>
        <v>8204.32</v>
      </c>
      <c r="G375" s="525"/>
      <c r="H375" s="502"/>
      <c r="I375" s="502"/>
      <c r="J375" s="502"/>
      <c r="K375" s="502"/>
      <c r="L375" s="525"/>
      <c r="S375" s="554"/>
      <c r="T375" s="554"/>
    </row>
    <row r="376" spans="1:20" s="516" customFormat="1">
      <c r="A376" s="655"/>
      <c r="B376" s="657"/>
      <c r="C376" s="858"/>
      <c r="D376" s="641"/>
      <c r="E376" s="642"/>
      <c r="F376" s="637">
        <f t="shared" si="14"/>
        <v>0</v>
      </c>
      <c r="G376" s="525"/>
      <c r="H376" s="502"/>
      <c r="I376" s="502"/>
      <c r="J376" s="502"/>
      <c r="K376" s="502"/>
      <c r="L376" s="525"/>
      <c r="S376" s="554"/>
      <c r="T376" s="554"/>
    </row>
    <row r="377" spans="1:20" s="516" customFormat="1">
      <c r="A377" s="655">
        <v>1.4</v>
      </c>
      <c r="B377" s="657" t="s">
        <v>465</v>
      </c>
      <c r="C377" s="858">
        <v>10</v>
      </c>
      <c r="D377" s="641" t="s">
        <v>202</v>
      </c>
      <c r="E377" s="642">
        <v>395.75</v>
      </c>
      <c r="F377" s="637">
        <f t="shared" si="14"/>
        <v>3957.5</v>
      </c>
      <c r="G377" s="525"/>
      <c r="H377" s="502"/>
      <c r="I377" s="502"/>
      <c r="J377" s="502"/>
      <c r="K377" s="502"/>
      <c r="L377" s="525"/>
      <c r="S377" s="554"/>
      <c r="T377" s="554"/>
    </row>
    <row r="378" spans="1:20" s="516" customFormat="1">
      <c r="A378" s="739"/>
      <c r="B378" s="740" t="s">
        <v>349</v>
      </c>
      <c r="C378" s="741"/>
      <c r="D378" s="742"/>
      <c r="E378" s="743"/>
      <c r="F378" s="744">
        <f>SUM(F369:F377)</f>
        <v>154719.76</v>
      </c>
      <c r="G378" s="525"/>
      <c r="H378" s="502"/>
      <c r="I378" s="502"/>
      <c r="J378" s="502"/>
      <c r="K378" s="502"/>
      <c r="L378" s="525"/>
      <c r="S378" s="554"/>
      <c r="T378" s="554"/>
    </row>
    <row r="379" spans="1:20" s="516" customFormat="1">
      <c r="A379" s="781"/>
      <c r="B379" s="796"/>
      <c r="C379" s="629"/>
      <c r="D379" s="630"/>
      <c r="E379" s="797"/>
      <c r="F379" s="798"/>
      <c r="G379" s="525"/>
      <c r="H379" s="502"/>
      <c r="I379" s="502"/>
      <c r="J379" s="502"/>
      <c r="K379" s="502"/>
      <c r="L379" s="525"/>
      <c r="S379" s="554"/>
      <c r="T379" s="554"/>
    </row>
    <row r="380" spans="1:20" s="516" customFormat="1">
      <c r="A380" s="647" t="s">
        <v>71</v>
      </c>
      <c r="B380" s="639" t="s">
        <v>355</v>
      </c>
      <c r="C380" s="629"/>
      <c r="D380" s="630"/>
      <c r="E380" s="797"/>
      <c r="F380" s="798"/>
      <c r="G380" s="525"/>
      <c r="H380" s="502"/>
      <c r="I380" s="502"/>
      <c r="J380" s="502"/>
      <c r="K380" s="502"/>
      <c r="L380" s="525"/>
      <c r="S380" s="554"/>
      <c r="T380" s="554"/>
    </row>
    <row r="381" spans="1:20" s="516" customFormat="1" ht="6" customHeight="1">
      <c r="A381" s="781"/>
      <c r="B381" s="796"/>
      <c r="C381" s="629"/>
      <c r="D381" s="630"/>
      <c r="E381" s="797"/>
      <c r="F381" s="798"/>
      <c r="G381" s="525"/>
      <c r="H381" s="502"/>
      <c r="I381" s="502"/>
      <c r="J381" s="502"/>
      <c r="K381" s="502"/>
      <c r="L381" s="525"/>
      <c r="S381" s="554"/>
      <c r="T381" s="554"/>
    </row>
    <row r="382" spans="1:20" s="516" customFormat="1">
      <c r="A382" s="647">
        <v>3.4</v>
      </c>
      <c r="B382" s="639" t="s">
        <v>363</v>
      </c>
      <c r="C382" s="629"/>
      <c r="D382" s="630"/>
      <c r="E382" s="797"/>
      <c r="F382" s="798"/>
      <c r="G382" s="525"/>
      <c r="H382" s="502"/>
      <c r="I382" s="502"/>
      <c r="J382" s="502"/>
      <c r="K382" s="502"/>
      <c r="L382" s="525"/>
      <c r="S382" s="554"/>
      <c r="T382" s="554"/>
    </row>
    <row r="383" spans="1:20" s="516" customFormat="1" ht="24">
      <c r="A383" s="655" t="s">
        <v>379</v>
      </c>
      <c r="B383" s="657" t="s">
        <v>434</v>
      </c>
      <c r="C383" s="805">
        <v>21.27</v>
      </c>
      <c r="D383" s="645" t="s">
        <v>22</v>
      </c>
      <c r="E383" s="830">
        <v>8732</v>
      </c>
      <c r="F383" s="636">
        <f>ROUND(E383*C383,2)</f>
        <v>185729.64</v>
      </c>
      <c r="G383" s="525"/>
      <c r="H383" s="502"/>
      <c r="I383" s="502"/>
      <c r="J383" s="502"/>
      <c r="K383" s="502"/>
      <c r="L383" s="525"/>
      <c r="S383" s="554"/>
      <c r="T383" s="554"/>
    </row>
    <row r="384" spans="1:20" s="516" customFormat="1">
      <c r="A384" s="655" t="s">
        <v>380</v>
      </c>
      <c r="B384" s="657" t="s">
        <v>449</v>
      </c>
      <c r="C384" s="805">
        <v>34</v>
      </c>
      <c r="D384" s="645" t="s">
        <v>22</v>
      </c>
      <c r="E384" s="646">
        <v>3540</v>
      </c>
      <c r="F384" s="636">
        <f t="shared" ref="F384" si="15">ROUND(E384*C384,2)</f>
        <v>120360</v>
      </c>
      <c r="G384" s="525"/>
      <c r="H384" s="502"/>
      <c r="I384" s="502"/>
      <c r="J384" s="502"/>
      <c r="K384" s="502"/>
      <c r="L384" s="525"/>
      <c r="S384" s="554"/>
      <c r="T384" s="554"/>
    </row>
    <row r="385" spans="1:20" s="516" customFormat="1">
      <c r="A385" s="655" t="s">
        <v>380</v>
      </c>
      <c r="B385" s="711" t="s">
        <v>365</v>
      </c>
      <c r="C385" s="859">
        <v>75.67</v>
      </c>
      <c r="D385" s="641" t="s">
        <v>22</v>
      </c>
      <c r="E385" s="642">
        <v>930</v>
      </c>
      <c r="F385" s="637">
        <f>ROUND(E385*C385,2)</f>
        <v>70373.100000000006</v>
      </c>
      <c r="G385" s="525"/>
      <c r="H385" s="502"/>
      <c r="I385" s="502"/>
      <c r="J385" s="502"/>
      <c r="K385" s="502"/>
      <c r="L385" s="525"/>
      <c r="S385" s="554"/>
      <c r="T385" s="554"/>
    </row>
    <row r="386" spans="1:20" s="516" customFormat="1" ht="6" customHeight="1">
      <c r="A386" s="781"/>
      <c r="B386" s="796"/>
      <c r="C386" s="629"/>
      <c r="D386" s="630"/>
      <c r="E386" s="797"/>
      <c r="F386" s="798"/>
      <c r="G386" s="525"/>
      <c r="H386" s="502"/>
      <c r="I386" s="502"/>
      <c r="J386" s="502"/>
      <c r="K386" s="502"/>
      <c r="L386" s="525"/>
      <c r="S386" s="554"/>
      <c r="T386" s="554"/>
    </row>
    <row r="387" spans="1:20" s="516" customFormat="1">
      <c r="A387" s="647">
        <v>3.5</v>
      </c>
      <c r="B387" s="639" t="s">
        <v>364</v>
      </c>
      <c r="C387" s="858"/>
      <c r="D387" s="641"/>
      <c r="E387" s="642"/>
      <c r="F387" s="637">
        <f>ROUND(E387*C387,2)</f>
        <v>0</v>
      </c>
      <c r="G387" s="525"/>
      <c r="H387" s="502"/>
      <c r="I387" s="502"/>
      <c r="J387" s="502"/>
      <c r="K387" s="502"/>
      <c r="L387" s="525"/>
      <c r="S387" s="554"/>
      <c r="T387" s="554"/>
    </row>
    <row r="388" spans="1:20" s="516" customFormat="1" ht="24">
      <c r="A388" s="655" t="s">
        <v>446</v>
      </c>
      <c r="B388" s="657" t="s">
        <v>434</v>
      </c>
      <c r="C388" s="805">
        <f>+C383</f>
        <v>21.27</v>
      </c>
      <c r="D388" s="645" t="s">
        <v>22</v>
      </c>
      <c r="E388" s="646">
        <v>950</v>
      </c>
      <c r="F388" s="636">
        <f>ROUND(E388*C388,2)</f>
        <v>20206.5</v>
      </c>
      <c r="G388" s="525"/>
      <c r="H388" s="502"/>
      <c r="I388" s="502"/>
      <c r="J388" s="502"/>
      <c r="K388" s="502"/>
      <c r="L388" s="525"/>
      <c r="S388" s="554"/>
      <c r="T388" s="554"/>
    </row>
    <row r="389" spans="1:20" s="516" customFormat="1" ht="6" customHeight="1">
      <c r="A389" s="655"/>
      <c r="B389" s="657"/>
      <c r="C389" s="805"/>
      <c r="D389" s="645"/>
      <c r="E389" s="646"/>
      <c r="F389" s="636"/>
      <c r="G389" s="525"/>
      <c r="H389" s="502"/>
      <c r="I389" s="502"/>
      <c r="J389" s="502"/>
      <c r="K389" s="502"/>
      <c r="L389" s="525"/>
      <c r="S389" s="554"/>
      <c r="T389" s="554"/>
    </row>
    <row r="390" spans="1:20" s="516" customFormat="1">
      <c r="A390" s="638">
        <v>7</v>
      </c>
      <c r="B390" s="639" t="s">
        <v>418</v>
      </c>
      <c r="C390" s="805"/>
      <c r="D390" s="645"/>
      <c r="E390" s="646"/>
      <c r="F390" s="636"/>
      <c r="G390" s="525"/>
      <c r="H390" s="502"/>
      <c r="I390" s="502"/>
      <c r="J390" s="502"/>
      <c r="K390" s="502"/>
      <c r="L390" s="525"/>
      <c r="S390" s="554"/>
      <c r="T390" s="554"/>
    </row>
    <row r="391" spans="1:20" ht="24">
      <c r="A391" s="655">
        <v>7.2</v>
      </c>
      <c r="B391" s="657" t="s">
        <v>437</v>
      </c>
      <c r="C391" s="805">
        <v>1</v>
      </c>
      <c r="D391" s="645" t="s">
        <v>43</v>
      </c>
      <c r="E391" s="646">
        <v>7200</v>
      </c>
      <c r="F391" s="636">
        <f>ROUND(E391*C391,2)</f>
        <v>7200</v>
      </c>
      <c r="G391" s="525"/>
      <c r="H391" s="502"/>
      <c r="I391" s="502"/>
      <c r="J391" s="502"/>
      <c r="K391" s="502"/>
      <c r="L391" s="525"/>
    </row>
    <row r="392" spans="1:20">
      <c r="A392" s="739"/>
      <c r="B392" s="740" t="s">
        <v>411</v>
      </c>
      <c r="C392" s="741"/>
      <c r="D392" s="742"/>
      <c r="E392" s="743"/>
      <c r="F392" s="744">
        <f>SUM(F381:F391)</f>
        <v>403869.24</v>
      </c>
      <c r="G392" s="525"/>
      <c r="H392" s="508"/>
      <c r="I392" s="508"/>
      <c r="J392" s="508"/>
      <c r="K392" s="555"/>
      <c r="L392" s="525"/>
    </row>
    <row r="393" spans="1:20" ht="7.5" customHeight="1">
      <c r="A393" s="655"/>
      <c r="B393" s="657"/>
      <c r="C393" s="805"/>
      <c r="D393" s="645"/>
      <c r="E393" s="646"/>
      <c r="F393" s="636"/>
      <c r="G393" s="525"/>
      <c r="H393" s="576"/>
      <c r="I393" s="576"/>
      <c r="J393" s="576"/>
      <c r="K393" s="515"/>
      <c r="L393" s="525"/>
    </row>
    <row r="394" spans="1:20" s="516" customFormat="1">
      <c r="A394" s="739"/>
      <c r="B394" s="740" t="s">
        <v>679</v>
      </c>
      <c r="C394" s="741"/>
      <c r="D394" s="742"/>
      <c r="E394" s="743"/>
      <c r="F394" s="744">
        <f>+F392+F378</f>
        <v>558589</v>
      </c>
      <c r="G394" s="525"/>
      <c r="H394" s="502"/>
      <c r="I394" s="502"/>
      <c r="J394" s="502"/>
      <c r="K394" s="502"/>
      <c r="L394" s="525"/>
      <c r="S394" s="554"/>
      <c r="T394" s="554"/>
    </row>
    <row r="395" spans="1:20" s="578" customFormat="1">
      <c r="A395" s="781"/>
      <c r="B395" s="796"/>
      <c r="C395" s="629"/>
      <c r="D395" s="630"/>
      <c r="E395" s="797"/>
      <c r="F395" s="798"/>
      <c r="G395" s="525"/>
      <c r="H395" s="509"/>
      <c r="I395" s="509"/>
      <c r="J395" s="509"/>
      <c r="K395" s="509"/>
      <c r="L395" s="577"/>
      <c r="S395" s="579"/>
      <c r="T395" s="579"/>
    </row>
    <row r="396" spans="1:20" s="516" customFormat="1">
      <c r="A396" s="790"/>
      <c r="B396" s="791" t="s">
        <v>680</v>
      </c>
      <c r="C396" s="792"/>
      <c r="D396" s="793"/>
      <c r="E396" s="794"/>
      <c r="F396" s="795"/>
      <c r="G396" s="525"/>
      <c r="H396" s="502"/>
      <c r="I396" s="502"/>
      <c r="J396" s="502"/>
      <c r="K396" s="502"/>
      <c r="L396" s="525"/>
      <c r="S396" s="554"/>
      <c r="T396" s="554"/>
    </row>
    <row r="397" spans="1:20" s="516" customFormat="1" ht="9" customHeight="1">
      <c r="A397" s="781"/>
      <c r="B397" s="796"/>
      <c r="C397" s="629"/>
      <c r="D397" s="630"/>
      <c r="E397" s="797"/>
      <c r="F397" s="798"/>
      <c r="G397" s="525"/>
      <c r="H397" s="502"/>
      <c r="I397" s="502"/>
      <c r="J397" s="502"/>
      <c r="K397" s="502"/>
      <c r="L397" s="525"/>
      <c r="S397" s="554"/>
      <c r="T397" s="554"/>
    </row>
    <row r="398" spans="1:20" s="519" customFormat="1">
      <c r="A398" s="860" t="s">
        <v>13</v>
      </c>
      <c r="B398" s="861" t="s">
        <v>408</v>
      </c>
      <c r="C398" s="862"/>
      <c r="D398" s="863"/>
      <c r="E398" s="626"/>
      <c r="F398" s="627">
        <v>0</v>
      </c>
      <c r="G398" s="525"/>
      <c r="H398" s="526"/>
      <c r="I398" s="526"/>
      <c r="J398" s="526"/>
      <c r="K398" s="520"/>
    </row>
    <row r="399" spans="1:20" s="516" customFormat="1" ht="36">
      <c r="A399" s="864">
        <v>10</v>
      </c>
      <c r="B399" s="865" t="s">
        <v>415</v>
      </c>
      <c r="C399" s="866">
        <v>1</v>
      </c>
      <c r="D399" s="867" t="s">
        <v>43</v>
      </c>
      <c r="E399" s="868">
        <v>10814.86</v>
      </c>
      <c r="F399" s="636">
        <f>ROUND(E399*C399,2)</f>
        <v>10814.86</v>
      </c>
      <c r="G399" s="525"/>
      <c r="H399" s="502"/>
      <c r="I399" s="502"/>
      <c r="J399" s="502"/>
      <c r="K399" s="502"/>
      <c r="L399" s="525"/>
      <c r="S399" s="554"/>
      <c r="T399" s="554"/>
    </row>
    <row r="400" spans="1:20" s="516" customFormat="1">
      <c r="A400" s="784"/>
      <c r="B400" s="812" t="s">
        <v>332</v>
      </c>
      <c r="C400" s="786"/>
      <c r="D400" s="787"/>
      <c r="E400" s="788"/>
      <c r="F400" s="869">
        <f>SUM(F399:F399)</f>
        <v>10814.86</v>
      </c>
      <c r="G400" s="525"/>
      <c r="H400" s="502"/>
      <c r="I400" s="502"/>
      <c r="J400" s="502"/>
      <c r="K400" s="502"/>
      <c r="L400" s="525"/>
      <c r="S400" s="554"/>
      <c r="T400" s="554"/>
    </row>
    <row r="401" spans="1:20" s="516" customFormat="1">
      <c r="A401" s="781"/>
      <c r="B401" s="796"/>
      <c r="C401" s="629"/>
      <c r="D401" s="630"/>
      <c r="E401" s="797"/>
      <c r="F401" s="798"/>
      <c r="G401" s="525"/>
      <c r="H401" s="502"/>
      <c r="I401" s="502"/>
      <c r="J401" s="502"/>
      <c r="K401" s="502"/>
      <c r="L401" s="525"/>
      <c r="S401" s="554"/>
      <c r="T401" s="554"/>
    </row>
    <row r="402" spans="1:20" s="516" customFormat="1">
      <c r="A402" s="647" t="s">
        <v>45</v>
      </c>
      <c r="B402" s="702" t="s">
        <v>327</v>
      </c>
      <c r="C402" s="640"/>
      <c r="D402" s="641"/>
      <c r="E402" s="642"/>
      <c r="F402" s="637"/>
      <c r="G402" s="525"/>
      <c r="H402" s="502"/>
      <c r="I402" s="502"/>
      <c r="J402" s="502"/>
      <c r="K402" s="502"/>
      <c r="L402" s="525"/>
      <c r="S402" s="554"/>
      <c r="T402" s="554"/>
    </row>
    <row r="403" spans="1:20" s="516" customFormat="1" ht="6.75" customHeight="1">
      <c r="A403" s="647"/>
      <c r="B403" s="702"/>
      <c r="C403" s="640"/>
      <c r="D403" s="641"/>
      <c r="E403" s="642"/>
      <c r="F403" s="637"/>
      <c r="G403" s="525"/>
      <c r="H403" s="502"/>
      <c r="I403" s="502"/>
      <c r="J403" s="502"/>
      <c r="K403" s="502"/>
      <c r="L403" s="525"/>
      <c r="S403" s="554"/>
      <c r="T403" s="554"/>
    </row>
    <row r="404" spans="1:20" s="516" customFormat="1">
      <c r="A404" s="638">
        <v>1</v>
      </c>
      <c r="B404" s="702" t="s">
        <v>328</v>
      </c>
      <c r="C404" s="640"/>
      <c r="D404" s="641"/>
      <c r="E404" s="642"/>
      <c r="F404" s="637"/>
      <c r="G404" s="525"/>
      <c r="H404" s="502"/>
      <c r="I404" s="502"/>
      <c r="J404" s="502"/>
      <c r="K404" s="502"/>
      <c r="L404" s="525"/>
      <c r="S404" s="554"/>
      <c r="T404" s="554"/>
    </row>
    <row r="405" spans="1:20" s="516" customFormat="1">
      <c r="A405" s="647"/>
      <c r="B405" s="702"/>
      <c r="C405" s="640"/>
      <c r="D405" s="641"/>
      <c r="E405" s="642"/>
      <c r="F405" s="637">
        <f t="shared" ref="F405:F408" si="16">ROUND(E405*C405,2)</f>
        <v>0</v>
      </c>
      <c r="G405" s="525"/>
      <c r="H405" s="502"/>
      <c r="I405" s="502"/>
      <c r="J405" s="502"/>
      <c r="K405" s="502"/>
      <c r="L405" s="525"/>
      <c r="S405" s="554"/>
      <c r="T405" s="554"/>
    </row>
    <row r="406" spans="1:20" s="516" customFormat="1" ht="24">
      <c r="A406" s="870">
        <v>1.1000000000000001</v>
      </c>
      <c r="B406" s="865" t="s">
        <v>416</v>
      </c>
      <c r="C406" s="871">
        <v>3</v>
      </c>
      <c r="D406" s="867" t="s">
        <v>330</v>
      </c>
      <c r="E406" s="872">
        <v>10429.040000000001</v>
      </c>
      <c r="F406" s="873">
        <f t="shared" si="16"/>
        <v>31287.119999999999</v>
      </c>
      <c r="G406" s="525"/>
      <c r="H406" s="502"/>
      <c r="I406" s="502"/>
      <c r="J406" s="502"/>
      <c r="K406" s="502"/>
      <c r="L406" s="525"/>
      <c r="S406" s="554"/>
      <c r="T406" s="554"/>
    </row>
    <row r="407" spans="1:20" s="516" customFormat="1">
      <c r="A407" s="874"/>
      <c r="B407" s="865"/>
      <c r="C407" s="875"/>
      <c r="D407" s="876"/>
      <c r="E407" s="877"/>
      <c r="F407" s="878"/>
      <c r="G407" s="525"/>
      <c r="H407" s="502"/>
      <c r="I407" s="502"/>
      <c r="J407" s="502"/>
      <c r="K407" s="502"/>
      <c r="L407" s="525"/>
      <c r="S407" s="554"/>
      <c r="T407" s="554"/>
    </row>
    <row r="408" spans="1:20" s="516" customFormat="1">
      <c r="A408" s="870">
        <v>1.3</v>
      </c>
      <c r="B408" s="865" t="s">
        <v>262</v>
      </c>
      <c r="C408" s="875">
        <v>20</v>
      </c>
      <c r="D408" s="876" t="s">
        <v>43</v>
      </c>
      <c r="E408" s="877">
        <v>256.8</v>
      </c>
      <c r="F408" s="878">
        <f t="shared" si="16"/>
        <v>5136</v>
      </c>
      <c r="G408" s="525"/>
      <c r="H408" s="502"/>
      <c r="I408" s="502"/>
      <c r="J408" s="502"/>
      <c r="K408" s="502"/>
      <c r="L408" s="525"/>
      <c r="S408" s="554"/>
      <c r="T408" s="554"/>
    </row>
    <row r="409" spans="1:20" s="516" customFormat="1">
      <c r="A409" s="781"/>
      <c r="B409" s="796"/>
      <c r="C409" s="629"/>
      <c r="D409" s="630"/>
      <c r="E409" s="797"/>
      <c r="F409" s="798"/>
      <c r="G409" s="525"/>
      <c r="H409" s="502"/>
      <c r="I409" s="502"/>
      <c r="J409" s="502"/>
      <c r="K409" s="502"/>
      <c r="L409" s="525"/>
      <c r="S409" s="554"/>
      <c r="T409" s="554"/>
    </row>
    <row r="410" spans="1:20" s="516" customFormat="1">
      <c r="A410" s="790"/>
      <c r="B410" s="740" t="s">
        <v>349</v>
      </c>
      <c r="C410" s="792"/>
      <c r="D410" s="793"/>
      <c r="E410" s="794"/>
      <c r="F410" s="795">
        <f>SUM(F406:F409)</f>
        <v>36423.119999999995</v>
      </c>
      <c r="G410" s="525"/>
      <c r="H410" s="502"/>
      <c r="I410" s="502"/>
      <c r="J410" s="502"/>
      <c r="K410" s="502"/>
      <c r="L410" s="525"/>
      <c r="S410" s="554"/>
      <c r="T410" s="554"/>
    </row>
    <row r="411" spans="1:20" s="516" customFormat="1">
      <c r="A411" s="781"/>
      <c r="B411" s="796"/>
      <c r="C411" s="629"/>
      <c r="D411" s="630"/>
      <c r="E411" s="797"/>
      <c r="F411" s="798"/>
      <c r="G411" s="525"/>
      <c r="H411" s="502"/>
      <c r="I411" s="502"/>
      <c r="J411" s="502"/>
      <c r="K411" s="502"/>
      <c r="L411" s="525"/>
      <c r="S411" s="554"/>
      <c r="T411" s="554"/>
    </row>
    <row r="412" spans="1:20" s="516" customFormat="1">
      <c r="A412" s="647" t="s">
        <v>71</v>
      </c>
      <c r="B412" s="639" t="s">
        <v>355</v>
      </c>
      <c r="C412" s="629"/>
      <c r="D412" s="630"/>
      <c r="E412" s="797"/>
      <c r="F412" s="798"/>
      <c r="G412" s="525"/>
      <c r="H412" s="502"/>
      <c r="I412" s="502"/>
      <c r="J412" s="502"/>
      <c r="K412" s="502"/>
      <c r="L412" s="525"/>
      <c r="S412" s="554"/>
      <c r="T412" s="554"/>
    </row>
    <row r="413" spans="1:20" s="516" customFormat="1">
      <c r="A413" s="647"/>
      <c r="B413" s="639"/>
      <c r="C413" s="629"/>
      <c r="D413" s="630"/>
      <c r="E413" s="797"/>
      <c r="F413" s="798"/>
      <c r="G413" s="525"/>
      <c r="H413" s="502"/>
      <c r="I413" s="502"/>
      <c r="J413" s="502"/>
      <c r="K413" s="502"/>
      <c r="L413" s="525"/>
      <c r="S413" s="554"/>
      <c r="T413" s="554"/>
    </row>
    <row r="414" spans="1:20" s="581" customFormat="1">
      <c r="A414" s="647">
        <v>3.3</v>
      </c>
      <c r="B414" s="639" t="s">
        <v>492</v>
      </c>
      <c r="C414" s="629"/>
      <c r="D414" s="630"/>
      <c r="E414" s="797"/>
      <c r="F414" s="798"/>
      <c r="G414" s="525"/>
      <c r="H414" s="511"/>
      <c r="I414" s="511"/>
      <c r="J414" s="511"/>
      <c r="K414" s="511"/>
      <c r="L414" s="580"/>
      <c r="S414" s="582"/>
      <c r="T414" s="582"/>
    </row>
    <row r="415" spans="1:20" s="516" customFormat="1">
      <c r="A415" s="870" t="s">
        <v>220</v>
      </c>
      <c r="B415" s="879" t="s">
        <v>362</v>
      </c>
      <c r="C415" s="875">
        <v>169</v>
      </c>
      <c r="D415" s="876" t="s">
        <v>22</v>
      </c>
      <c r="E415" s="880">
        <v>727.98</v>
      </c>
      <c r="F415" s="878">
        <f>ROUND(E415*C415,2)</f>
        <v>123028.62</v>
      </c>
      <c r="G415" s="525"/>
      <c r="H415" s="502"/>
      <c r="I415" s="502"/>
      <c r="J415" s="502"/>
      <c r="K415" s="502"/>
      <c r="L415" s="525"/>
      <c r="S415" s="554"/>
      <c r="T415" s="554"/>
    </row>
    <row r="416" spans="1:20" s="516" customFormat="1">
      <c r="A416" s="655"/>
      <c r="B416" s="656"/>
      <c r="C416" s="629"/>
      <c r="D416" s="630"/>
      <c r="E416" s="797"/>
      <c r="F416" s="797"/>
      <c r="G416" s="525"/>
      <c r="H416" s="502"/>
      <c r="I416" s="502"/>
      <c r="J416" s="502"/>
      <c r="K416" s="502"/>
      <c r="L416" s="525"/>
      <c r="S416" s="554"/>
      <c r="T416" s="554"/>
    </row>
    <row r="417" spans="1:20" s="516" customFormat="1">
      <c r="A417" s="874">
        <v>3.4</v>
      </c>
      <c r="B417" s="881" t="s">
        <v>363</v>
      </c>
      <c r="C417" s="875"/>
      <c r="D417" s="876"/>
      <c r="E417" s="880"/>
      <c r="F417" s="878">
        <f>ROUND(E417*C417,2)</f>
        <v>0</v>
      </c>
      <c r="G417" s="525"/>
      <c r="H417" s="502"/>
      <c r="I417" s="502"/>
      <c r="J417" s="502"/>
      <c r="K417" s="502"/>
      <c r="L417" s="525"/>
      <c r="S417" s="554"/>
      <c r="T417" s="554"/>
    </row>
    <row r="418" spans="1:20" s="516" customFormat="1" ht="24">
      <c r="A418" s="870" t="s">
        <v>379</v>
      </c>
      <c r="B418" s="865" t="s">
        <v>434</v>
      </c>
      <c r="C418" s="871">
        <f>203.13+21.27</f>
        <v>224.4</v>
      </c>
      <c r="D418" s="867" t="s">
        <v>22</v>
      </c>
      <c r="E418" s="868">
        <v>10148</v>
      </c>
      <c r="F418" s="873">
        <f>ROUND(E418*C418,2)</f>
        <v>2277211.2000000002</v>
      </c>
      <c r="G418" s="525"/>
      <c r="H418" s="502"/>
      <c r="I418" s="502"/>
      <c r="J418" s="502"/>
      <c r="K418" s="502"/>
      <c r="L418" s="525"/>
      <c r="S418" s="554"/>
      <c r="T418" s="554"/>
    </row>
    <row r="419" spans="1:20">
      <c r="A419" s="870" t="s">
        <v>380</v>
      </c>
      <c r="B419" s="882" t="s">
        <v>365</v>
      </c>
      <c r="C419" s="875">
        <f>203.13+75.67</f>
        <v>278.8</v>
      </c>
      <c r="D419" s="876" t="s">
        <v>22</v>
      </c>
      <c r="E419" s="880">
        <v>840</v>
      </c>
      <c r="F419" s="878">
        <f t="shared" ref="F419" si="17">ROUND(E419*C419,2)</f>
        <v>234192</v>
      </c>
      <c r="G419" s="525"/>
      <c r="H419" s="526"/>
      <c r="I419" s="526"/>
      <c r="J419" s="526"/>
      <c r="K419" s="526"/>
      <c r="L419" s="525"/>
    </row>
    <row r="420" spans="1:20" ht="7.5" customHeight="1">
      <c r="A420" s="655"/>
      <c r="B420" s="657"/>
      <c r="C420" s="871"/>
      <c r="D420" s="645"/>
      <c r="E420" s="646"/>
      <c r="F420" s="636"/>
      <c r="G420" s="525"/>
      <c r="H420" s="502"/>
      <c r="I420" s="502"/>
      <c r="J420" s="502"/>
      <c r="K420" s="502"/>
      <c r="L420" s="525"/>
      <c r="P420" s="583"/>
    </row>
    <row r="421" spans="1:20">
      <c r="A421" s="739"/>
      <c r="B421" s="740" t="s">
        <v>411</v>
      </c>
      <c r="C421" s="741"/>
      <c r="D421" s="742"/>
      <c r="E421" s="743"/>
      <c r="F421" s="744">
        <f>SUM(F415:F420)</f>
        <v>2634431.8200000003</v>
      </c>
      <c r="G421" s="525"/>
      <c r="H421" s="526"/>
      <c r="I421" s="526"/>
      <c r="J421" s="526"/>
      <c r="K421" s="526"/>
      <c r="L421" s="525"/>
    </row>
    <row r="422" spans="1:20" ht="16.5" customHeight="1">
      <c r="A422" s="655"/>
      <c r="B422" s="657"/>
      <c r="C422" s="644"/>
      <c r="D422" s="645"/>
      <c r="E422" s="646"/>
      <c r="F422" s="636"/>
      <c r="G422" s="525"/>
      <c r="H422" s="525"/>
      <c r="I422" s="525"/>
      <c r="J422" s="525"/>
      <c r="K422" s="525"/>
      <c r="L422" s="525"/>
    </row>
    <row r="423" spans="1:20" ht="15" customHeight="1">
      <c r="A423" s="739"/>
      <c r="B423" s="740" t="s">
        <v>684</v>
      </c>
      <c r="C423" s="741"/>
      <c r="D423" s="742"/>
      <c r="E423" s="743"/>
      <c r="F423" s="744">
        <f>+F421+F410+F400</f>
        <v>2681669.8000000003</v>
      </c>
      <c r="G423" s="525"/>
      <c r="H423" s="525"/>
      <c r="I423" s="525"/>
      <c r="J423" s="525"/>
      <c r="K423" s="525"/>
      <c r="L423" s="525"/>
    </row>
    <row r="424" spans="1:20" ht="5.25" customHeight="1">
      <c r="A424" s="781"/>
      <c r="B424" s="796"/>
      <c r="C424" s="629"/>
      <c r="D424" s="630"/>
      <c r="E424" s="797"/>
      <c r="F424" s="798"/>
      <c r="G424" s="525"/>
      <c r="H424" s="510"/>
      <c r="I424" s="502"/>
      <c r="J424" s="502"/>
      <c r="K424" s="502"/>
      <c r="L424" s="525"/>
    </row>
    <row r="425" spans="1:20">
      <c r="A425" s="799"/>
      <c r="B425" s="800" t="s">
        <v>681</v>
      </c>
      <c r="C425" s="801"/>
      <c r="D425" s="802"/>
      <c r="E425" s="803"/>
      <c r="F425" s="804"/>
      <c r="G425" s="525"/>
      <c r="H425" s="502"/>
      <c r="I425" s="502"/>
      <c r="J425" s="502"/>
      <c r="K425" s="502"/>
      <c r="L425" s="525"/>
    </row>
    <row r="426" spans="1:20" ht="6.75" customHeight="1">
      <c r="A426" s="781"/>
      <c r="B426" s="796"/>
      <c r="C426" s="629"/>
      <c r="D426" s="630"/>
      <c r="E426" s="797"/>
      <c r="F426" s="798"/>
      <c r="G426" s="525"/>
      <c r="H426" s="502"/>
      <c r="I426" s="502"/>
      <c r="J426" s="502"/>
      <c r="K426" s="502"/>
      <c r="L426" s="525"/>
    </row>
    <row r="427" spans="1:20">
      <c r="A427" s="622" t="s">
        <v>13</v>
      </c>
      <c r="B427" s="623" t="s">
        <v>408</v>
      </c>
      <c r="C427" s="629"/>
      <c r="D427" s="630"/>
      <c r="E427" s="797"/>
      <c r="F427" s="798"/>
      <c r="G427" s="525"/>
      <c r="H427" s="502"/>
      <c r="I427" s="502"/>
      <c r="J427" s="502"/>
      <c r="K427" s="502"/>
      <c r="L427" s="525"/>
    </row>
    <row r="428" spans="1:20" ht="3.75" customHeight="1">
      <c r="A428" s="622"/>
      <c r="B428" s="623"/>
      <c r="C428" s="629"/>
      <c r="D428" s="630"/>
      <c r="E428" s="797"/>
      <c r="F428" s="798"/>
      <c r="G428" s="525"/>
      <c r="H428" s="502"/>
      <c r="I428" s="502"/>
      <c r="J428" s="502"/>
      <c r="K428" s="502"/>
      <c r="L428" s="525"/>
    </row>
    <row r="429" spans="1:20" ht="36">
      <c r="A429" s="653">
        <v>12</v>
      </c>
      <c r="B429" s="584" t="s">
        <v>501</v>
      </c>
      <c r="C429" s="805">
        <v>1</v>
      </c>
      <c r="D429" s="645" t="s">
        <v>43</v>
      </c>
      <c r="E429" s="646">
        <v>45956</v>
      </c>
      <c r="F429" s="636">
        <f>ROUND(E429*C429,2)</f>
        <v>45956</v>
      </c>
      <c r="G429" s="525"/>
      <c r="H429" s="502"/>
      <c r="I429" s="502"/>
      <c r="J429" s="502"/>
      <c r="K429" s="502"/>
      <c r="L429" s="525"/>
    </row>
    <row r="430" spans="1:20" s="516" customFormat="1" ht="6" customHeight="1">
      <c r="A430" s="781"/>
      <c r="B430" s="796"/>
      <c r="C430" s="629"/>
      <c r="D430" s="630"/>
      <c r="E430" s="797"/>
      <c r="F430" s="798"/>
      <c r="G430" s="525"/>
      <c r="H430" s="502"/>
      <c r="I430" s="502"/>
      <c r="J430" s="502"/>
      <c r="K430" s="502"/>
      <c r="L430" s="525"/>
      <c r="S430" s="554"/>
      <c r="T430" s="554"/>
    </row>
    <row r="431" spans="1:20" ht="15.75" customHeight="1">
      <c r="A431" s="883">
        <v>13</v>
      </c>
      <c r="B431" s="884" t="s">
        <v>500</v>
      </c>
      <c r="C431" s="629"/>
      <c r="D431" s="630"/>
      <c r="E431" s="797"/>
      <c r="F431" s="798"/>
      <c r="G431" s="525"/>
      <c r="H431" s="502"/>
      <c r="I431" s="502"/>
      <c r="J431" s="502"/>
      <c r="K431" s="502"/>
      <c r="L431" s="525"/>
    </row>
    <row r="432" spans="1:20">
      <c r="A432" s="781">
        <v>13.1</v>
      </c>
      <c r="B432" s="885" t="s">
        <v>502</v>
      </c>
      <c r="C432" s="629">
        <f>4*1*2</f>
        <v>8</v>
      </c>
      <c r="D432" s="630" t="s">
        <v>22</v>
      </c>
      <c r="E432" s="797">
        <v>482.6398678414098</v>
      </c>
      <c r="F432" s="636">
        <f>ROUND(E432*C432,2)</f>
        <v>3861.12</v>
      </c>
      <c r="G432" s="525"/>
      <c r="H432" s="526"/>
      <c r="I432" s="526"/>
      <c r="J432" s="526"/>
      <c r="K432" s="526"/>
      <c r="L432" s="525"/>
    </row>
    <row r="433" spans="1:20">
      <c r="A433" s="781">
        <v>13.2</v>
      </c>
      <c r="B433" s="885" t="s">
        <v>487</v>
      </c>
      <c r="C433" s="629">
        <f>+C432*1.25</f>
        <v>10</v>
      </c>
      <c r="D433" s="630" t="s">
        <v>22</v>
      </c>
      <c r="E433" s="797">
        <v>90</v>
      </c>
      <c r="F433" s="636">
        <f>ROUND(E433*C433,2)</f>
        <v>900</v>
      </c>
      <c r="G433" s="525"/>
      <c r="H433" s="502"/>
      <c r="I433" s="502"/>
      <c r="J433" s="502"/>
      <c r="K433" s="502"/>
      <c r="L433" s="525"/>
    </row>
    <row r="434" spans="1:20" ht="24">
      <c r="A434" s="781">
        <v>13.3</v>
      </c>
      <c r="B434" s="885" t="s">
        <v>549</v>
      </c>
      <c r="C434" s="629">
        <v>8</v>
      </c>
      <c r="D434" s="630" t="s">
        <v>22</v>
      </c>
      <c r="E434" s="797">
        <v>4708.18</v>
      </c>
      <c r="F434" s="637">
        <f>ROUND(E434*C434,2)</f>
        <v>37665.440000000002</v>
      </c>
      <c r="G434" s="525"/>
      <c r="H434" s="502"/>
      <c r="I434" s="502"/>
      <c r="J434" s="502"/>
      <c r="K434" s="502"/>
      <c r="L434" s="525"/>
    </row>
    <row r="435" spans="1:20">
      <c r="A435" s="781"/>
      <c r="B435" s="885"/>
      <c r="C435" s="629"/>
      <c r="D435" s="630"/>
      <c r="E435" s="797"/>
      <c r="F435" s="637"/>
      <c r="G435" s="525"/>
      <c r="H435" s="502"/>
      <c r="I435" s="502"/>
      <c r="J435" s="502"/>
      <c r="K435" s="502"/>
      <c r="L435" s="525"/>
    </row>
    <row r="436" spans="1:20" ht="24">
      <c r="A436" s="653">
        <v>14</v>
      </c>
      <c r="B436" s="657" t="s">
        <v>519</v>
      </c>
      <c r="C436" s="858">
        <v>1</v>
      </c>
      <c r="D436" s="641" t="s">
        <v>43</v>
      </c>
      <c r="E436" s="642">
        <v>20000</v>
      </c>
      <c r="F436" s="637">
        <f>ROUND(E436*C436,2)</f>
        <v>20000</v>
      </c>
      <c r="G436" s="525"/>
      <c r="H436" s="502"/>
      <c r="I436" s="502"/>
      <c r="J436" s="502"/>
      <c r="K436" s="502"/>
      <c r="L436" s="525"/>
    </row>
    <row r="437" spans="1:20" s="574" customFormat="1" ht="15" customHeight="1">
      <c r="A437" s="811"/>
      <c r="B437" s="812" t="s">
        <v>332</v>
      </c>
      <c r="C437" s="813"/>
      <c r="D437" s="814"/>
      <c r="E437" s="815"/>
      <c r="F437" s="816">
        <f>SUM(F429:F436)</f>
        <v>108382.56</v>
      </c>
      <c r="G437" s="525"/>
      <c r="H437" s="508"/>
      <c r="I437" s="508"/>
      <c r="J437" s="508"/>
      <c r="K437" s="508"/>
      <c r="L437" s="573"/>
      <c r="S437" s="575"/>
      <c r="T437" s="575"/>
    </row>
    <row r="438" spans="1:20">
      <c r="A438" s="781"/>
      <c r="B438" s="796"/>
      <c r="C438" s="629"/>
      <c r="D438" s="630"/>
      <c r="E438" s="797"/>
      <c r="F438" s="798"/>
      <c r="G438" s="525"/>
      <c r="H438" s="526"/>
      <c r="I438" s="526"/>
      <c r="J438" s="526"/>
      <c r="K438" s="526"/>
      <c r="L438" s="525"/>
    </row>
    <row r="439" spans="1:20">
      <c r="A439" s="647" t="s">
        <v>45</v>
      </c>
      <c r="B439" s="639" t="s">
        <v>327</v>
      </c>
      <c r="C439" s="858"/>
      <c r="D439" s="641"/>
      <c r="E439" s="642"/>
      <c r="F439" s="637"/>
      <c r="G439" s="525"/>
      <c r="H439" s="526"/>
      <c r="I439" s="526"/>
      <c r="J439" s="526"/>
      <c r="K439" s="526"/>
      <c r="L439" s="525"/>
    </row>
    <row r="440" spans="1:20">
      <c r="A440" s="647"/>
      <c r="B440" s="639"/>
      <c r="C440" s="858"/>
      <c r="D440" s="641"/>
      <c r="E440" s="642"/>
      <c r="F440" s="637"/>
      <c r="G440" s="525"/>
      <c r="H440" s="525"/>
      <c r="I440" s="525"/>
      <c r="J440" s="525"/>
      <c r="K440" s="525"/>
      <c r="L440" s="525"/>
    </row>
    <row r="441" spans="1:20">
      <c r="A441" s="638">
        <v>1</v>
      </c>
      <c r="B441" s="639" t="s">
        <v>328</v>
      </c>
      <c r="C441" s="858"/>
      <c r="D441" s="641"/>
      <c r="E441" s="642"/>
      <c r="F441" s="637"/>
      <c r="G441" s="525"/>
      <c r="H441" s="525"/>
      <c r="I441" s="525"/>
      <c r="J441" s="525"/>
      <c r="K441" s="525"/>
      <c r="L441" s="525"/>
    </row>
    <row r="442" spans="1:20" ht="4.5" customHeight="1">
      <c r="A442" s="781"/>
      <c r="B442" s="796"/>
      <c r="C442" s="629"/>
      <c r="D442" s="630"/>
      <c r="E442" s="797"/>
      <c r="F442" s="798"/>
      <c r="G442" s="525"/>
      <c r="H442" s="525"/>
      <c r="I442" s="525"/>
      <c r="J442" s="525"/>
      <c r="K442" s="525"/>
      <c r="L442" s="525"/>
      <c r="N442" s="558"/>
    </row>
    <row r="443" spans="1:20" s="574" customFormat="1">
      <c r="A443" s="781">
        <v>1.5</v>
      </c>
      <c r="B443" s="885" t="s">
        <v>581</v>
      </c>
      <c r="C443" s="629">
        <v>3</v>
      </c>
      <c r="D443" s="630" t="s">
        <v>43</v>
      </c>
      <c r="E443" s="797">
        <v>4711.58</v>
      </c>
      <c r="F443" s="637">
        <f>ROUND(E443*C443,2)</f>
        <v>14134.74</v>
      </c>
      <c r="G443" s="525"/>
      <c r="H443" s="576"/>
      <c r="I443" s="576"/>
      <c r="J443" s="576"/>
      <c r="K443" s="576"/>
      <c r="L443" s="573"/>
      <c r="S443" s="575"/>
      <c r="T443" s="575"/>
    </row>
    <row r="444" spans="1:20" s="516" customFormat="1" ht="5.25" customHeight="1">
      <c r="A444" s="781"/>
      <c r="B444" s="796"/>
      <c r="C444" s="629"/>
      <c r="D444" s="630"/>
      <c r="E444" s="797"/>
      <c r="F444" s="636">
        <f>ROUND(E444*C444,2)</f>
        <v>0</v>
      </c>
      <c r="G444" s="525"/>
      <c r="H444" s="526"/>
      <c r="I444" s="526"/>
      <c r="J444" s="526"/>
      <c r="K444" s="526"/>
      <c r="L444" s="525"/>
      <c r="S444" s="554"/>
      <c r="T444" s="554"/>
    </row>
    <row r="445" spans="1:20" ht="36">
      <c r="A445" s="781">
        <v>1.6</v>
      </c>
      <c r="B445" s="885" t="s">
        <v>520</v>
      </c>
      <c r="C445" s="629">
        <v>5</v>
      </c>
      <c r="D445" s="630" t="s">
        <v>43</v>
      </c>
      <c r="E445" s="821">
        <v>9848.2000000000007</v>
      </c>
      <c r="F445" s="637">
        <f>ROUND(E445*C445,2)</f>
        <v>49241</v>
      </c>
      <c r="G445" s="525"/>
      <c r="H445" s="526"/>
      <c r="I445" s="526"/>
      <c r="J445" s="526"/>
      <c r="K445" s="526"/>
      <c r="L445" s="525"/>
    </row>
    <row r="446" spans="1:20" s="516" customFormat="1" ht="8.25" customHeight="1">
      <c r="A446" s="781"/>
      <c r="B446" s="796"/>
      <c r="C446" s="629"/>
      <c r="D446" s="630"/>
      <c r="E446" s="797"/>
      <c r="F446" s="636">
        <f>ROUND(E446*C446,2)</f>
        <v>0</v>
      </c>
      <c r="G446" s="525"/>
      <c r="H446" s="1024"/>
      <c r="I446" s="526"/>
      <c r="J446" s="526"/>
      <c r="K446" s="526"/>
      <c r="L446" s="525"/>
      <c r="S446" s="554"/>
      <c r="T446" s="554"/>
    </row>
    <row r="447" spans="1:20" s="516" customFormat="1" ht="24">
      <c r="A447" s="823">
        <v>1.7</v>
      </c>
      <c r="B447" s="885" t="s">
        <v>521</v>
      </c>
      <c r="C447" s="819">
        <v>5</v>
      </c>
      <c r="D447" s="820" t="s">
        <v>43</v>
      </c>
      <c r="E447" s="821">
        <v>11840.71</v>
      </c>
      <c r="F447" s="886">
        <f>ROUND(E447*C447,2)</f>
        <v>59203.55</v>
      </c>
      <c r="G447" s="525"/>
      <c r="H447" s="1024"/>
      <c r="I447" s="502"/>
      <c r="J447" s="502"/>
      <c r="K447" s="502"/>
      <c r="L447" s="525"/>
      <c r="S447" s="554"/>
      <c r="T447" s="554"/>
    </row>
    <row r="448" spans="1:20" ht="6" customHeight="1">
      <c r="A448" s="781"/>
      <c r="B448" s="796"/>
      <c r="C448" s="629"/>
      <c r="D448" s="630"/>
      <c r="E448" s="797"/>
      <c r="F448" s="798"/>
      <c r="G448" s="525"/>
      <c r="H448" s="1024"/>
      <c r="I448" s="502"/>
      <c r="J448" s="502"/>
      <c r="K448" s="502"/>
      <c r="L448" s="525"/>
    </row>
    <row r="449" spans="1:12" ht="24">
      <c r="A449" s="781">
        <v>1.8</v>
      </c>
      <c r="B449" s="885" t="s">
        <v>582</v>
      </c>
      <c r="C449" s="629">
        <v>4</v>
      </c>
      <c r="D449" s="630" t="s">
        <v>43</v>
      </c>
      <c r="E449" s="821">
        <v>56328.05</v>
      </c>
      <c r="F449" s="637">
        <f>ROUND(E449*C449,2)</f>
        <v>225312.2</v>
      </c>
      <c r="G449" s="525"/>
      <c r="H449" s="1024"/>
      <c r="I449" s="502"/>
      <c r="J449" s="502"/>
      <c r="K449" s="502"/>
      <c r="L449" s="525"/>
    </row>
    <row r="450" spans="1:12">
      <c r="A450" s="781"/>
      <c r="B450" s="796"/>
      <c r="C450" s="629"/>
      <c r="D450" s="630"/>
      <c r="E450" s="797"/>
      <c r="F450" s="798"/>
      <c r="G450" s="525"/>
      <c r="H450" s="1024"/>
      <c r="I450" s="502"/>
      <c r="J450" s="502"/>
      <c r="K450" s="502"/>
      <c r="L450" s="525"/>
    </row>
    <row r="451" spans="1:12" ht="12.75" customHeight="1">
      <c r="A451" s="781">
        <v>1.9</v>
      </c>
      <c r="B451" s="885" t="s">
        <v>522</v>
      </c>
      <c r="C451" s="629">
        <v>6.43</v>
      </c>
      <c r="D451" s="630" t="s">
        <v>22</v>
      </c>
      <c r="E451" s="797">
        <v>13888.76</v>
      </c>
      <c r="F451" s="636">
        <f>ROUND(E451*C451,2)</f>
        <v>89304.73</v>
      </c>
      <c r="G451" s="525"/>
      <c r="H451" s="1024"/>
      <c r="I451" s="526"/>
      <c r="J451" s="526"/>
      <c r="K451" s="526"/>
      <c r="L451" s="525"/>
    </row>
    <row r="452" spans="1:12" ht="4.5" customHeight="1">
      <c r="A452" s="781"/>
      <c r="B452" s="796"/>
      <c r="C452" s="629"/>
      <c r="D452" s="630"/>
      <c r="E452" s="797"/>
      <c r="F452" s="798"/>
      <c r="G452" s="525"/>
      <c r="H452" s="1024"/>
      <c r="I452" s="526"/>
      <c r="J452" s="526"/>
      <c r="K452" s="526"/>
      <c r="L452" s="525"/>
    </row>
    <row r="453" spans="1:12" ht="72">
      <c r="A453" s="887">
        <v>1.1000000000000001</v>
      </c>
      <c r="B453" s="888" t="s">
        <v>595</v>
      </c>
      <c r="C453" s="801">
        <v>1</v>
      </c>
      <c r="D453" s="802" t="s">
        <v>43</v>
      </c>
      <c r="E453" s="889">
        <v>60832.4</v>
      </c>
      <c r="F453" s="890">
        <f>ROUND(E453*C453,2)</f>
        <v>60832.4</v>
      </c>
      <c r="G453" s="525"/>
      <c r="H453" s="526"/>
      <c r="I453" s="526"/>
      <c r="J453" s="526"/>
      <c r="K453" s="526"/>
      <c r="L453" s="525"/>
    </row>
    <row r="454" spans="1:12">
      <c r="A454" s="739"/>
      <c r="B454" s="740" t="s">
        <v>349</v>
      </c>
      <c r="C454" s="741"/>
      <c r="D454" s="742"/>
      <c r="E454" s="743"/>
      <c r="F454" s="744">
        <f>SUM(F442:F453)</f>
        <v>498028.62</v>
      </c>
      <c r="G454" s="525"/>
      <c r="H454" s="526"/>
      <c r="I454" s="526"/>
      <c r="J454" s="526"/>
      <c r="K454" s="526"/>
      <c r="L454" s="525"/>
    </row>
    <row r="455" spans="1:12" ht="13.5" customHeight="1">
      <c r="A455" s="781"/>
      <c r="B455" s="796"/>
      <c r="C455" s="629"/>
      <c r="D455" s="630"/>
      <c r="E455" s="797"/>
      <c r="F455" s="798"/>
      <c r="G455" s="525"/>
      <c r="H455" s="526"/>
      <c r="I455" s="526"/>
      <c r="J455" s="526"/>
      <c r="K455" s="526"/>
      <c r="L455" s="525"/>
    </row>
    <row r="456" spans="1:12" ht="13.5" customHeight="1">
      <c r="A456" s="647" t="s">
        <v>53</v>
      </c>
      <c r="B456" s="639" t="s">
        <v>480</v>
      </c>
      <c r="C456" s="819"/>
      <c r="D456" s="820"/>
      <c r="E456" s="821"/>
      <c r="F456" s="822"/>
      <c r="G456" s="525"/>
      <c r="H456" s="526"/>
      <c r="I456" s="526"/>
      <c r="J456" s="526"/>
      <c r="K456" s="526"/>
      <c r="L456" s="525"/>
    </row>
    <row r="457" spans="1:12" ht="5.25" customHeight="1">
      <c r="A457" s="781"/>
      <c r="B457" s="796"/>
      <c r="C457" s="819"/>
      <c r="D457" s="820"/>
      <c r="E457" s="821"/>
      <c r="F457" s="822"/>
      <c r="G457" s="525"/>
      <c r="H457" s="526"/>
      <c r="I457" s="526"/>
      <c r="J457" s="526"/>
      <c r="K457" s="526"/>
      <c r="L457" s="525"/>
    </row>
    <row r="458" spans="1:12" ht="15.75" customHeight="1">
      <c r="A458" s="883">
        <v>16</v>
      </c>
      <c r="B458" s="884" t="s">
        <v>485</v>
      </c>
      <c r="C458" s="819"/>
      <c r="D458" s="820"/>
      <c r="E458" s="821"/>
      <c r="F458" s="822"/>
      <c r="G458" s="525"/>
      <c r="H458" s="526"/>
      <c r="I458" s="526"/>
      <c r="J458" s="526"/>
      <c r="K458" s="526"/>
      <c r="L458" s="525"/>
    </row>
    <row r="459" spans="1:12" ht="26.25" customHeight="1">
      <c r="A459" s="781">
        <v>16.100000000000001</v>
      </c>
      <c r="B459" s="885" t="s">
        <v>566</v>
      </c>
      <c r="C459" s="629">
        <v>1</v>
      </c>
      <c r="D459" s="630" t="s">
        <v>43</v>
      </c>
      <c r="E459" s="797">
        <v>46337.88</v>
      </c>
      <c r="F459" s="637">
        <f>ROUND(E459*C459,2)</f>
        <v>46337.88</v>
      </c>
      <c r="G459" s="525"/>
      <c r="H459" s="526"/>
      <c r="I459" s="526"/>
      <c r="J459" s="526"/>
      <c r="K459" s="526"/>
      <c r="L459" s="525"/>
    </row>
    <row r="460" spans="1:12" ht="13.5" customHeight="1">
      <c r="A460" s="799">
        <v>16.2</v>
      </c>
      <c r="B460" s="888" t="s">
        <v>503</v>
      </c>
      <c r="C460" s="801">
        <v>1</v>
      </c>
      <c r="D460" s="802" t="s">
        <v>43</v>
      </c>
      <c r="E460" s="803">
        <v>10000</v>
      </c>
      <c r="F460" s="878">
        <f>ROUND(E460*C460,2)</f>
        <v>10000</v>
      </c>
      <c r="G460" s="525"/>
      <c r="H460" s="526"/>
      <c r="I460" s="526"/>
      <c r="J460" s="526"/>
      <c r="K460" s="526"/>
      <c r="L460" s="525"/>
    </row>
    <row r="461" spans="1:12" ht="14.25" customHeight="1">
      <c r="A461" s="799">
        <v>16.3</v>
      </c>
      <c r="B461" s="888" t="s">
        <v>504</v>
      </c>
      <c r="C461" s="801">
        <v>1</v>
      </c>
      <c r="D461" s="802" t="s">
        <v>43</v>
      </c>
      <c r="E461" s="803">
        <v>140440</v>
      </c>
      <c r="F461" s="878">
        <f>ROUND(E461*C461,2)</f>
        <v>140440</v>
      </c>
      <c r="G461" s="525"/>
      <c r="H461" s="526"/>
      <c r="I461" s="526"/>
      <c r="J461" s="526"/>
      <c r="K461" s="526"/>
      <c r="L461" s="525"/>
    </row>
    <row r="462" spans="1:12" ht="27.75" customHeight="1">
      <c r="A462" s="799">
        <v>16.399999999999999</v>
      </c>
      <c r="B462" s="888" t="s">
        <v>653</v>
      </c>
      <c r="C462" s="801">
        <v>1</v>
      </c>
      <c r="D462" s="802" t="s">
        <v>43</v>
      </c>
      <c r="E462" s="803">
        <v>88083.34</v>
      </c>
      <c r="F462" s="878">
        <f>ROUND(E462*C462,2)</f>
        <v>88083.34</v>
      </c>
      <c r="G462" s="525"/>
      <c r="H462" s="526"/>
      <c r="I462" s="526"/>
      <c r="J462" s="526"/>
      <c r="K462" s="526"/>
      <c r="L462" s="525"/>
    </row>
    <row r="463" spans="1:12" ht="14.25" customHeight="1">
      <c r="A463" s="799">
        <v>16.5</v>
      </c>
      <c r="B463" s="891" t="s">
        <v>611</v>
      </c>
      <c r="C463" s="892">
        <f>5*2.5</f>
        <v>12.5</v>
      </c>
      <c r="D463" s="893" t="s">
        <v>20</v>
      </c>
      <c r="E463" s="894">
        <v>1407.8</v>
      </c>
      <c r="F463" s="894">
        <f t="shared" ref="F463:F467" si="18">+C463*E463</f>
        <v>17597.5</v>
      </c>
      <c r="G463" s="525"/>
      <c r="H463" s="526"/>
      <c r="I463" s="526"/>
      <c r="J463" s="526"/>
      <c r="K463" s="526"/>
      <c r="L463" s="525"/>
    </row>
    <row r="464" spans="1:12" ht="14.25" customHeight="1">
      <c r="A464" s="799">
        <v>16.600000000000001</v>
      </c>
      <c r="B464" s="891" t="s">
        <v>612</v>
      </c>
      <c r="C464" s="892">
        <f>1.25*6</f>
        <v>7.5</v>
      </c>
      <c r="D464" s="893" t="s">
        <v>20</v>
      </c>
      <c r="E464" s="894">
        <v>1407.8</v>
      </c>
      <c r="F464" s="894">
        <f t="shared" si="18"/>
        <v>10558.5</v>
      </c>
      <c r="G464" s="525"/>
      <c r="H464" s="526"/>
      <c r="I464" s="526"/>
      <c r="J464" s="526"/>
      <c r="K464" s="526"/>
      <c r="L464" s="525"/>
    </row>
    <row r="465" spans="1:20" ht="15" customHeight="1">
      <c r="A465" s="799">
        <v>16.7</v>
      </c>
      <c r="B465" s="891" t="s">
        <v>613</v>
      </c>
      <c r="C465" s="892">
        <v>1.25</v>
      </c>
      <c r="D465" s="893" t="s">
        <v>22</v>
      </c>
      <c r="E465" s="894">
        <v>4705.97</v>
      </c>
      <c r="F465" s="894">
        <f t="shared" si="18"/>
        <v>5882.4625000000005</v>
      </c>
      <c r="G465" s="525"/>
      <c r="H465" s="526"/>
      <c r="I465" s="526"/>
      <c r="J465" s="526"/>
      <c r="K465" s="526"/>
      <c r="L465" s="525"/>
    </row>
    <row r="466" spans="1:20" ht="27" customHeight="1">
      <c r="A466" s="781">
        <v>16.8</v>
      </c>
      <c r="B466" s="584" t="s">
        <v>614</v>
      </c>
      <c r="C466" s="585">
        <v>2</v>
      </c>
      <c r="D466" s="586" t="s">
        <v>38</v>
      </c>
      <c r="E466" s="587">
        <v>5207.58</v>
      </c>
      <c r="F466" s="587">
        <f t="shared" si="18"/>
        <v>10415.16</v>
      </c>
      <c r="G466" s="525"/>
      <c r="H466" s="526"/>
      <c r="I466" s="526"/>
      <c r="J466" s="526"/>
      <c r="K466" s="526"/>
      <c r="L466" s="525"/>
    </row>
    <row r="467" spans="1:20" ht="31.5" customHeight="1">
      <c r="A467" s="781">
        <v>16.899999999999999</v>
      </c>
      <c r="B467" s="584" t="s">
        <v>615</v>
      </c>
      <c r="C467" s="585">
        <v>1</v>
      </c>
      <c r="D467" s="586" t="s">
        <v>38</v>
      </c>
      <c r="E467" s="587">
        <v>3009</v>
      </c>
      <c r="F467" s="587">
        <f t="shared" si="18"/>
        <v>3009</v>
      </c>
      <c r="G467" s="525"/>
      <c r="H467" s="526"/>
      <c r="I467" s="526"/>
      <c r="J467" s="526"/>
      <c r="K467" s="526"/>
      <c r="L467" s="525"/>
    </row>
    <row r="468" spans="1:20" ht="18" customHeight="1">
      <c r="A468" s="811"/>
      <c r="B468" s="812" t="s">
        <v>372</v>
      </c>
      <c r="C468" s="813"/>
      <c r="D468" s="814"/>
      <c r="E468" s="815"/>
      <c r="F468" s="816">
        <f>SUM(F457:F467)</f>
        <v>332323.84249999997</v>
      </c>
      <c r="G468" s="525"/>
      <c r="H468" s="526"/>
      <c r="I468" s="526"/>
      <c r="J468" s="526"/>
      <c r="K468" s="526"/>
      <c r="L468" s="525"/>
    </row>
    <row r="469" spans="1:20" ht="13.5" customHeight="1">
      <c r="A469" s="781"/>
      <c r="B469" s="796"/>
      <c r="C469" s="629"/>
      <c r="D469" s="630"/>
      <c r="E469" s="797"/>
      <c r="F469" s="798"/>
      <c r="G469" s="525"/>
      <c r="H469" s="526"/>
      <c r="I469" s="526"/>
      <c r="J469" s="526"/>
      <c r="K469" s="526"/>
      <c r="L469" s="525"/>
    </row>
    <row r="470" spans="1:20" s="516" customFormat="1">
      <c r="A470" s="647" t="s">
        <v>71</v>
      </c>
      <c r="B470" s="639" t="s">
        <v>355</v>
      </c>
      <c r="C470" s="858"/>
      <c r="D470" s="641"/>
      <c r="E470" s="642"/>
      <c r="F470" s="637"/>
      <c r="G470" s="525"/>
      <c r="H470" s="502"/>
      <c r="I470" s="502"/>
      <c r="J470" s="502"/>
      <c r="K470" s="502"/>
      <c r="L470" s="525"/>
      <c r="S470" s="554"/>
      <c r="T470" s="554"/>
    </row>
    <row r="471" spans="1:20" ht="13.5" customHeight="1">
      <c r="A471" s="638">
        <v>1</v>
      </c>
      <c r="B471" s="639" t="s">
        <v>350</v>
      </c>
      <c r="C471" s="858"/>
      <c r="D471" s="641"/>
      <c r="E471" s="642"/>
      <c r="F471" s="637"/>
      <c r="G471" s="525"/>
      <c r="H471" s="526"/>
      <c r="I471" s="526"/>
      <c r="J471" s="526"/>
      <c r="K471" s="526"/>
      <c r="L471" s="525"/>
    </row>
    <row r="472" spans="1:20" ht="13.5" customHeight="1">
      <c r="A472" s="655">
        <v>1.3</v>
      </c>
      <c r="B472" s="657" t="s">
        <v>496</v>
      </c>
      <c r="C472" s="805">
        <v>4</v>
      </c>
      <c r="D472" s="645" t="s">
        <v>43</v>
      </c>
      <c r="E472" s="646">
        <v>168740</v>
      </c>
      <c r="F472" s="636">
        <f>ROUND(E472*C472,2)</f>
        <v>674960</v>
      </c>
      <c r="G472" s="525"/>
      <c r="H472" s="526"/>
      <c r="I472" s="526"/>
      <c r="J472" s="526"/>
      <c r="K472" s="526"/>
      <c r="L472" s="525"/>
    </row>
    <row r="473" spans="1:20" s="516" customFormat="1">
      <c r="A473" s="870">
        <v>1.4</v>
      </c>
      <c r="B473" s="865" t="s">
        <v>495</v>
      </c>
      <c r="C473" s="866">
        <v>4</v>
      </c>
      <c r="D473" s="867" t="s">
        <v>43</v>
      </c>
      <c r="E473" s="868">
        <v>6500</v>
      </c>
      <c r="F473" s="873">
        <f>ROUND(E473*C473,2)</f>
        <v>26000</v>
      </c>
      <c r="G473" s="525"/>
      <c r="H473" s="526"/>
      <c r="I473" s="526"/>
      <c r="J473" s="526"/>
      <c r="K473" s="526"/>
      <c r="L473" s="525"/>
      <c r="S473" s="554"/>
      <c r="T473" s="554"/>
    </row>
    <row r="474" spans="1:20" s="516" customFormat="1" ht="24">
      <c r="A474" s="895">
        <v>1.5</v>
      </c>
      <c r="B474" s="891" t="s">
        <v>652</v>
      </c>
      <c r="C474" s="896">
        <v>2</v>
      </c>
      <c r="D474" s="897" t="s">
        <v>38</v>
      </c>
      <c r="E474" s="898">
        <v>4750</v>
      </c>
      <c r="F474" s="899">
        <v>9500</v>
      </c>
      <c r="G474" s="525"/>
      <c r="H474" s="526"/>
      <c r="I474" s="526"/>
      <c r="J474" s="526"/>
      <c r="K474" s="526"/>
      <c r="L474" s="525"/>
      <c r="S474" s="554"/>
      <c r="T474" s="554"/>
    </row>
    <row r="475" spans="1:20" s="516" customFormat="1" ht="5.25" customHeight="1">
      <c r="A475" s="870"/>
      <c r="B475" s="865"/>
      <c r="C475" s="866"/>
      <c r="D475" s="867"/>
      <c r="E475" s="868"/>
      <c r="F475" s="873"/>
      <c r="G475" s="525"/>
      <c r="H475" s="526"/>
      <c r="I475" s="526"/>
      <c r="J475" s="526"/>
      <c r="K475" s="526"/>
      <c r="L475" s="525"/>
      <c r="S475" s="554"/>
      <c r="T475" s="554"/>
    </row>
    <row r="476" spans="1:20" s="516" customFormat="1">
      <c r="A476" s="781">
        <v>1.6</v>
      </c>
      <c r="B476" s="884" t="s">
        <v>626</v>
      </c>
      <c r="C476" s="629"/>
      <c r="D476" s="630"/>
      <c r="E476" s="797"/>
      <c r="F476" s="798"/>
      <c r="G476" s="525"/>
      <c r="H476" s="526"/>
      <c r="I476" s="526"/>
      <c r="J476" s="526"/>
      <c r="K476" s="526"/>
      <c r="L476" s="525"/>
      <c r="S476" s="554"/>
      <c r="T476" s="554"/>
    </row>
    <row r="477" spans="1:20" s="516" customFormat="1">
      <c r="A477" s="781" t="s">
        <v>654</v>
      </c>
      <c r="B477" s="584" t="s">
        <v>616</v>
      </c>
      <c r="C477" s="585">
        <v>2</v>
      </c>
      <c r="D477" s="586" t="s">
        <v>38</v>
      </c>
      <c r="E477" s="587">
        <v>850</v>
      </c>
      <c r="F477" s="587">
        <f t="shared" ref="F477:F485" si="19">+C477*E477</f>
        <v>1700</v>
      </c>
      <c r="G477" s="525"/>
      <c r="H477" s="526"/>
      <c r="I477" s="526"/>
      <c r="J477" s="526"/>
      <c r="K477" s="526"/>
      <c r="L477" s="525"/>
      <c r="S477" s="554"/>
      <c r="T477" s="554"/>
    </row>
    <row r="478" spans="1:20" s="516" customFormat="1">
      <c r="A478" s="781" t="s">
        <v>655</v>
      </c>
      <c r="B478" s="584" t="s">
        <v>617</v>
      </c>
      <c r="C478" s="585">
        <v>2</v>
      </c>
      <c r="D478" s="586" t="s">
        <v>38</v>
      </c>
      <c r="E478" s="587">
        <v>450</v>
      </c>
      <c r="F478" s="587">
        <f t="shared" si="19"/>
        <v>900</v>
      </c>
      <c r="G478" s="525"/>
      <c r="H478" s="526"/>
      <c r="I478" s="526"/>
      <c r="J478" s="526"/>
      <c r="K478" s="526"/>
      <c r="L478" s="525"/>
      <c r="S478" s="554"/>
      <c r="T478" s="554"/>
    </row>
    <row r="479" spans="1:20" s="516" customFormat="1">
      <c r="A479" s="781" t="s">
        <v>656</v>
      </c>
      <c r="B479" s="584" t="s">
        <v>618</v>
      </c>
      <c r="C479" s="585">
        <v>12</v>
      </c>
      <c r="D479" s="586" t="s">
        <v>20</v>
      </c>
      <c r="E479" s="587">
        <v>1112.9100000000001</v>
      </c>
      <c r="F479" s="587">
        <f t="shared" si="19"/>
        <v>13354.920000000002</v>
      </c>
      <c r="G479" s="525"/>
      <c r="H479" s="526"/>
      <c r="I479" s="526"/>
      <c r="J479" s="526"/>
      <c r="K479" s="526"/>
      <c r="L479" s="525"/>
      <c r="S479" s="554"/>
      <c r="T479" s="554"/>
    </row>
    <row r="480" spans="1:20" s="516" customFormat="1">
      <c r="A480" s="781" t="s">
        <v>657</v>
      </c>
      <c r="B480" s="584" t="s">
        <v>619</v>
      </c>
      <c r="C480" s="585">
        <f>+C479</f>
        <v>12</v>
      </c>
      <c r="D480" s="586" t="s">
        <v>20</v>
      </c>
      <c r="E480" s="587">
        <v>490.5</v>
      </c>
      <c r="F480" s="587">
        <f t="shared" si="19"/>
        <v>5886</v>
      </c>
      <c r="G480" s="525"/>
      <c r="H480" s="526"/>
      <c r="I480" s="526"/>
      <c r="J480" s="526"/>
      <c r="K480" s="526"/>
      <c r="L480" s="525"/>
      <c r="S480" s="554"/>
      <c r="T480" s="554"/>
    </row>
    <row r="481" spans="1:20" s="516" customFormat="1">
      <c r="A481" s="781" t="s">
        <v>658</v>
      </c>
      <c r="B481" s="584" t="s">
        <v>620</v>
      </c>
      <c r="C481" s="585">
        <v>3</v>
      </c>
      <c r="D481" s="586" t="s">
        <v>621</v>
      </c>
      <c r="E481" s="587">
        <v>742.19</v>
      </c>
      <c r="F481" s="587">
        <f t="shared" si="19"/>
        <v>2226.5700000000002</v>
      </c>
      <c r="G481" s="525"/>
      <c r="H481" s="526"/>
      <c r="I481" s="526"/>
      <c r="J481" s="526"/>
      <c r="K481" s="526"/>
      <c r="L481" s="525"/>
      <c r="S481" s="554"/>
      <c r="T481" s="554"/>
    </row>
    <row r="482" spans="1:20" s="516" customFormat="1" ht="24">
      <c r="A482" s="781" t="s">
        <v>659</v>
      </c>
      <c r="B482" s="584" t="s">
        <v>622</v>
      </c>
      <c r="C482" s="588">
        <v>1</v>
      </c>
      <c r="D482" s="589" t="s">
        <v>140</v>
      </c>
      <c r="E482" s="590">
        <v>5000</v>
      </c>
      <c r="F482" s="590">
        <f t="shared" si="19"/>
        <v>5000</v>
      </c>
      <c r="G482" s="525"/>
      <c r="H482" s="526"/>
      <c r="I482" s="526"/>
      <c r="J482" s="526"/>
      <c r="K482" s="526"/>
      <c r="L482" s="525"/>
      <c r="S482" s="554"/>
      <c r="T482" s="554"/>
    </row>
    <row r="483" spans="1:20" s="516" customFormat="1">
      <c r="A483" s="781" t="s">
        <v>660</v>
      </c>
      <c r="B483" s="584" t="s">
        <v>623</v>
      </c>
      <c r="C483" s="585">
        <v>6</v>
      </c>
      <c r="D483" s="586" t="s">
        <v>38</v>
      </c>
      <c r="E483" s="587">
        <v>2500</v>
      </c>
      <c r="F483" s="587">
        <f t="shared" si="19"/>
        <v>15000</v>
      </c>
      <c r="G483" s="525"/>
      <c r="H483" s="526"/>
      <c r="I483" s="526"/>
      <c r="J483" s="526"/>
      <c r="K483" s="526"/>
      <c r="L483" s="525"/>
      <c r="S483" s="554"/>
      <c r="T483" s="554"/>
    </row>
    <row r="484" spans="1:20" s="516" customFormat="1">
      <c r="A484" s="781" t="s">
        <v>661</v>
      </c>
      <c r="B484" s="584" t="s">
        <v>624</v>
      </c>
      <c r="C484" s="585">
        <v>2</v>
      </c>
      <c r="D484" s="586" t="s">
        <v>38</v>
      </c>
      <c r="E484" s="587">
        <f>27844.6*1.2</f>
        <v>33413.519999999997</v>
      </c>
      <c r="F484" s="587">
        <f t="shared" si="19"/>
        <v>66827.039999999994</v>
      </c>
      <c r="G484" s="525"/>
      <c r="H484" s="526"/>
      <c r="I484" s="526"/>
      <c r="J484" s="526"/>
      <c r="K484" s="526"/>
      <c r="L484" s="525"/>
      <c r="S484" s="554"/>
      <c r="T484" s="554"/>
    </row>
    <row r="485" spans="1:20" s="516" customFormat="1">
      <c r="A485" s="781" t="s">
        <v>662</v>
      </c>
      <c r="B485" s="584" t="s">
        <v>625</v>
      </c>
      <c r="C485" s="585">
        <v>1</v>
      </c>
      <c r="D485" s="586" t="s">
        <v>38</v>
      </c>
      <c r="E485" s="587">
        <v>2800</v>
      </c>
      <c r="F485" s="587">
        <f t="shared" si="19"/>
        <v>2800</v>
      </c>
      <c r="G485" s="525"/>
      <c r="H485" s="526"/>
      <c r="I485" s="526"/>
      <c r="J485" s="526"/>
      <c r="K485" s="526"/>
      <c r="L485" s="525"/>
      <c r="S485" s="554"/>
      <c r="T485" s="554"/>
    </row>
    <row r="486" spans="1:20" ht="9.75" customHeight="1">
      <c r="A486" s="781"/>
      <c r="B486" s="885"/>
      <c r="C486" s="629"/>
      <c r="D486" s="630"/>
      <c r="E486" s="797"/>
      <c r="F486" s="798"/>
      <c r="G486" s="525"/>
      <c r="H486" s="526"/>
      <c r="I486" s="526"/>
      <c r="J486" s="526"/>
      <c r="K486" s="526"/>
      <c r="L486" s="525"/>
    </row>
    <row r="487" spans="1:20" ht="13.5" customHeight="1">
      <c r="A487" s="647">
        <v>3.4</v>
      </c>
      <c r="B487" s="639" t="s">
        <v>363</v>
      </c>
      <c r="C487" s="629"/>
      <c r="D487" s="630"/>
      <c r="E487" s="797"/>
      <c r="F487" s="798"/>
      <c r="G487" s="525"/>
      <c r="H487" s="526"/>
      <c r="I487" s="526"/>
      <c r="J487" s="526"/>
      <c r="K487" s="526"/>
      <c r="L487" s="525"/>
    </row>
    <row r="488" spans="1:20" ht="15.75" customHeight="1">
      <c r="A488" s="870" t="s">
        <v>380</v>
      </c>
      <c r="B488" s="865" t="s">
        <v>696</v>
      </c>
      <c r="C488" s="866">
        <v>19.53</v>
      </c>
      <c r="D488" s="867" t="s">
        <v>22</v>
      </c>
      <c r="E488" s="868">
        <v>4130</v>
      </c>
      <c r="F488" s="873">
        <f>ROUND(E488*C488,2)</f>
        <v>80658.899999999994</v>
      </c>
      <c r="G488" s="525"/>
      <c r="H488" s="526"/>
      <c r="I488" s="526"/>
      <c r="J488" s="526"/>
      <c r="K488" s="526"/>
      <c r="L488" s="525"/>
    </row>
    <row r="489" spans="1:20" ht="15" customHeight="1">
      <c r="A489" s="870" t="s">
        <v>491</v>
      </c>
      <c r="B489" s="865" t="s">
        <v>697</v>
      </c>
      <c r="C489" s="866">
        <v>19.53</v>
      </c>
      <c r="D489" s="867" t="s">
        <v>22</v>
      </c>
      <c r="E489" s="868">
        <v>10620</v>
      </c>
      <c r="F489" s="873">
        <f>ROUND(E489*C489,2)</f>
        <v>207408.6</v>
      </c>
      <c r="G489" s="525"/>
      <c r="H489" s="526"/>
      <c r="I489" s="526"/>
      <c r="J489" s="526"/>
      <c r="K489" s="526"/>
      <c r="L489" s="525"/>
    </row>
    <row r="490" spans="1:20">
      <c r="A490" s="870" t="s">
        <v>606</v>
      </c>
      <c r="B490" s="888" t="s">
        <v>524</v>
      </c>
      <c r="C490" s="801">
        <v>37.4</v>
      </c>
      <c r="D490" s="802" t="s">
        <v>22</v>
      </c>
      <c r="E490" s="803">
        <v>17000</v>
      </c>
      <c r="F490" s="878">
        <f>ROUND(E490*C490,2)</f>
        <v>635800</v>
      </c>
      <c r="G490" s="525"/>
      <c r="H490" s="526"/>
      <c r="I490" s="526"/>
      <c r="J490" s="526"/>
      <c r="K490" s="526"/>
      <c r="L490" s="525"/>
    </row>
    <row r="491" spans="1:20" ht="6" customHeight="1">
      <c r="A491" s="799"/>
      <c r="B491" s="888"/>
      <c r="C491" s="801"/>
      <c r="D491" s="802"/>
      <c r="E491" s="803"/>
      <c r="F491" s="804"/>
      <c r="G491" s="525"/>
      <c r="H491" s="526"/>
      <c r="I491" s="526"/>
      <c r="J491" s="526"/>
      <c r="K491" s="526"/>
      <c r="L491" s="525"/>
    </row>
    <row r="492" spans="1:20">
      <c r="A492" s="874">
        <v>3.5</v>
      </c>
      <c r="B492" s="881" t="s">
        <v>364</v>
      </c>
      <c r="C492" s="859"/>
      <c r="D492" s="876"/>
      <c r="E492" s="880"/>
      <c r="F492" s="878">
        <f>ROUND(E492*C492,2)</f>
        <v>0</v>
      </c>
      <c r="G492" s="525"/>
      <c r="H492" s="526"/>
      <c r="I492" s="526"/>
      <c r="J492" s="526"/>
      <c r="K492" s="526"/>
      <c r="L492" s="525"/>
    </row>
    <row r="493" spans="1:20">
      <c r="A493" s="870" t="s">
        <v>564</v>
      </c>
      <c r="B493" s="865" t="s">
        <v>696</v>
      </c>
      <c r="C493" s="866">
        <v>19.53</v>
      </c>
      <c r="D493" s="876" t="s">
        <v>22</v>
      </c>
      <c r="E493" s="880">
        <v>950</v>
      </c>
      <c r="F493" s="878">
        <f>ROUND(E493*C493,2)</f>
        <v>18553.5</v>
      </c>
      <c r="G493" s="525"/>
      <c r="H493" s="526"/>
      <c r="I493" s="526"/>
      <c r="J493" s="526"/>
      <c r="K493" s="526"/>
      <c r="L493" s="525"/>
    </row>
    <row r="494" spans="1:20">
      <c r="A494" s="870" t="s">
        <v>565</v>
      </c>
      <c r="B494" s="865" t="s">
        <v>697</v>
      </c>
      <c r="C494" s="866">
        <v>19.53</v>
      </c>
      <c r="D494" s="876" t="s">
        <v>22</v>
      </c>
      <c r="E494" s="880">
        <v>950</v>
      </c>
      <c r="F494" s="878">
        <f>ROUND(E494*C494,2)</f>
        <v>18553.5</v>
      </c>
      <c r="G494" s="525"/>
      <c r="H494" s="526"/>
      <c r="I494" s="526"/>
      <c r="J494" s="526"/>
      <c r="K494" s="526"/>
      <c r="L494" s="525"/>
    </row>
    <row r="495" spans="1:20">
      <c r="A495" s="870" t="s">
        <v>607</v>
      </c>
      <c r="B495" s="888" t="s">
        <v>524</v>
      </c>
      <c r="C495" s="801">
        <v>37.1</v>
      </c>
      <c r="D495" s="802" t="s">
        <v>22</v>
      </c>
      <c r="E495" s="803">
        <v>950</v>
      </c>
      <c r="F495" s="878">
        <f>ROUND(E495*C495,2)</f>
        <v>35245</v>
      </c>
      <c r="G495" s="525"/>
      <c r="H495" s="526"/>
      <c r="I495" s="526"/>
      <c r="J495" s="526"/>
      <c r="K495" s="526"/>
      <c r="L495" s="525"/>
    </row>
    <row r="496" spans="1:20" ht="24">
      <c r="A496" s="870" t="s">
        <v>663</v>
      </c>
      <c r="B496" s="888" t="s">
        <v>664</v>
      </c>
      <c r="C496" s="801">
        <f>203.13+86.67</f>
        <v>289.8</v>
      </c>
      <c r="D496" s="802" t="s">
        <v>22</v>
      </c>
      <c r="E496" s="803">
        <v>460.34</v>
      </c>
      <c r="F496" s="878">
        <f>ROUND(E496*C496,2)</f>
        <v>133406.53</v>
      </c>
      <c r="G496" s="525"/>
      <c r="H496" s="526"/>
      <c r="I496" s="526"/>
      <c r="J496" s="526"/>
      <c r="K496" s="526"/>
      <c r="L496" s="525"/>
    </row>
    <row r="497" spans="1:20" ht="4.5" customHeight="1">
      <c r="A497" s="870"/>
      <c r="B497" s="888"/>
      <c r="C497" s="801"/>
      <c r="D497" s="802"/>
      <c r="E497" s="803"/>
      <c r="F497" s="878"/>
      <c r="G497" s="525"/>
      <c r="H497" s="526"/>
      <c r="I497" s="526"/>
      <c r="J497" s="526"/>
      <c r="K497" s="526"/>
      <c r="L497" s="525"/>
    </row>
    <row r="498" spans="1:20">
      <c r="A498" s="874">
        <v>3.6</v>
      </c>
      <c r="B498" s="881" t="s">
        <v>361</v>
      </c>
      <c r="C498" s="859"/>
      <c r="D498" s="876"/>
      <c r="E498" s="880"/>
      <c r="F498" s="878">
        <f>ROUND(E498*C498,2)</f>
        <v>0</v>
      </c>
      <c r="G498" s="525"/>
      <c r="H498" s="526"/>
      <c r="I498" s="526"/>
      <c r="J498" s="526"/>
      <c r="K498" s="526"/>
      <c r="L498" s="525"/>
    </row>
    <row r="499" spans="1:20" ht="24">
      <c r="A499" s="655" t="s">
        <v>493</v>
      </c>
      <c r="B499" s="657" t="s">
        <v>498</v>
      </c>
      <c r="C499" s="805">
        <v>2</v>
      </c>
      <c r="D499" s="645" t="s">
        <v>43</v>
      </c>
      <c r="E499" s="646">
        <v>155760</v>
      </c>
      <c r="F499" s="636">
        <f>ROUND(E499*C499,2)</f>
        <v>311520</v>
      </c>
      <c r="G499" s="525"/>
      <c r="H499" s="526"/>
      <c r="I499" s="526"/>
      <c r="J499" s="526"/>
      <c r="K499" s="526"/>
      <c r="L499" s="525"/>
    </row>
    <row r="500" spans="1:20" s="516" customFormat="1" ht="24">
      <c r="A500" s="655" t="s">
        <v>494</v>
      </c>
      <c r="B500" s="657" t="s">
        <v>499</v>
      </c>
      <c r="C500" s="805">
        <v>1</v>
      </c>
      <c r="D500" s="645" t="s">
        <v>43</v>
      </c>
      <c r="E500" s="646">
        <v>136290</v>
      </c>
      <c r="F500" s="636">
        <f>ROUND(E500*C500,2)</f>
        <v>136290</v>
      </c>
      <c r="G500" s="525"/>
      <c r="H500" s="526"/>
      <c r="I500" s="526"/>
      <c r="J500" s="526"/>
      <c r="K500" s="526"/>
      <c r="L500" s="525"/>
      <c r="S500" s="554"/>
      <c r="T500" s="554"/>
    </row>
    <row r="501" spans="1:20" s="516" customFormat="1">
      <c r="A501" s="655" t="s">
        <v>497</v>
      </c>
      <c r="B501" s="657" t="s">
        <v>495</v>
      </c>
      <c r="C501" s="805">
        <v>3</v>
      </c>
      <c r="D501" s="645" t="s">
        <v>43</v>
      </c>
      <c r="E501" s="646">
        <v>6500</v>
      </c>
      <c r="F501" s="636">
        <f>ROUND(E501*C501,2)</f>
        <v>19500</v>
      </c>
      <c r="G501" s="525"/>
      <c r="H501" s="526"/>
      <c r="I501" s="526"/>
      <c r="J501" s="526"/>
      <c r="K501" s="526"/>
      <c r="L501" s="525"/>
      <c r="S501" s="554"/>
      <c r="T501" s="554"/>
    </row>
    <row r="502" spans="1:20" s="516" customFormat="1" ht="4.5" customHeight="1">
      <c r="A502" s="781"/>
      <c r="B502" s="885"/>
      <c r="C502" s="629"/>
      <c r="D502" s="630"/>
      <c r="E502" s="797"/>
      <c r="F502" s="798"/>
      <c r="G502" s="525"/>
      <c r="H502" s="526"/>
      <c r="I502" s="526"/>
      <c r="J502" s="526"/>
      <c r="K502" s="526"/>
      <c r="L502" s="525"/>
      <c r="S502" s="554"/>
      <c r="T502" s="554"/>
    </row>
    <row r="503" spans="1:20" s="516" customFormat="1">
      <c r="A503" s="647">
        <v>3.7</v>
      </c>
      <c r="B503" s="639" t="s">
        <v>551</v>
      </c>
      <c r="C503" s="858"/>
      <c r="D503" s="641"/>
      <c r="E503" s="642"/>
      <c r="F503" s="637">
        <f>ROUND(E503*C503,2)</f>
        <v>0</v>
      </c>
      <c r="G503" s="525"/>
      <c r="H503" s="526"/>
      <c r="I503" s="526"/>
      <c r="J503" s="526"/>
      <c r="K503" s="526"/>
      <c r="L503" s="525"/>
      <c r="S503" s="554"/>
      <c r="T503" s="554"/>
    </row>
    <row r="504" spans="1:20" s="516" customFormat="1" ht="6" customHeight="1">
      <c r="A504" s="647"/>
      <c r="B504" s="639"/>
      <c r="C504" s="858"/>
      <c r="D504" s="641"/>
      <c r="E504" s="642"/>
      <c r="F504" s="637"/>
      <c r="G504" s="525"/>
      <c r="H504" s="526"/>
      <c r="I504" s="526"/>
      <c r="J504" s="526"/>
      <c r="K504" s="526"/>
      <c r="L504" s="525"/>
      <c r="S504" s="554"/>
      <c r="T504" s="554"/>
    </row>
    <row r="505" spans="1:20" s="516" customFormat="1">
      <c r="A505" s="655" t="s">
        <v>550</v>
      </c>
      <c r="B505" s="657" t="s">
        <v>454</v>
      </c>
      <c r="C505" s="858">
        <v>338.55</v>
      </c>
      <c r="D505" s="641" t="s">
        <v>20</v>
      </c>
      <c r="E505" s="642">
        <v>41.27</v>
      </c>
      <c r="F505" s="637">
        <f>ROUND(E505*C505,2)</f>
        <v>13971.96</v>
      </c>
      <c r="G505" s="525"/>
      <c r="H505" s="526"/>
      <c r="I505" s="526"/>
      <c r="J505" s="526"/>
      <c r="K505" s="526"/>
      <c r="L505" s="525"/>
      <c r="S505" s="554"/>
      <c r="T505" s="554"/>
    </row>
    <row r="506" spans="1:20" s="516" customFormat="1" ht="6" customHeight="1">
      <c r="A506" s="655"/>
      <c r="B506" s="657"/>
      <c r="C506" s="858"/>
      <c r="D506" s="641"/>
      <c r="E506" s="642"/>
      <c r="F506" s="637"/>
      <c r="G506" s="525"/>
      <c r="H506" s="526"/>
      <c r="I506" s="526"/>
      <c r="J506" s="526"/>
      <c r="K506" s="526"/>
      <c r="L506" s="525"/>
      <c r="S506" s="554"/>
      <c r="T506" s="554"/>
    </row>
    <row r="507" spans="1:20" s="516" customFormat="1">
      <c r="A507" s="647" t="s">
        <v>553</v>
      </c>
      <c r="B507" s="639" t="s">
        <v>353</v>
      </c>
      <c r="C507" s="629"/>
      <c r="D507" s="630"/>
      <c r="E507" s="797"/>
      <c r="F507" s="798"/>
      <c r="G507" s="525"/>
      <c r="H507" s="526"/>
      <c r="I507" s="526"/>
      <c r="J507" s="526"/>
      <c r="K507" s="526"/>
      <c r="L507" s="525"/>
      <c r="S507" s="554"/>
      <c r="T507" s="554"/>
    </row>
    <row r="508" spans="1:20" s="516" customFormat="1">
      <c r="A508" s="655" t="s">
        <v>554</v>
      </c>
      <c r="B508" s="656" t="s">
        <v>552</v>
      </c>
      <c r="C508" s="858">
        <v>67.709999999999994</v>
      </c>
      <c r="D508" s="641" t="s">
        <v>22</v>
      </c>
      <c r="E508" s="642">
        <v>950</v>
      </c>
      <c r="F508" s="637">
        <f>ROUND(E508*C508,2)</f>
        <v>64324.5</v>
      </c>
      <c r="G508" s="525"/>
      <c r="H508" s="526"/>
      <c r="I508" s="526"/>
      <c r="J508" s="526"/>
      <c r="K508" s="526"/>
      <c r="L508" s="525"/>
      <c r="S508" s="554"/>
      <c r="T508" s="554"/>
    </row>
    <row r="509" spans="1:20">
      <c r="A509" s="658" t="s">
        <v>555</v>
      </c>
      <c r="B509" s="659" t="s">
        <v>430</v>
      </c>
      <c r="C509" s="900">
        <v>74.48</v>
      </c>
      <c r="D509" s="661" t="s">
        <v>22</v>
      </c>
      <c r="E509" s="662">
        <v>210</v>
      </c>
      <c r="F509" s="663">
        <f>ROUND(E509*C509,2)</f>
        <v>15640.8</v>
      </c>
      <c r="G509" s="525"/>
      <c r="H509" s="526"/>
      <c r="I509" s="526"/>
      <c r="J509" s="526"/>
      <c r="K509" s="526"/>
      <c r="L509" s="525"/>
    </row>
    <row r="510" spans="1:20" s="518" customFormat="1" ht="8.25" customHeight="1">
      <c r="A510" s="781"/>
      <c r="B510" s="885"/>
      <c r="C510" s="629"/>
      <c r="D510" s="630"/>
      <c r="E510" s="797"/>
      <c r="F510" s="798"/>
      <c r="G510" s="525"/>
      <c r="H510" s="591"/>
      <c r="I510" s="591"/>
      <c r="J510" s="591"/>
      <c r="K510" s="591"/>
      <c r="L510" s="563"/>
      <c r="S510" s="592"/>
      <c r="T510" s="592"/>
    </row>
    <row r="511" spans="1:20" ht="24">
      <c r="A511" s="655" t="s">
        <v>556</v>
      </c>
      <c r="B511" s="885" t="s">
        <v>523</v>
      </c>
      <c r="C511" s="629">
        <v>86.67</v>
      </c>
      <c r="D511" s="630" t="s">
        <v>22</v>
      </c>
      <c r="E511" s="821">
        <v>520</v>
      </c>
      <c r="F511" s="637">
        <f>ROUND(E511*C511,2)</f>
        <v>45068.4</v>
      </c>
      <c r="G511" s="525"/>
      <c r="H511" s="526"/>
      <c r="I511" s="526"/>
      <c r="J511" s="526"/>
      <c r="K511" s="526"/>
      <c r="L511" s="525"/>
    </row>
    <row r="512" spans="1:20" ht="5.25" customHeight="1">
      <c r="A512" s="781"/>
      <c r="B512" s="885"/>
      <c r="C512" s="629"/>
      <c r="D512" s="630"/>
      <c r="E512" s="797"/>
      <c r="F512" s="798"/>
      <c r="G512" s="525"/>
      <c r="H512" s="526"/>
      <c r="I512" s="526"/>
      <c r="J512" s="526"/>
      <c r="K512" s="526"/>
      <c r="L512" s="525"/>
    </row>
    <row r="513" spans="1:12">
      <c r="A513" s="647" t="s">
        <v>557</v>
      </c>
      <c r="B513" s="639" t="s">
        <v>364</v>
      </c>
      <c r="C513" s="629"/>
      <c r="D513" s="630"/>
      <c r="E513" s="797"/>
      <c r="F513" s="798"/>
      <c r="G513" s="525"/>
      <c r="H513" s="526"/>
      <c r="I513" s="526"/>
      <c r="J513" s="526"/>
      <c r="K513" s="526"/>
      <c r="L513" s="525"/>
    </row>
    <row r="514" spans="1:12">
      <c r="A514" s="655" t="s">
        <v>558</v>
      </c>
      <c r="B514" s="657" t="s">
        <v>306</v>
      </c>
      <c r="C514" s="629">
        <v>86.67</v>
      </c>
      <c r="D514" s="630" t="s">
        <v>22</v>
      </c>
      <c r="E514" s="797">
        <v>950</v>
      </c>
      <c r="F514" s="636">
        <f>ROUND(E514*C514,2)</f>
        <v>82336.5</v>
      </c>
      <c r="G514" s="525"/>
      <c r="H514" s="526"/>
      <c r="I514" s="526"/>
      <c r="J514" s="526"/>
      <c r="K514" s="502"/>
      <c r="L514" s="525"/>
    </row>
    <row r="515" spans="1:12" ht="15" customHeight="1">
      <c r="A515" s="781"/>
      <c r="B515" s="885"/>
      <c r="C515" s="629"/>
      <c r="D515" s="630"/>
      <c r="E515" s="797"/>
      <c r="F515" s="798"/>
      <c r="G515" s="525"/>
      <c r="H515" s="576"/>
      <c r="I515" s="526"/>
      <c r="J515" s="526"/>
      <c r="K515" s="526"/>
      <c r="L515" s="525"/>
    </row>
    <row r="516" spans="1:12">
      <c r="A516" s="901">
        <v>4</v>
      </c>
      <c r="B516" s="881" t="s">
        <v>351</v>
      </c>
      <c r="C516" s="801"/>
      <c r="D516" s="802"/>
      <c r="E516" s="803"/>
      <c r="F516" s="878"/>
      <c r="G516" s="525"/>
      <c r="H516" s="526"/>
      <c r="I516" s="526"/>
      <c r="J516" s="526"/>
      <c r="K516" s="502"/>
      <c r="L516" s="525"/>
    </row>
    <row r="517" spans="1:12">
      <c r="A517" s="870">
        <v>4.2</v>
      </c>
      <c r="B517" s="879" t="s">
        <v>594</v>
      </c>
      <c r="C517" s="801">
        <v>335</v>
      </c>
      <c r="D517" s="802" t="s">
        <v>20</v>
      </c>
      <c r="E517" s="803">
        <v>426.93</v>
      </c>
      <c r="F517" s="878">
        <f>ROUND(E517*C517,2)</f>
        <v>143021.54999999999</v>
      </c>
      <c r="G517" s="525"/>
      <c r="H517" s="526"/>
      <c r="I517" s="526"/>
      <c r="J517" s="526"/>
      <c r="K517" s="502"/>
      <c r="L517" s="525"/>
    </row>
    <row r="518" spans="1:12">
      <c r="A518" s="870">
        <v>4.3</v>
      </c>
      <c r="B518" s="865" t="s">
        <v>631</v>
      </c>
      <c r="C518" s="801">
        <v>126</v>
      </c>
      <c r="D518" s="802" t="s">
        <v>15</v>
      </c>
      <c r="E518" s="803">
        <v>125</v>
      </c>
      <c r="F518" s="878">
        <f>ROUND(E518*C518,2)</f>
        <v>15750</v>
      </c>
      <c r="G518" s="525"/>
      <c r="H518" s="526"/>
      <c r="I518" s="526"/>
      <c r="J518" s="526"/>
      <c r="K518" s="526"/>
      <c r="L518" s="525"/>
    </row>
    <row r="519" spans="1:12">
      <c r="A519" s="799">
        <v>4.4000000000000004</v>
      </c>
      <c r="B519" s="888" t="s">
        <v>632</v>
      </c>
      <c r="C519" s="801">
        <v>335</v>
      </c>
      <c r="D519" s="802" t="s">
        <v>20</v>
      </c>
      <c r="E519" s="803">
        <v>19.670000000000002</v>
      </c>
      <c r="F519" s="878">
        <f>ROUND(E519*C519,2)</f>
        <v>6589.45</v>
      </c>
      <c r="G519" s="525"/>
      <c r="H519" s="526"/>
      <c r="I519" s="526"/>
      <c r="J519" s="526"/>
      <c r="K519" s="526"/>
      <c r="L519" s="525"/>
    </row>
    <row r="520" spans="1:12">
      <c r="A520" s="781"/>
      <c r="B520" s="885"/>
      <c r="C520" s="629"/>
      <c r="D520" s="630"/>
      <c r="E520" s="797"/>
      <c r="F520" s="637"/>
      <c r="G520" s="525"/>
      <c r="H520" s="526"/>
      <c r="I520" s="526"/>
      <c r="J520" s="526"/>
      <c r="K520" s="526"/>
      <c r="L520" s="525"/>
    </row>
    <row r="521" spans="1:12">
      <c r="A521" s="638">
        <v>6</v>
      </c>
      <c r="B521" s="639" t="s">
        <v>369</v>
      </c>
      <c r="C521" s="629"/>
      <c r="D521" s="630"/>
      <c r="E521" s="797"/>
      <c r="F521" s="798"/>
      <c r="G521" s="525"/>
      <c r="H521" s="526"/>
      <c r="I521" s="526"/>
      <c r="J521" s="526"/>
      <c r="K521" s="526"/>
      <c r="L521" s="525"/>
    </row>
    <row r="522" spans="1:12" ht="24">
      <c r="A522" s="655">
        <v>6.4</v>
      </c>
      <c r="B522" s="885" t="s">
        <v>596</v>
      </c>
      <c r="C522" s="801">
        <v>750.68</v>
      </c>
      <c r="D522" s="630" t="s">
        <v>20</v>
      </c>
      <c r="E522" s="797">
        <v>490.50000000000006</v>
      </c>
      <c r="F522" s="637">
        <f>ROUND(E522*C522,2)</f>
        <v>368208.54</v>
      </c>
      <c r="G522" s="525"/>
      <c r="H522" s="526"/>
      <c r="I522" s="526"/>
      <c r="J522" s="526"/>
      <c r="K522" s="526"/>
      <c r="L522" s="525"/>
    </row>
    <row r="523" spans="1:12" ht="24">
      <c r="A523" s="655">
        <v>6.5</v>
      </c>
      <c r="B523" s="885" t="s">
        <v>597</v>
      </c>
      <c r="C523" s="801">
        <v>145.47</v>
      </c>
      <c r="D523" s="630" t="s">
        <v>20</v>
      </c>
      <c r="E523" s="797">
        <v>347.49</v>
      </c>
      <c r="F523" s="637">
        <f>ROUND(E523*C523,2)</f>
        <v>50549.37</v>
      </c>
      <c r="G523" s="525"/>
      <c r="H523" s="526"/>
      <c r="I523" s="526"/>
      <c r="J523" s="526"/>
      <c r="K523" s="526"/>
      <c r="L523" s="525"/>
    </row>
    <row r="524" spans="1:12">
      <c r="A524" s="902">
        <v>6.6</v>
      </c>
      <c r="B524" s="902" t="s">
        <v>605</v>
      </c>
      <c r="C524" s="903">
        <v>1</v>
      </c>
      <c r="D524" s="893" t="s">
        <v>43</v>
      </c>
      <c r="E524" s="892">
        <v>25000</v>
      </c>
      <c r="F524" s="892">
        <f t="shared" ref="F524" si="20">ROUND(C524*E524,2)</f>
        <v>25000</v>
      </c>
      <c r="G524" s="525"/>
      <c r="H524" s="526"/>
      <c r="I524" s="526"/>
      <c r="J524" s="526"/>
      <c r="K524" s="526"/>
      <c r="L524" s="525"/>
    </row>
    <row r="525" spans="1:12">
      <c r="A525" s="799">
        <v>6.7</v>
      </c>
      <c r="B525" s="888" t="s">
        <v>608</v>
      </c>
      <c r="C525" s="801">
        <v>2664.35</v>
      </c>
      <c r="D525" s="802" t="s">
        <v>20</v>
      </c>
      <c r="E525" s="803">
        <v>38</v>
      </c>
      <c r="F525" s="878">
        <f>ROUND(E525*C525,2)</f>
        <v>101245.3</v>
      </c>
      <c r="G525" s="525"/>
      <c r="H525" s="526"/>
      <c r="I525" s="526"/>
      <c r="J525" s="526"/>
      <c r="K525" s="526"/>
      <c r="L525" s="525"/>
    </row>
    <row r="526" spans="1:12" ht="18" customHeight="1">
      <c r="A526" s="799">
        <v>6.8</v>
      </c>
      <c r="B526" s="888" t="s">
        <v>609</v>
      </c>
      <c r="C526" s="801">
        <v>2664.35</v>
      </c>
      <c r="D526" s="802" t="s">
        <v>20</v>
      </c>
      <c r="E526" s="803">
        <v>19.670000000000002</v>
      </c>
      <c r="F526" s="878">
        <f>ROUND(E526*C526,2)</f>
        <v>52407.76</v>
      </c>
      <c r="G526" s="525"/>
      <c r="H526" s="526"/>
      <c r="I526" s="526"/>
      <c r="J526" s="526"/>
      <c r="K526" s="526"/>
      <c r="L526" s="525"/>
    </row>
    <row r="527" spans="1:12">
      <c r="A527" s="870">
        <v>6.9</v>
      </c>
      <c r="B527" s="888" t="s">
        <v>665</v>
      </c>
      <c r="C527" s="801">
        <v>517.16999999999996</v>
      </c>
      <c r="D527" s="802" t="s">
        <v>20</v>
      </c>
      <c r="E527" s="803">
        <v>329.48</v>
      </c>
      <c r="F527" s="878">
        <f>ROUND(E527*C527,2)</f>
        <v>170397.17</v>
      </c>
      <c r="G527" s="525"/>
      <c r="H527" s="526"/>
      <c r="I527" s="526"/>
      <c r="J527" s="526"/>
      <c r="K527" s="526"/>
      <c r="L527" s="525"/>
    </row>
    <row r="528" spans="1:12">
      <c r="A528" s="887">
        <v>6.1</v>
      </c>
      <c r="B528" s="904" t="s">
        <v>666</v>
      </c>
      <c r="C528" s="903">
        <v>4</v>
      </c>
      <c r="D528" s="893" t="s">
        <v>43</v>
      </c>
      <c r="E528" s="905">
        <v>1550</v>
      </c>
      <c r="F528" s="892">
        <f t="shared" ref="F528:F529" si="21">ROUND(C528*E528,2)</f>
        <v>6200</v>
      </c>
      <c r="G528" s="525"/>
      <c r="H528" s="526"/>
      <c r="I528" s="526"/>
      <c r="J528" s="526"/>
      <c r="K528" s="526"/>
      <c r="L528" s="525"/>
    </row>
    <row r="529" spans="1:20" ht="36">
      <c r="A529" s="887">
        <v>6.11</v>
      </c>
      <c r="B529" s="904" t="s">
        <v>610</v>
      </c>
      <c r="C529" s="903">
        <v>60</v>
      </c>
      <c r="D529" s="893" t="s">
        <v>43</v>
      </c>
      <c r="E529" s="905">
        <v>178.79</v>
      </c>
      <c r="F529" s="892">
        <f t="shared" si="21"/>
        <v>10727.4</v>
      </c>
      <c r="G529" s="525"/>
      <c r="H529" s="526"/>
      <c r="I529" s="526"/>
      <c r="J529" s="526"/>
      <c r="K529" s="526"/>
      <c r="L529" s="525"/>
    </row>
    <row r="530" spans="1:20" s="516" customFormat="1">
      <c r="A530" s="906">
        <v>6.12</v>
      </c>
      <c r="B530" s="907" t="s">
        <v>630</v>
      </c>
      <c r="C530" s="908">
        <v>197</v>
      </c>
      <c r="D530" s="909" t="s">
        <v>15</v>
      </c>
      <c r="E530" s="910">
        <v>496.67</v>
      </c>
      <c r="F530" s="911">
        <f t="shared" ref="F530" si="22">ROUND(E530*C530,2)</f>
        <v>97843.99</v>
      </c>
      <c r="G530" s="525"/>
      <c r="H530" s="526"/>
      <c r="I530" s="526"/>
      <c r="J530" s="526"/>
      <c r="K530" s="526"/>
      <c r="L530" s="525"/>
      <c r="S530" s="554"/>
      <c r="T530" s="554"/>
    </row>
    <row r="531" spans="1:20" s="516" customFormat="1">
      <c r="A531" s="781"/>
      <c r="B531" s="912"/>
      <c r="C531" s="629"/>
      <c r="D531" s="630"/>
      <c r="E531" s="797"/>
      <c r="F531" s="637"/>
      <c r="G531" s="525"/>
      <c r="H531" s="526"/>
      <c r="I531" s="526"/>
      <c r="J531" s="526"/>
      <c r="K531" s="526"/>
      <c r="L531" s="525"/>
      <c r="S531" s="554"/>
      <c r="T531" s="554"/>
    </row>
    <row r="532" spans="1:20">
      <c r="A532" s="913">
        <v>6.7</v>
      </c>
      <c r="B532" s="724" t="s">
        <v>529</v>
      </c>
      <c r="C532" s="629"/>
      <c r="D532" s="630"/>
      <c r="E532" s="797"/>
      <c r="F532" s="637">
        <f>ROUND(E532*C532,2)</f>
        <v>0</v>
      </c>
      <c r="G532" s="525"/>
      <c r="H532" s="526"/>
      <c r="I532" s="526"/>
      <c r="J532" s="526"/>
      <c r="K532" s="526"/>
      <c r="L532" s="525"/>
    </row>
    <row r="533" spans="1:20">
      <c r="A533" s="655" t="s">
        <v>559</v>
      </c>
      <c r="B533" s="725" t="s">
        <v>530</v>
      </c>
      <c r="C533" s="629">
        <v>1</v>
      </c>
      <c r="D533" s="630" t="s">
        <v>43</v>
      </c>
      <c r="E533" s="797">
        <v>10500</v>
      </c>
      <c r="F533" s="637">
        <f>ROUND(E533*C533,2)</f>
        <v>10500</v>
      </c>
      <c r="G533" s="525"/>
      <c r="H533" s="526"/>
      <c r="I533" s="526"/>
      <c r="J533" s="526"/>
      <c r="K533" s="526"/>
      <c r="L533" s="525"/>
    </row>
    <row r="534" spans="1:20">
      <c r="A534" s="655" t="s">
        <v>560</v>
      </c>
      <c r="B534" s="725" t="s">
        <v>531</v>
      </c>
      <c r="C534" s="629">
        <v>1</v>
      </c>
      <c r="D534" s="630" t="s">
        <v>43</v>
      </c>
      <c r="E534" s="797">
        <v>10500</v>
      </c>
      <c r="F534" s="637">
        <f>ROUND(E534*C534,2)</f>
        <v>10500</v>
      </c>
      <c r="G534" s="525"/>
      <c r="H534" s="526"/>
      <c r="I534" s="526"/>
      <c r="J534" s="526"/>
      <c r="K534" s="526"/>
      <c r="L534" s="525"/>
    </row>
    <row r="535" spans="1:20" ht="4.5" customHeight="1">
      <c r="A535" s="781"/>
      <c r="B535" s="885"/>
      <c r="C535" s="629"/>
      <c r="D535" s="630"/>
      <c r="E535" s="797"/>
      <c r="F535" s="637"/>
      <c r="G535" s="525"/>
      <c r="H535" s="526"/>
      <c r="I535" s="526"/>
      <c r="J535" s="526"/>
      <c r="K535" s="526"/>
      <c r="L535" s="525"/>
    </row>
    <row r="536" spans="1:20" ht="24">
      <c r="A536" s="914">
        <v>6.8</v>
      </c>
      <c r="B536" s="915" t="s">
        <v>598</v>
      </c>
      <c r="C536" s="629">
        <v>2</v>
      </c>
      <c r="D536" s="630" t="s">
        <v>43</v>
      </c>
      <c r="E536" s="797">
        <v>3000</v>
      </c>
      <c r="F536" s="637">
        <f>ROUND(E536*C536,2)</f>
        <v>6000</v>
      </c>
      <c r="G536" s="525"/>
      <c r="H536" s="526"/>
      <c r="I536" s="526"/>
      <c r="J536" s="526"/>
      <c r="K536" s="526"/>
      <c r="L536" s="525"/>
    </row>
    <row r="537" spans="1:20" ht="6" customHeight="1">
      <c r="A537" s="781"/>
      <c r="B537" s="885"/>
      <c r="C537" s="629"/>
      <c r="D537" s="630"/>
      <c r="E537" s="797"/>
      <c r="F537" s="637"/>
      <c r="G537" s="525"/>
      <c r="H537" s="526"/>
      <c r="I537" s="526"/>
      <c r="J537" s="526"/>
      <c r="K537" s="526"/>
      <c r="L537" s="525"/>
    </row>
    <row r="538" spans="1:20" ht="36">
      <c r="A538" s="914">
        <v>6.9</v>
      </c>
      <c r="B538" s="915" t="s">
        <v>532</v>
      </c>
      <c r="C538" s="629">
        <v>1</v>
      </c>
      <c r="D538" s="630" t="s">
        <v>43</v>
      </c>
      <c r="E538" s="821">
        <v>1500</v>
      </c>
      <c r="F538" s="637">
        <f>ROUND(E538*C538,2)</f>
        <v>1500</v>
      </c>
      <c r="G538" s="525"/>
      <c r="H538" s="526"/>
      <c r="I538" s="526"/>
      <c r="J538" s="526"/>
      <c r="K538" s="526"/>
      <c r="L538" s="525"/>
    </row>
    <row r="539" spans="1:20" ht="7.5" customHeight="1">
      <c r="A539" s="781"/>
      <c r="B539" s="885"/>
      <c r="C539" s="629"/>
      <c r="D539" s="630"/>
      <c r="E539" s="797"/>
      <c r="F539" s="637"/>
      <c r="G539" s="525"/>
      <c r="H539" s="526"/>
      <c r="I539" s="526"/>
      <c r="J539" s="526"/>
      <c r="K539" s="526"/>
      <c r="L539" s="525"/>
    </row>
    <row r="540" spans="1:20">
      <c r="A540" s="723">
        <v>6.11</v>
      </c>
      <c r="B540" s="724" t="s">
        <v>533</v>
      </c>
      <c r="C540" s="629"/>
      <c r="D540" s="630"/>
      <c r="E540" s="797"/>
      <c r="F540" s="637">
        <f t="shared" ref="F540:F554" si="23">ROUND(E540*C540,2)</f>
        <v>0</v>
      </c>
      <c r="G540" s="525"/>
      <c r="H540" s="526"/>
      <c r="I540" s="526"/>
      <c r="J540" s="526"/>
      <c r="K540" s="526"/>
      <c r="L540" s="525"/>
    </row>
    <row r="541" spans="1:20">
      <c r="A541" s="726" t="s">
        <v>567</v>
      </c>
      <c r="B541" s="725" t="s">
        <v>534</v>
      </c>
      <c r="C541" s="629">
        <v>1</v>
      </c>
      <c r="D541" s="630" t="s">
        <v>43</v>
      </c>
      <c r="E541" s="797">
        <v>600</v>
      </c>
      <c r="F541" s="637">
        <f t="shared" si="23"/>
        <v>600</v>
      </c>
      <c r="G541" s="525"/>
      <c r="H541" s="526"/>
      <c r="I541" s="526"/>
      <c r="J541" s="526"/>
      <c r="K541" s="526"/>
      <c r="L541" s="525"/>
    </row>
    <row r="542" spans="1:20">
      <c r="A542" s="726" t="s">
        <v>568</v>
      </c>
      <c r="B542" s="725" t="s">
        <v>535</v>
      </c>
      <c r="C542" s="629">
        <v>1</v>
      </c>
      <c r="D542" s="630" t="s">
        <v>43</v>
      </c>
      <c r="E542" s="797">
        <v>700</v>
      </c>
      <c r="F542" s="637">
        <f t="shared" si="23"/>
        <v>700</v>
      </c>
      <c r="G542" s="525"/>
      <c r="H542" s="526"/>
      <c r="I542" s="526"/>
      <c r="J542" s="526"/>
      <c r="K542" s="526"/>
      <c r="L542" s="525"/>
    </row>
    <row r="543" spans="1:20">
      <c r="A543" s="726" t="s">
        <v>569</v>
      </c>
      <c r="B543" s="725" t="s">
        <v>536</v>
      </c>
      <c r="C543" s="629">
        <v>4</v>
      </c>
      <c r="D543" s="630" t="s">
        <v>43</v>
      </c>
      <c r="E543" s="797">
        <v>150</v>
      </c>
      <c r="F543" s="637">
        <f t="shared" si="23"/>
        <v>600</v>
      </c>
      <c r="G543" s="525"/>
      <c r="H543" s="526"/>
      <c r="I543" s="526"/>
      <c r="J543" s="526"/>
      <c r="K543" s="526"/>
      <c r="L543" s="525"/>
    </row>
    <row r="544" spans="1:20">
      <c r="A544" s="726" t="s">
        <v>570</v>
      </c>
      <c r="B544" s="725" t="s">
        <v>537</v>
      </c>
      <c r="C544" s="629">
        <v>4</v>
      </c>
      <c r="D544" s="630" t="s">
        <v>43</v>
      </c>
      <c r="E544" s="797">
        <v>92</v>
      </c>
      <c r="F544" s="637">
        <f t="shared" si="23"/>
        <v>368</v>
      </c>
      <c r="G544" s="525"/>
      <c r="H544" s="526"/>
      <c r="I544" s="526"/>
      <c r="J544" s="526"/>
      <c r="K544" s="526"/>
      <c r="L544" s="525"/>
    </row>
    <row r="545" spans="1:20">
      <c r="A545" s="916" t="s">
        <v>571</v>
      </c>
      <c r="B545" s="917" t="s">
        <v>538</v>
      </c>
      <c r="C545" s="918">
        <v>2</v>
      </c>
      <c r="D545" s="919" t="s">
        <v>43</v>
      </c>
      <c r="E545" s="920">
        <v>450</v>
      </c>
      <c r="F545" s="718">
        <f t="shared" si="23"/>
        <v>900</v>
      </c>
      <c r="G545" s="525"/>
      <c r="H545" s="526"/>
      <c r="I545" s="526"/>
      <c r="J545" s="526"/>
      <c r="K545" s="526"/>
      <c r="L545" s="525"/>
    </row>
    <row r="546" spans="1:20">
      <c r="A546" s="726" t="s">
        <v>572</v>
      </c>
      <c r="B546" s="725" t="s">
        <v>539</v>
      </c>
      <c r="C546" s="629">
        <v>2</v>
      </c>
      <c r="D546" s="630" t="s">
        <v>43</v>
      </c>
      <c r="E546" s="797">
        <v>280</v>
      </c>
      <c r="F546" s="637">
        <f t="shared" si="23"/>
        <v>560</v>
      </c>
      <c r="G546" s="525"/>
      <c r="H546" s="526"/>
      <c r="I546" s="526"/>
      <c r="J546" s="526"/>
      <c r="K546" s="526"/>
      <c r="L546" s="525"/>
    </row>
    <row r="547" spans="1:20">
      <c r="A547" s="726" t="s">
        <v>573</v>
      </c>
      <c r="B547" s="725" t="s">
        <v>540</v>
      </c>
      <c r="C547" s="629">
        <v>2</v>
      </c>
      <c r="D547" s="630" t="s">
        <v>43</v>
      </c>
      <c r="E547" s="797">
        <v>749.45</v>
      </c>
      <c r="F547" s="637">
        <f t="shared" si="23"/>
        <v>1498.9</v>
      </c>
      <c r="G547" s="525"/>
      <c r="H547" s="526"/>
      <c r="I547" s="526"/>
      <c r="J547" s="526"/>
      <c r="K547" s="526"/>
      <c r="L547" s="525"/>
    </row>
    <row r="548" spans="1:20">
      <c r="A548" s="726" t="s">
        <v>574</v>
      </c>
      <c r="B548" s="725" t="s">
        <v>547</v>
      </c>
      <c r="C548" s="629">
        <v>1</v>
      </c>
      <c r="D548" s="630" t="s">
        <v>43</v>
      </c>
      <c r="E548" s="797">
        <v>1929</v>
      </c>
      <c r="F548" s="637">
        <f t="shared" si="23"/>
        <v>1929</v>
      </c>
      <c r="G548" s="525"/>
      <c r="H548" s="526"/>
      <c r="I548" s="526"/>
      <c r="J548" s="526"/>
      <c r="K548" s="526"/>
      <c r="L548" s="525"/>
    </row>
    <row r="549" spans="1:20">
      <c r="A549" s="726" t="s">
        <v>575</v>
      </c>
      <c r="B549" s="725" t="s">
        <v>541</v>
      </c>
      <c r="C549" s="629">
        <v>2</v>
      </c>
      <c r="D549" s="630" t="s">
        <v>43</v>
      </c>
      <c r="E549" s="797">
        <v>203</v>
      </c>
      <c r="F549" s="637">
        <f t="shared" si="23"/>
        <v>406</v>
      </c>
      <c r="G549" s="525"/>
      <c r="H549" s="526"/>
      <c r="I549" s="526"/>
      <c r="J549" s="526"/>
      <c r="K549" s="526"/>
      <c r="L549" s="525"/>
    </row>
    <row r="550" spans="1:20">
      <c r="A550" s="726" t="s">
        <v>576</v>
      </c>
      <c r="B550" s="725" t="s">
        <v>542</v>
      </c>
      <c r="C550" s="629">
        <v>2</v>
      </c>
      <c r="D550" s="630" t="s">
        <v>43</v>
      </c>
      <c r="E550" s="797">
        <v>170</v>
      </c>
      <c r="F550" s="637">
        <f t="shared" si="23"/>
        <v>340</v>
      </c>
      <c r="G550" s="525"/>
      <c r="H550" s="526"/>
      <c r="I550" s="526"/>
      <c r="J550" s="526"/>
      <c r="K550" s="526"/>
      <c r="L550" s="525"/>
    </row>
    <row r="551" spans="1:20">
      <c r="A551" s="726" t="s">
        <v>577</v>
      </c>
      <c r="B551" s="725" t="s">
        <v>543</v>
      </c>
      <c r="C551" s="629">
        <v>1</v>
      </c>
      <c r="D551" s="630" t="s">
        <v>43</v>
      </c>
      <c r="E551" s="797">
        <v>2500</v>
      </c>
      <c r="F551" s="637">
        <f t="shared" si="23"/>
        <v>2500</v>
      </c>
      <c r="G551" s="525"/>
      <c r="H551" s="526"/>
      <c r="I551" s="526"/>
      <c r="J551" s="526"/>
      <c r="K551" s="526"/>
      <c r="L551" s="525"/>
    </row>
    <row r="552" spans="1:20">
      <c r="A552" s="726" t="s">
        <v>578</v>
      </c>
      <c r="B552" s="725" t="s">
        <v>544</v>
      </c>
      <c r="C552" s="629">
        <v>2</v>
      </c>
      <c r="D552" s="630" t="s">
        <v>43</v>
      </c>
      <c r="E552" s="797">
        <v>250</v>
      </c>
      <c r="F552" s="637">
        <f t="shared" si="23"/>
        <v>500</v>
      </c>
      <c r="G552" s="525"/>
      <c r="H552" s="526"/>
      <c r="I552" s="526"/>
      <c r="J552" s="526"/>
      <c r="K552" s="526"/>
      <c r="L552" s="525"/>
    </row>
    <row r="553" spans="1:20">
      <c r="A553" s="726" t="s">
        <v>579</v>
      </c>
      <c r="B553" s="725" t="s">
        <v>545</v>
      </c>
      <c r="C553" s="629">
        <v>2</v>
      </c>
      <c r="D553" s="630" t="s">
        <v>43</v>
      </c>
      <c r="E553" s="797">
        <v>570</v>
      </c>
      <c r="F553" s="637">
        <f t="shared" si="23"/>
        <v>1140</v>
      </c>
      <c r="G553" s="525"/>
      <c r="H553" s="526"/>
      <c r="I553" s="526"/>
      <c r="J553" s="526"/>
      <c r="K553" s="526"/>
      <c r="L553" s="525"/>
    </row>
    <row r="554" spans="1:20">
      <c r="A554" s="726" t="s">
        <v>580</v>
      </c>
      <c r="B554" s="725" t="s">
        <v>546</v>
      </c>
      <c r="C554" s="629">
        <v>2</v>
      </c>
      <c r="D554" s="630" t="s">
        <v>43</v>
      </c>
      <c r="E554" s="797">
        <v>930</v>
      </c>
      <c r="F554" s="637">
        <f t="shared" si="23"/>
        <v>1860</v>
      </c>
      <c r="G554" s="525"/>
    </row>
    <row r="555" spans="1:20">
      <c r="A555" s="781"/>
      <c r="B555" s="885"/>
      <c r="C555" s="629"/>
      <c r="D555" s="630"/>
      <c r="E555" s="797"/>
      <c r="F555" s="637"/>
      <c r="G555" s="525"/>
    </row>
    <row r="556" spans="1:20">
      <c r="A556" s="638">
        <v>7</v>
      </c>
      <c r="B556" s="639" t="s">
        <v>418</v>
      </c>
      <c r="C556" s="629"/>
      <c r="D556" s="630"/>
      <c r="E556" s="797"/>
      <c r="F556" s="637"/>
      <c r="G556" s="525"/>
    </row>
    <row r="557" spans="1:20" ht="6" customHeight="1">
      <c r="A557" s="781"/>
      <c r="B557" s="885"/>
      <c r="C557" s="629"/>
      <c r="D557" s="630"/>
      <c r="E557" s="797"/>
      <c r="F557" s="637"/>
      <c r="G557" s="525"/>
    </row>
    <row r="558" spans="1:20">
      <c r="A558" s="647">
        <v>7.1</v>
      </c>
      <c r="B558" s="639" t="s">
        <v>316</v>
      </c>
      <c r="C558" s="629"/>
      <c r="D558" s="630"/>
      <c r="E558" s="797"/>
      <c r="F558" s="637"/>
      <c r="G558" s="525"/>
    </row>
    <row r="559" spans="1:20" s="516" customFormat="1">
      <c r="A559" s="781" t="s">
        <v>510</v>
      </c>
      <c r="B559" s="885" t="s">
        <v>329</v>
      </c>
      <c r="C559" s="629">
        <v>28.9</v>
      </c>
      <c r="D559" s="630" t="s">
        <v>20</v>
      </c>
      <c r="E559" s="797">
        <v>660.75</v>
      </c>
      <c r="F559" s="637">
        <f t="shared" ref="F559:F573" si="24">ROUND(E559*C559,2)</f>
        <v>19095.68</v>
      </c>
      <c r="G559" s="525"/>
      <c r="S559" s="554"/>
      <c r="T559" s="554"/>
    </row>
    <row r="560" spans="1:20" s="516" customFormat="1">
      <c r="A560" s="781" t="s">
        <v>511</v>
      </c>
      <c r="B560" s="888" t="s">
        <v>505</v>
      </c>
      <c r="C560" s="801">
        <v>21.88</v>
      </c>
      <c r="D560" s="802" t="s">
        <v>15</v>
      </c>
      <c r="E560" s="803">
        <v>112.58</v>
      </c>
      <c r="F560" s="878">
        <f t="shared" si="24"/>
        <v>2463.25</v>
      </c>
      <c r="G560" s="525"/>
      <c r="S560" s="554"/>
      <c r="T560" s="554"/>
    </row>
    <row r="561" spans="1:20">
      <c r="A561" s="799" t="s">
        <v>512</v>
      </c>
      <c r="B561" s="921" t="s">
        <v>647</v>
      </c>
      <c r="C561" s="875">
        <v>4.3760000000000003</v>
      </c>
      <c r="D561" s="922" t="s">
        <v>20</v>
      </c>
      <c r="E561" s="803">
        <v>1750</v>
      </c>
      <c r="F561" s="894">
        <f t="shared" ref="F561" si="25">+C561*E561</f>
        <v>7658.0000000000009</v>
      </c>
      <c r="G561" s="525"/>
      <c r="H561" s="500"/>
      <c r="I561" s="501"/>
      <c r="J561" s="501"/>
      <c r="K561" s="501"/>
      <c r="L561" s="525"/>
    </row>
    <row r="562" spans="1:20">
      <c r="A562" s="799" t="s">
        <v>513</v>
      </c>
      <c r="B562" s="888" t="s">
        <v>518</v>
      </c>
      <c r="C562" s="801">
        <v>4.38</v>
      </c>
      <c r="D562" s="802" t="s">
        <v>20</v>
      </c>
      <c r="E562" s="803">
        <v>631.78</v>
      </c>
      <c r="F562" s="878">
        <f t="shared" si="24"/>
        <v>2767.2</v>
      </c>
      <c r="G562" s="525"/>
      <c r="H562" s="500"/>
      <c r="I562" s="501"/>
      <c r="J562" s="501"/>
      <c r="K562" s="501"/>
      <c r="L562" s="525"/>
    </row>
    <row r="563" spans="1:20">
      <c r="A563" s="781" t="s">
        <v>514</v>
      </c>
      <c r="B563" s="885" t="s">
        <v>314</v>
      </c>
      <c r="C563" s="629">
        <v>65.64</v>
      </c>
      <c r="D563" s="630" t="s">
        <v>15</v>
      </c>
      <c r="E563" s="797">
        <v>106.89</v>
      </c>
      <c r="F563" s="637">
        <f t="shared" si="24"/>
        <v>7016.26</v>
      </c>
      <c r="G563" s="525"/>
      <c r="H563" s="500"/>
      <c r="I563" s="501"/>
      <c r="J563" s="501"/>
      <c r="K563" s="501"/>
      <c r="L563" s="525"/>
    </row>
    <row r="564" spans="1:20">
      <c r="A564" s="781" t="s">
        <v>515</v>
      </c>
      <c r="B564" s="885" t="s">
        <v>508</v>
      </c>
      <c r="C564" s="629">
        <v>20</v>
      </c>
      <c r="D564" s="630" t="s">
        <v>20</v>
      </c>
      <c r="E564" s="797">
        <v>113.13</v>
      </c>
      <c r="F564" s="637">
        <f t="shared" si="24"/>
        <v>2262.6</v>
      </c>
      <c r="G564" s="525"/>
      <c r="H564" s="500"/>
      <c r="I564" s="501"/>
      <c r="J564" s="501"/>
      <c r="K564" s="501"/>
      <c r="L564" s="525"/>
    </row>
    <row r="565" spans="1:20">
      <c r="A565" s="799" t="s">
        <v>516</v>
      </c>
      <c r="B565" s="921" t="s">
        <v>608</v>
      </c>
      <c r="C565" s="875">
        <v>128.32</v>
      </c>
      <c r="D565" s="922" t="s">
        <v>20</v>
      </c>
      <c r="E565" s="803">
        <v>52.5</v>
      </c>
      <c r="F565" s="894">
        <f t="shared" ref="F565" si="26">+C565*E565</f>
        <v>6736.7999999999993</v>
      </c>
      <c r="G565" s="525"/>
      <c r="H565" s="500"/>
      <c r="I565" s="501"/>
      <c r="J565" s="501"/>
      <c r="K565" s="501"/>
      <c r="L565" s="525"/>
    </row>
    <row r="566" spans="1:20">
      <c r="A566" s="781" t="s">
        <v>517</v>
      </c>
      <c r="B566" s="885" t="s">
        <v>667</v>
      </c>
      <c r="C566" s="629">
        <v>128.32</v>
      </c>
      <c r="D566" s="630" t="s">
        <v>20</v>
      </c>
      <c r="E566" s="797">
        <v>38</v>
      </c>
      <c r="F566" s="637">
        <f t="shared" si="24"/>
        <v>4876.16</v>
      </c>
      <c r="G566" s="525"/>
      <c r="H566" s="500"/>
      <c r="I566" s="501"/>
      <c r="J566" s="501"/>
      <c r="K566" s="501"/>
      <c r="L566" s="525"/>
    </row>
    <row r="567" spans="1:20">
      <c r="A567" s="781" t="s">
        <v>668</v>
      </c>
      <c r="B567" s="885" t="s">
        <v>506</v>
      </c>
      <c r="C567" s="629">
        <v>20</v>
      </c>
      <c r="D567" s="630" t="s">
        <v>20</v>
      </c>
      <c r="E567" s="797">
        <v>395.75</v>
      </c>
      <c r="F567" s="637">
        <f t="shared" si="24"/>
        <v>7915</v>
      </c>
      <c r="G567" s="525"/>
      <c r="H567" s="500"/>
      <c r="I567" s="501"/>
      <c r="J567" s="501"/>
      <c r="K567" s="501"/>
      <c r="L567" s="525"/>
    </row>
    <row r="568" spans="1:20">
      <c r="A568" s="781" t="s">
        <v>669</v>
      </c>
      <c r="B568" s="885" t="s">
        <v>507</v>
      </c>
      <c r="C568" s="629">
        <v>1</v>
      </c>
      <c r="D568" s="630" t="s">
        <v>43</v>
      </c>
      <c r="E568" s="797">
        <v>2300</v>
      </c>
      <c r="F568" s="637">
        <f t="shared" si="24"/>
        <v>2300</v>
      </c>
      <c r="G568" s="525"/>
      <c r="H568" s="500"/>
      <c r="I568" s="501"/>
      <c r="J568" s="501"/>
      <c r="K568" s="501"/>
      <c r="L568" s="525"/>
    </row>
    <row r="569" spans="1:20">
      <c r="A569" s="799" t="s">
        <v>670</v>
      </c>
      <c r="B569" s="921" t="s">
        <v>648</v>
      </c>
      <c r="C569" s="875">
        <v>12.5</v>
      </c>
      <c r="D569" s="922" t="s">
        <v>18</v>
      </c>
      <c r="E569" s="803">
        <v>383.09</v>
      </c>
      <c r="F569" s="894">
        <f t="shared" ref="F569:F572" si="27">+C569*E569</f>
        <v>4788.625</v>
      </c>
      <c r="G569" s="525"/>
      <c r="H569" s="500"/>
      <c r="I569" s="501"/>
      <c r="J569" s="501"/>
      <c r="K569" s="501"/>
      <c r="L569" s="525"/>
    </row>
    <row r="570" spans="1:20">
      <c r="A570" s="799" t="s">
        <v>671</v>
      </c>
      <c r="B570" s="921" t="s">
        <v>649</v>
      </c>
      <c r="C570" s="875">
        <v>22</v>
      </c>
      <c r="D570" s="922" t="s">
        <v>20</v>
      </c>
      <c r="E570" s="803">
        <v>135</v>
      </c>
      <c r="F570" s="894">
        <f t="shared" si="27"/>
        <v>2970</v>
      </c>
      <c r="G570" s="525"/>
      <c r="H570" s="500"/>
      <c r="I570" s="501"/>
      <c r="J570" s="501"/>
      <c r="K570" s="501"/>
      <c r="L570" s="525"/>
    </row>
    <row r="571" spans="1:20">
      <c r="A571" s="799" t="s">
        <v>672</v>
      </c>
      <c r="B571" s="921" t="s">
        <v>650</v>
      </c>
      <c r="C571" s="875">
        <v>22</v>
      </c>
      <c r="D571" s="922" t="s">
        <v>20</v>
      </c>
      <c r="E571" s="803">
        <v>50</v>
      </c>
      <c r="F571" s="894">
        <f t="shared" si="27"/>
        <v>1100</v>
      </c>
      <c r="G571" s="525"/>
      <c r="H571" s="500"/>
      <c r="I571" s="501"/>
      <c r="J571" s="501"/>
      <c r="K571" s="501"/>
      <c r="L571" s="525"/>
    </row>
    <row r="572" spans="1:20">
      <c r="A572" s="799" t="s">
        <v>673</v>
      </c>
      <c r="B572" s="921" t="s">
        <v>651</v>
      </c>
      <c r="C572" s="801">
        <v>1.76</v>
      </c>
      <c r="D572" s="802" t="s">
        <v>22</v>
      </c>
      <c r="E572" s="803">
        <v>10295</v>
      </c>
      <c r="F572" s="894">
        <f t="shared" si="27"/>
        <v>18119.2</v>
      </c>
      <c r="G572" s="525"/>
      <c r="H572" s="500"/>
      <c r="I572" s="501"/>
      <c r="J572" s="501"/>
      <c r="K572" s="501"/>
      <c r="L572" s="525"/>
    </row>
    <row r="573" spans="1:20" s="516" customFormat="1">
      <c r="A573" s="781"/>
      <c r="B573" s="885"/>
      <c r="C573" s="629"/>
      <c r="D573" s="630"/>
      <c r="E573" s="797"/>
      <c r="F573" s="637">
        <f t="shared" si="24"/>
        <v>0</v>
      </c>
      <c r="G573" s="525"/>
      <c r="H573" s="555"/>
      <c r="I573" s="555"/>
      <c r="J573" s="555"/>
      <c r="S573" s="554"/>
      <c r="T573" s="554"/>
    </row>
    <row r="574" spans="1:20" s="516" customFormat="1">
      <c r="A574" s="723">
        <v>7.5</v>
      </c>
      <c r="B574" s="724" t="s">
        <v>344</v>
      </c>
      <c r="C574" s="629"/>
      <c r="D574" s="630"/>
      <c r="E574" s="797"/>
      <c r="F574" s="637"/>
      <c r="G574" s="525"/>
      <c r="H574" s="555"/>
      <c r="I574" s="555"/>
      <c r="J574" s="555"/>
      <c r="S574" s="554"/>
      <c r="T574" s="554"/>
    </row>
    <row r="575" spans="1:20" s="516" customFormat="1">
      <c r="A575" s="923" t="s">
        <v>527</v>
      </c>
      <c r="B575" s="924" t="s">
        <v>525</v>
      </c>
      <c r="C575" s="801">
        <v>18</v>
      </c>
      <c r="D575" s="802" t="s">
        <v>20</v>
      </c>
      <c r="E575" s="803">
        <v>1079</v>
      </c>
      <c r="F575" s="878">
        <f t="shared" ref="F575:F581" si="28">ROUND(E575*C575,2)</f>
        <v>19422</v>
      </c>
      <c r="G575" s="525"/>
      <c r="H575" s="555"/>
      <c r="I575" s="555"/>
      <c r="J575" s="555"/>
      <c r="S575" s="554"/>
      <c r="T575" s="554"/>
    </row>
    <row r="576" spans="1:20" s="516" customFormat="1">
      <c r="A576" s="923" t="s">
        <v>528</v>
      </c>
      <c r="B576" s="924" t="s">
        <v>599</v>
      </c>
      <c r="C576" s="801">
        <v>22</v>
      </c>
      <c r="D576" s="802" t="s">
        <v>20</v>
      </c>
      <c r="E576" s="803">
        <v>1741.97</v>
      </c>
      <c r="F576" s="878">
        <f t="shared" si="28"/>
        <v>38323.339999999997</v>
      </c>
      <c r="G576" s="525"/>
      <c r="H576" s="555"/>
      <c r="I576" s="555"/>
      <c r="J576" s="555"/>
      <c r="S576" s="554"/>
      <c r="T576" s="554"/>
    </row>
    <row r="577" spans="1:20" s="516" customFormat="1">
      <c r="A577" s="923" t="s">
        <v>561</v>
      </c>
      <c r="B577" s="924" t="s">
        <v>526</v>
      </c>
      <c r="C577" s="801">
        <v>1</v>
      </c>
      <c r="D577" s="802" t="s">
        <v>43</v>
      </c>
      <c r="E577" s="803">
        <v>8500</v>
      </c>
      <c r="F577" s="878">
        <f t="shared" si="28"/>
        <v>8500</v>
      </c>
      <c r="G577" s="525"/>
      <c r="H577" s="555"/>
      <c r="I577" s="555"/>
      <c r="J577" s="555"/>
      <c r="S577" s="554"/>
      <c r="T577" s="554"/>
    </row>
    <row r="578" spans="1:20" s="516" customFormat="1">
      <c r="A578" s="923" t="s">
        <v>562</v>
      </c>
      <c r="B578" s="924" t="s">
        <v>674</v>
      </c>
      <c r="C578" s="801">
        <f>0.5*2*10.76</f>
        <v>10.76</v>
      </c>
      <c r="D578" s="802" t="s">
        <v>264</v>
      </c>
      <c r="E578" s="803">
        <v>1906.71</v>
      </c>
      <c r="F578" s="878">
        <f t="shared" si="28"/>
        <v>20516.2</v>
      </c>
      <c r="G578" s="525"/>
      <c r="H578" s="549"/>
      <c r="I578" s="549"/>
      <c r="J578" s="549"/>
      <c r="S578" s="554"/>
      <c r="T578" s="554"/>
    </row>
    <row r="579" spans="1:20" s="516" customFormat="1">
      <c r="A579" s="923" t="s">
        <v>563</v>
      </c>
      <c r="B579" s="924" t="s">
        <v>548</v>
      </c>
      <c r="C579" s="801">
        <v>1</v>
      </c>
      <c r="D579" s="802" t="s">
        <v>43</v>
      </c>
      <c r="E579" s="803">
        <v>11496.96</v>
      </c>
      <c r="F579" s="878">
        <f t="shared" si="28"/>
        <v>11496.96</v>
      </c>
      <c r="G579" s="525"/>
      <c r="H579" s="552"/>
      <c r="I579" s="552"/>
      <c r="J579" s="552"/>
      <c r="S579" s="554"/>
      <c r="T579" s="554"/>
    </row>
    <row r="580" spans="1:20">
      <c r="A580" s="923" t="s">
        <v>639</v>
      </c>
      <c r="B580" s="924" t="s">
        <v>645</v>
      </c>
      <c r="C580" s="801">
        <v>1</v>
      </c>
      <c r="D580" s="802" t="s">
        <v>43</v>
      </c>
      <c r="E580" s="803">
        <v>17500</v>
      </c>
      <c r="F580" s="878">
        <f t="shared" si="28"/>
        <v>17500</v>
      </c>
      <c r="G580" s="525"/>
      <c r="H580" s="549"/>
      <c r="I580" s="549"/>
      <c r="J580" s="549"/>
    </row>
    <row r="581" spans="1:20">
      <c r="A581" s="726" t="s">
        <v>640</v>
      </c>
      <c r="B581" s="925" t="s">
        <v>627</v>
      </c>
      <c r="C581" s="801">
        <v>1</v>
      </c>
      <c r="D581" s="802" t="s">
        <v>43</v>
      </c>
      <c r="E581" s="803">
        <v>3200</v>
      </c>
      <c r="F581" s="878">
        <f t="shared" si="28"/>
        <v>3200</v>
      </c>
      <c r="G581" s="525"/>
      <c r="H581" s="552"/>
      <c r="I581" s="552"/>
      <c r="J581" s="552"/>
    </row>
    <row r="582" spans="1:20">
      <c r="A582" s="726" t="s">
        <v>646</v>
      </c>
      <c r="B582" s="926" t="s">
        <v>628</v>
      </c>
      <c r="C582" s="927">
        <v>1</v>
      </c>
      <c r="D582" s="928" t="s">
        <v>38</v>
      </c>
      <c r="E582" s="929">
        <v>1600</v>
      </c>
      <c r="F582" s="929">
        <f t="shared" ref="F582" si="29">+C582*E582</f>
        <v>1600</v>
      </c>
      <c r="G582" s="525"/>
      <c r="H582" s="553"/>
      <c r="I582" s="553"/>
      <c r="J582" s="553"/>
    </row>
    <row r="583" spans="1:20" s="516" customFormat="1" ht="9" customHeight="1">
      <c r="A583" s="923"/>
      <c r="B583" s="926"/>
      <c r="C583" s="927"/>
      <c r="D583" s="928"/>
      <c r="E583" s="929"/>
      <c r="F583" s="929"/>
      <c r="G583" s="525"/>
      <c r="S583" s="554"/>
      <c r="T583" s="554"/>
    </row>
    <row r="584" spans="1:20" s="516" customFormat="1">
      <c r="A584" s="901">
        <v>8</v>
      </c>
      <c r="B584" s="881" t="s">
        <v>335</v>
      </c>
      <c r="C584" s="859"/>
      <c r="D584" s="876"/>
      <c r="E584" s="880"/>
      <c r="F584" s="878">
        <f t="shared" ref="F584:F586" si="30">ROUND(E584*C584,2)</f>
        <v>0</v>
      </c>
      <c r="G584" s="525"/>
      <c r="S584" s="554"/>
      <c r="T584" s="554"/>
    </row>
    <row r="585" spans="1:20" s="516" customFormat="1" ht="4.5" customHeight="1">
      <c r="A585" s="874"/>
      <c r="B585" s="881"/>
      <c r="C585" s="859"/>
      <c r="D585" s="876"/>
      <c r="E585" s="880"/>
      <c r="F585" s="878">
        <f t="shared" si="30"/>
        <v>0</v>
      </c>
      <c r="G585" s="525"/>
      <c r="S585" s="554"/>
      <c r="T585" s="554"/>
    </row>
    <row r="586" spans="1:20" s="516" customFormat="1">
      <c r="A586" s="874">
        <v>8.1</v>
      </c>
      <c r="B586" s="881" t="s">
        <v>316</v>
      </c>
      <c r="C586" s="859"/>
      <c r="D586" s="876"/>
      <c r="E586" s="880"/>
      <c r="F586" s="878">
        <f t="shared" si="30"/>
        <v>0</v>
      </c>
      <c r="G586" s="525"/>
      <c r="S586" s="554"/>
      <c r="T586" s="554"/>
    </row>
    <row r="587" spans="1:20" s="516" customFormat="1">
      <c r="A587" s="870" t="s">
        <v>642</v>
      </c>
      <c r="B587" s="930" t="s">
        <v>641</v>
      </c>
      <c r="C587" s="927">
        <f>2.33*4*0.3</f>
        <v>2.7959999999999998</v>
      </c>
      <c r="D587" s="928" t="s">
        <v>20</v>
      </c>
      <c r="E587" s="929">
        <v>631.78</v>
      </c>
      <c r="F587" s="929">
        <f t="shared" ref="F587:F588" si="31">+C587*E587</f>
        <v>1766.4568799999997</v>
      </c>
      <c r="G587" s="525"/>
      <c r="S587" s="554"/>
      <c r="T587" s="554"/>
    </row>
    <row r="588" spans="1:20" s="516" customFormat="1">
      <c r="A588" s="931" t="s">
        <v>643</v>
      </c>
      <c r="B588" s="932" t="s">
        <v>629</v>
      </c>
      <c r="C588" s="933">
        <v>1</v>
      </c>
      <c r="D588" s="934" t="s">
        <v>140</v>
      </c>
      <c r="E588" s="935">
        <v>1500</v>
      </c>
      <c r="F588" s="935">
        <f t="shared" si="31"/>
        <v>1500</v>
      </c>
      <c r="G588" s="525"/>
      <c r="S588" s="554"/>
      <c r="T588" s="554"/>
    </row>
    <row r="589" spans="1:20" s="516" customFormat="1" ht="3.75" customHeight="1">
      <c r="A589" s="726"/>
      <c r="B589" s="725"/>
      <c r="C589" s="629"/>
      <c r="D589" s="630"/>
      <c r="E589" s="797"/>
      <c r="F589" s="637"/>
      <c r="G589" s="525"/>
      <c r="S589" s="554"/>
      <c r="T589" s="554"/>
    </row>
    <row r="590" spans="1:20" s="516" customFormat="1" ht="15.75" customHeight="1">
      <c r="A590" s="728">
        <v>8.3000000000000007</v>
      </c>
      <c r="B590" s="729" t="s">
        <v>336</v>
      </c>
      <c r="C590" s="629"/>
      <c r="D590" s="630"/>
      <c r="E590" s="797"/>
      <c r="F590" s="637">
        <f t="shared" ref="F590:F596" si="32">ROUND(E590*C590,2)</f>
        <v>0</v>
      </c>
      <c r="G590" s="525"/>
      <c r="S590" s="554"/>
      <c r="T590" s="554"/>
    </row>
    <row r="591" spans="1:20" s="516" customFormat="1" ht="66.75" customHeight="1">
      <c r="A591" s="726" t="s">
        <v>585</v>
      </c>
      <c r="B591" s="734" t="s">
        <v>583</v>
      </c>
      <c r="C591" s="629">
        <v>1</v>
      </c>
      <c r="D591" s="630" t="s">
        <v>43</v>
      </c>
      <c r="E591" s="797">
        <v>292994</v>
      </c>
      <c r="F591" s="637">
        <f t="shared" si="32"/>
        <v>292994</v>
      </c>
      <c r="G591" s="525"/>
      <c r="S591" s="554"/>
      <c r="T591" s="554"/>
    </row>
    <row r="592" spans="1:20" s="516" customFormat="1" ht="14.25" customHeight="1">
      <c r="A592" s="726" t="s">
        <v>586</v>
      </c>
      <c r="B592" s="915" t="s">
        <v>584</v>
      </c>
      <c r="C592" s="629">
        <v>1</v>
      </c>
      <c r="D592" s="630" t="s">
        <v>43</v>
      </c>
      <c r="E592" s="797">
        <v>318600</v>
      </c>
      <c r="F592" s="637">
        <f t="shared" si="32"/>
        <v>318600</v>
      </c>
      <c r="G592" s="525"/>
      <c r="S592" s="554"/>
      <c r="T592" s="554"/>
    </row>
    <row r="593" spans="1:20" s="516" customFormat="1">
      <c r="A593" s="726" t="s">
        <v>587</v>
      </c>
      <c r="B593" s="725" t="s">
        <v>588</v>
      </c>
      <c r="C593" s="629">
        <v>4</v>
      </c>
      <c r="D593" s="630" t="s">
        <v>43</v>
      </c>
      <c r="E593" s="797">
        <v>5546</v>
      </c>
      <c r="F593" s="637">
        <f t="shared" si="32"/>
        <v>22184</v>
      </c>
      <c r="G593" s="525"/>
      <c r="S593" s="554"/>
      <c r="T593" s="554"/>
    </row>
    <row r="594" spans="1:20" s="516" customFormat="1">
      <c r="A594" s="726" t="s">
        <v>589</v>
      </c>
      <c r="B594" s="725" t="s">
        <v>590</v>
      </c>
      <c r="C594" s="629">
        <v>4</v>
      </c>
      <c r="D594" s="630" t="s">
        <v>43</v>
      </c>
      <c r="E594" s="797">
        <v>81420</v>
      </c>
      <c r="F594" s="637">
        <f t="shared" si="32"/>
        <v>325680</v>
      </c>
      <c r="G594" s="525"/>
      <c r="S594" s="554"/>
      <c r="T594" s="554"/>
    </row>
    <row r="595" spans="1:20" s="516" customFormat="1">
      <c r="A595" s="726" t="s">
        <v>591</v>
      </c>
      <c r="B595" s="725" t="s">
        <v>393</v>
      </c>
      <c r="C595" s="629">
        <v>2</v>
      </c>
      <c r="D595" s="630" t="s">
        <v>43</v>
      </c>
      <c r="E595" s="797">
        <v>2500</v>
      </c>
      <c r="F595" s="637">
        <f t="shared" si="32"/>
        <v>5000</v>
      </c>
      <c r="G595" s="525"/>
      <c r="S595" s="554"/>
      <c r="T595" s="554"/>
    </row>
    <row r="596" spans="1:20" s="516" customFormat="1" ht="48">
      <c r="A596" s="726" t="s">
        <v>592</v>
      </c>
      <c r="B596" s="915" t="s">
        <v>593</v>
      </c>
      <c r="C596" s="629">
        <v>1</v>
      </c>
      <c r="D596" s="630" t="s">
        <v>43</v>
      </c>
      <c r="E596" s="797">
        <v>342200</v>
      </c>
      <c r="F596" s="637">
        <f t="shared" si="32"/>
        <v>342200</v>
      </c>
      <c r="G596" s="525"/>
      <c r="S596" s="554"/>
      <c r="T596" s="554"/>
    </row>
    <row r="597" spans="1:20" s="516" customFormat="1" ht="3" customHeight="1">
      <c r="A597" s="923"/>
      <c r="B597" s="936"/>
      <c r="C597" s="801"/>
      <c r="D597" s="802"/>
      <c r="E597" s="803"/>
      <c r="F597" s="878"/>
      <c r="G597" s="525"/>
      <c r="S597" s="554"/>
      <c r="T597" s="554"/>
    </row>
    <row r="598" spans="1:20" s="516" customFormat="1">
      <c r="A598" s="923">
        <v>9</v>
      </c>
      <c r="B598" s="937" t="s">
        <v>633</v>
      </c>
      <c r="C598" s="927"/>
      <c r="D598" s="928"/>
      <c r="E598" s="929"/>
      <c r="F598" s="929"/>
      <c r="G598" s="525"/>
      <c r="S598" s="554"/>
      <c r="T598" s="554"/>
    </row>
    <row r="599" spans="1:20" s="516" customFormat="1">
      <c r="A599" s="726">
        <v>9.1</v>
      </c>
      <c r="B599" s="938" t="s">
        <v>634</v>
      </c>
      <c r="C599" s="939">
        <v>1</v>
      </c>
      <c r="D599" s="940" t="s">
        <v>140</v>
      </c>
      <c r="E599" s="894">
        <v>9085.31</v>
      </c>
      <c r="F599" s="941">
        <f t="shared" ref="F599:F600" si="33">+C599*E599</f>
        <v>9085.31</v>
      </c>
      <c r="G599" s="525"/>
      <c r="S599" s="554"/>
      <c r="T599" s="554"/>
    </row>
    <row r="600" spans="1:20" s="516" customFormat="1" ht="12" customHeight="1">
      <c r="A600" s="726">
        <v>9.1999999999999993</v>
      </c>
      <c r="B600" s="938" t="s">
        <v>635</v>
      </c>
      <c r="C600" s="939">
        <v>24</v>
      </c>
      <c r="D600" s="940" t="s">
        <v>20</v>
      </c>
      <c r="E600" s="587">
        <v>490.5</v>
      </c>
      <c r="F600" s="941">
        <f t="shared" si="33"/>
        <v>11772</v>
      </c>
      <c r="G600" s="525"/>
      <c r="S600" s="554"/>
      <c r="T600" s="554"/>
    </row>
    <row r="601" spans="1:20" s="516" customFormat="1" ht="5.25" customHeight="1">
      <c r="A601" s="923"/>
      <c r="B601" s="942"/>
      <c r="C601" s="927"/>
      <c r="D601" s="928"/>
      <c r="E601" s="894"/>
      <c r="F601" s="929"/>
      <c r="G601" s="525"/>
      <c r="S601" s="554"/>
      <c r="T601" s="554"/>
    </row>
    <row r="602" spans="1:20">
      <c r="A602" s="739"/>
      <c r="B602" s="740" t="s">
        <v>411</v>
      </c>
      <c r="C602" s="741"/>
      <c r="D602" s="742"/>
      <c r="E602" s="743"/>
      <c r="F602" s="744">
        <f>SUM(F472:F601)</f>
        <v>5274184.1918799998</v>
      </c>
      <c r="G602" s="525"/>
    </row>
    <row r="603" spans="1:20" ht="9.75" customHeight="1">
      <c r="A603" s="781"/>
      <c r="B603" s="885"/>
      <c r="C603" s="629"/>
      <c r="D603" s="630"/>
      <c r="E603" s="797"/>
      <c r="F603" s="798"/>
      <c r="G603" s="525"/>
    </row>
    <row r="604" spans="1:20" ht="24">
      <c r="A604" s="647" t="s">
        <v>77</v>
      </c>
      <c r="B604" s="654" t="s">
        <v>321</v>
      </c>
      <c r="C604" s="629"/>
      <c r="D604" s="630"/>
      <c r="E604" s="797"/>
      <c r="F604" s="798"/>
      <c r="G604" s="525"/>
    </row>
    <row r="605" spans="1:20" ht="4.5" customHeight="1">
      <c r="A605" s="781"/>
      <c r="B605" s="796"/>
      <c r="C605" s="629"/>
      <c r="D605" s="630"/>
      <c r="E605" s="797"/>
      <c r="F605" s="798"/>
      <c r="G605" s="525"/>
    </row>
    <row r="606" spans="1:20">
      <c r="A606" s="943">
        <v>2</v>
      </c>
      <c r="B606" s="944" t="s">
        <v>316</v>
      </c>
      <c r="C606" s="629"/>
      <c r="D606" s="630"/>
      <c r="E606" s="797"/>
      <c r="F606" s="798"/>
      <c r="G606" s="525"/>
    </row>
    <row r="607" spans="1:20">
      <c r="A607" s="781">
        <v>2.5</v>
      </c>
      <c r="B607" s="688" t="s">
        <v>508</v>
      </c>
      <c r="C607" s="629">
        <v>45.88</v>
      </c>
      <c r="D607" s="630" t="s">
        <v>20</v>
      </c>
      <c r="E607" s="797">
        <v>113.13</v>
      </c>
      <c r="F607" s="637">
        <f>ROUND(E607*C607,2)</f>
        <v>5190.3999999999996</v>
      </c>
      <c r="G607" s="525"/>
    </row>
    <row r="608" spans="1:20">
      <c r="A608" s="781">
        <v>2.6</v>
      </c>
      <c r="B608" s="688" t="s">
        <v>509</v>
      </c>
      <c r="C608" s="640">
        <v>458.82</v>
      </c>
      <c r="D608" s="945" t="s">
        <v>20</v>
      </c>
      <c r="E608" s="797">
        <v>38</v>
      </c>
      <c r="F608" s="637">
        <f>ROUND(E608*C608,2)</f>
        <v>17435.16</v>
      </c>
      <c r="G608" s="525"/>
      <c r="I608" s="593"/>
      <c r="J608" s="593"/>
      <c r="K608" s="593"/>
      <c r="L608" s="593"/>
    </row>
    <row r="609" spans="1:20">
      <c r="A609" s="781">
        <v>2.7</v>
      </c>
      <c r="B609" s="688" t="s">
        <v>675</v>
      </c>
      <c r="C609" s="629">
        <v>25</v>
      </c>
      <c r="D609" s="630" t="s">
        <v>15</v>
      </c>
      <c r="E609" s="797">
        <v>690.14</v>
      </c>
      <c r="F609" s="637">
        <f>ROUND(E609*C609,2)</f>
        <v>17253.5</v>
      </c>
      <c r="G609" s="525"/>
      <c r="I609" s="594"/>
      <c r="J609" s="594"/>
      <c r="K609" s="594"/>
      <c r="L609" s="1010"/>
    </row>
    <row r="610" spans="1:20" ht="36">
      <c r="A610" s="781">
        <v>2.8</v>
      </c>
      <c r="B610" s="946" t="s">
        <v>644</v>
      </c>
      <c r="C610" s="585">
        <v>337.14</v>
      </c>
      <c r="D610" s="586" t="s">
        <v>20</v>
      </c>
      <c r="E610" s="587">
        <v>1542.43</v>
      </c>
      <c r="F610" s="587">
        <f>+C610*E610</f>
        <v>520014.85019999999</v>
      </c>
      <c r="G610" s="525"/>
      <c r="I610" s="492"/>
    </row>
    <row r="611" spans="1:20" ht="26.25" customHeight="1">
      <c r="A611" s="781">
        <v>2.9</v>
      </c>
      <c r="B611" s="584" t="s">
        <v>636</v>
      </c>
      <c r="C611" s="585">
        <f>5*1.5</f>
        <v>7.5</v>
      </c>
      <c r="D611" s="586" t="s">
        <v>20</v>
      </c>
      <c r="E611" s="587">
        <v>347.49</v>
      </c>
      <c r="F611" s="587">
        <f t="shared" ref="F611" si="34">+C611*E611</f>
        <v>2606.1750000000002</v>
      </c>
      <c r="G611" s="525"/>
      <c r="I611" s="514"/>
      <c r="J611" s="514"/>
    </row>
    <row r="612" spans="1:20" s="595" customFormat="1" ht="36">
      <c r="A612" s="947">
        <v>2.1</v>
      </c>
      <c r="B612" s="584" t="s">
        <v>638</v>
      </c>
      <c r="C612" s="585">
        <v>185</v>
      </c>
      <c r="D612" s="586" t="s">
        <v>637</v>
      </c>
      <c r="E612" s="587">
        <v>438.68</v>
      </c>
      <c r="F612" s="587">
        <f>+C612*E612</f>
        <v>81155.8</v>
      </c>
      <c r="G612" s="525"/>
      <c r="I612" s="596"/>
      <c r="J612" s="596"/>
      <c r="S612" s="597"/>
      <c r="T612" s="597"/>
    </row>
    <row r="613" spans="1:20" ht="2.25" customHeight="1">
      <c r="A613" s="781"/>
      <c r="B613" s="584"/>
      <c r="C613" s="585"/>
      <c r="D613" s="586"/>
      <c r="E613" s="587"/>
      <c r="F613" s="587"/>
      <c r="G613" s="525"/>
      <c r="I613" s="558"/>
      <c r="J613" s="596"/>
      <c r="K613" s="558"/>
    </row>
    <row r="614" spans="1:20">
      <c r="A614" s="948">
        <v>3</v>
      </c>
      <c r="B614" s="949" t="s">
        <v>315</v>
      </c>
      <c r="C614" s="640"/>
      <c r="D614" s="950"/>
      <c r="E614" s="951"/>
      <c r="F614" s="952">
        <f>+ROUND(C614*E614,2)</f>
        <v>0</v>
      </c>
      <c r="G614" s="525"/>
      <c r="I614" s="558"/>
    </row>
    <row r="615" spans="1:20" ht="24">
      <c r="A615" s="953">
        <v>3.4</v>
      </c>
      <c r="B615" s="954" t="s">
        <v>486</v>
      </c>
      <c r="C615" s="644">
        <v>1</v>
      </c>
      <c r="D615" s="955" t="s">
        <v>43</v>
      </c>
      <c r="E615" s="956">
        <v>25320.58</v>
      </c>
      <c r="F615" s="957">
        <f>+ROUND(C615*E615,2)</f>
        <v>25320.58</v>
      </c>
      <c r="G615" s="525"/>
      <c r="I615" s="558"/>
      <c r="J615" s="558"/>
    </row>
    <row r="616" spans="1:20" ht="6.75" customHeight="1">
      <c r="A616" s="823"/>
      <c r="B616" s="824"/>
      <c r="C616" s="819"/>
      <c r="D616" s="820"/>
      <c r="E616" s="821"/>
      <c r="F616" s="822"/>
      <c r="G616" s="525"/>
    </row>
    <row r="617" spans="1:20">
      <c r="A617" s="739"/>
      <c r="B617" s="740" t="s">
        <v>456</v>
      </c>
      <c r="C617" s="741"/>
      <c r="D617" s="742"/>
      <c r="E617" s="743"/>
      <c r="F617" s="744">
        <f>SUM(F607:F616)</f>
        <v>668976.46520000009</v>
      </c>
      <c r="G617" s="525"/>
    </row>
    <row r="618" spans="1:20" ht="3.75" customHeight="1">
      <c r="A618" s="781"/>
      <c r="B618" s="885"/>
      <c r="C618" s="629"/>
      <c r="D618" s="630"/>
      <c r="E618" s="797"/>
      <c r="F618" s="798"/>
      <c r="G618" s="525"/>
    </row>
    <row r="619" spans="1:20">
      <c r="A619" s="739"/>
      <c r="B619" s="740" t="s">
        <v>682</v>
      </c>
      <c r="C619" s="741"/>
      <c r="D619" s="742"/>
      <c r="E619" s="743"/>
      <c r="F619" s="744">
        <f>+F617+F437+F602+F468+F454</f>
        <v>6881895.6795800002</v>
      </c>
      <c r="G619" s="525"/>
    </row>
    <row r="620" spans="1:20" ht="6.75" customHeight="1">
      <c r="A620" s="781"/>
      <c r="B620" s="796"/>
      <c r="C620" s="629"/>
      <c r="D620" s="630"/>
      <c r="E620" s="797"/>
      <c r="F620" s="798"/>
      <c r="G620" s="525"/>
      <c r="H620" s="558"/>
      <c r="I620" s="558"/>
    </row>
    <row r="621" spans="1:20">
      <c r="A621" s="739"/>
      <c r="B621" s="740" t="s">
        <v>488</v>
      </c>
      <c r="C621" s="741"/>
      <c r="D621" s="742"/>
      <c r="E621" s="743"/>
      <c r="F621" s="744">
        <f>+F361+F394+F423+F619</f>
        <v>3249925.3995799995</v>
      </c>
      <c r="G621" s="525"/>
    </row>
    <row r="622" spans="1:20">
      <c r="A622" s="1007"/>
      <c r="B622" s="1008"/>
      <c r="C622" s="918"/>
      <c r="D622" s="919"/>
      <c r="E622" s="920"/>
      <c r="F622" s="1009"/>
      <c r="G622" s="525">
        <f t="shared" ref="G616:G623" si="35">+E622*C622</f>
        <v>0</v>
      </c>
      <c r="H622" s="558"/>
    </row>
    <row r="623" spans="1:20">
      <c r="A623" s="784"/>
      <c r="B623" s="785" t="s">
        <v>489</v>
      </c>
      <c r="C623" s="786"/>
      <c r="D623" s="787"/>
      <c r="E623" s="788"/>
      <c r="F623" s="789">
        <f>+F253+F621</f>
        <v>14441352.729580002</v>
      </c>
      <c r="G623" s="525">
        <f t="shared" si="35"/>
        <v>0</v>
      </c>
      <c r="H623" s="558"/>
      <c r="I623" s="558"/>
      <c r="J623" s="558"/>
    </row>
    <row r="624" spans="1:20">
      <c r="A624" s="781"/>
      <c r="B624" s="796"/>
      <c r="C624" s="629"/>
      <c r="D624" s="630"/>
      <c r="E624" s="797"/>
      <c r="F624" s="798"/>
    </row>
    <row r="625" spans="1:9">
      <c r="A625" s="781"/>
      <c r="B625" s="958" t="s">
        <v>228</v>
      </c>
      <c r="C625" s="878"/>
      <c r="D625" s="959"/>
      <c r="E625" s="960"/>
      <c r="F625" s="959"/>
    </row>
    <row r="626" spans="1:9">
      <c r="A626" s="781"/>
      <c r="B626" s="961" t="s">
        <v>302</v>
      </c>
      <c r="C626" s="962">
        <v>0.03</v>
      </c>
      <c r="D626" s="959"/>
      <c r="E626" s="960"/>
      <c r="F626" s="963">
        <f t="shared" ref="F626:F633" si="36">+ROUND(C626*$F$623,2)</f>
        <v>433240.58</v>
      </c>
    </row>
    <row r="627" spans="1:9">
      <c r="A627" s="781"/>
      <c r="B627" s="961" t="s">
        <v>229</v>
      </c>
      <c r="C627" s="962">
        <v>0.1</v>
      </c>
      <c r="D627" s="959"/>
      <c r="E627" s="960"/>
      <c r="F627" s="963">
        <f t="shared" si="36"/>
        <v>1444135.27</v>
      </c>
    </row>
    <row r="628" spans="1:9">
      <c r="A628" s="781"/>
      <c r="B628" s="961" t="s">
        <v>303</v>
      </c>
      <c r="C628" s="962">
        <v>0.04</v>
      </c>
      <c r="D628" s="959"/>
      <c r="E628" s="960"/>
      <c r="F628" s="963">
        <f>+ROUND(C628*$F$623,2)</f>
        <v>577654.11</v>
      </c>
    </row>
    <row r="629" spans="1:9" ht="24">
      <c r="A629" s="781"/>
      <c r="B629" s="1012" t="s">
        <v>698</v>
      </c>
      <c r="C629" s="962"/>
      <c r="D629" s="959"/>
      <c r="E629" s="960"/>
      <c r="F629" s="963">
        <v>-150000</v>
      </c>
    </row>
    <row r="630" spans="1:9">
      <c r="A630" s="781"/>
      <c r="B630" s="961" t="s">
        <v>233</v>
      </c>
      <c r="C630" s="962">
        <v>0.05</v>
      </c>
      <c r="D630" s="959"/>
      <c r="E630" s="960"/>
      <c r="F630" s="963">
        <f>+ROUND(C630*$F$623,2)</f>
        <v>722067.64</v>
      </c>
    </row>
    <row r="631" spans="1:9">
      <c r="A631" s="781"/>
      <c r="B631" s="961" t="s">
        <v>304</v>
      </c>
      <c r="C631" s="962">
        <v>0.03</v>
      </c>
      <c r="D631" s="959"/>
      <c r="E631" s="960"/>
      <c r="F631" s="963">
        <f t="shared" si="36"/>
        <v>433240.58</v>
      </c>
    </row>
    <row r="632" spans="1:9">
      <c r="A632" s="781"/>
      <c r="B632" s="961" t="s">
        <v>305</v>
      </c>
      <c r="C632" s="962">
        <v>0.01</v>
      </c>
      <c r="D632" s="959"/>
      <c r="E632" s="960"/>
      <c r="F632" s="963">
        <f t="shared" si="36"/>
        <v>144413.53</v>
      </c>
    </row>
    <row r="633" spans="1:9">
      <c r="A633" s="959"/>
      <c r="B633" s="961" t="s">
        <v>466</v>
      </c>
      <c r="C633" s="962">
        <v>1.7999999999999999E-2</v>
      </c>
      <c r="D633" s="959"/>
      <c r="E633" s="960"/>
      <c r="F633" s="963">
        <f t="shared" si="36"/>
        <v>259944.35</v>
      </c>
    </row>
    <row r="634" spans="1:9">
      <c r="A634" s="959"/>
      <c r="B634" s="964" t="s">
        <v>237</v>
      </c>
      <c r="C634" s="962">
        <v>0.05</v>
      </c>
      <c r="D634" s="959"/>
      <c r="E634" s="960"/>
      <c r="F634" s="963"/>
    </row>
    <row r="635" spans="1:9">
      <c r="A635" s="959"/>
      <c r="B635" s="965" t="s">
        <v>301</v>
      </c>
      <c r="C635" s="962">
        <v>1E-3</v>
      </c>
      <c r="D635" s="959"/>
      <c r="E635" s="960"/>
      <c r="F635" s="963">
        <f>+ROUND(C635*$F$623,2)</f>
        <v>14441.35</v>
      </c>
    </row>
    <row r="636" spans="1:9" ht="54" customHeight="1">
      <c r="A636" s="959"/>
      <c r="B636" s="966" t="s">
        <v>307</v>
      </c>
      <c r="C636" s="775">
        <v>1</v>
      </c>
      <c r="D636" s="645" t="s">
        <v>43</v>
      </c>
      <c r="E636" s="775">
        <v>12500</v>
      </c>
      <c r="F636" s="775">
        <f>ROUND(C636*E636,2)</f>
        <v>12500</v>
      </c>
      <c r="G636" s="558"/>
    </row>
    <row r="637" spans="1:9" ht="60">
      <c r="A637" s="959"/>
      <c r="B637" s="967" t="s">
        <v>676</v>
      </c>
      <c r="C637" s="968">
        <v>1</v>
      </c>
      <c r="D637" s="867" t="s">
        <v>43</v>
      </c>
      <c r="E637" s="968">
        <v>9920</v>
      </c>
      <c r="F637" s="968">
        <f>ROUND(C637*E637,2)</f>
        <v>9920</v>
      </c>
      <c r="G637" s="558"/>
    </row>
    <row r="638" spans="1:9" ht="60">
      <c r="A638" s="799"/>
      <c r="B638" s="969" t="s">
        <v>683</v>
      </c>
      <c r="C638" s="970">
        <v>2</v>
      </c>
      <c r="D638" s="971" t="s">
        <v>43</v>
      </c>
      <c r="E638" s="898">
        <v>38940</v>
      </c>
      <c r="F638" s="1013">
        <f t="shared" ref="F638" si="37">+C638*E638</f>
        <v>77880</v>
      </c>
    </row>
    <row r="639" spans="1:9" ht="24">
      <c r="A639" s="959"/>
      <c r="B639" s="972" t="s">
        <v>490</v>
      </c>
      <c r="C639" s="973">
        <v>1</v>
      </c>
      <c r="D639" s="893" t="s">
        <v>43</v>
      </c>
      <c r="E639" s="973">
        <v>327637.52</v>
      </c>
      <c r="F639" s="974">
        <f>+C639*E639</f>
        <v>327637.52</v>
      </c>
    </row>
    <row r="640" spans="1:9" ht="36">
      <c r="A640" s="959"/>
      <c r="B640" s="972" t="s">
        <v>600</v>
      </c>
      <c r="C640" s="973">
        <v>1</v>
      </c>
      <c r="D640" s="893" t="s">
        <v>43</v>
      </c>
      <c r="E640" s="973">
        <f>595741.2-E639</f>
        <v>268103.67999999993</v>
      </c>
      <c r="F640" s="974">
        <f>+C640*E640</f>
        <v>268103.67999999993</v>
      </c>
      <c r="H640" s="600"/>
      <c r="I640" s="558"/>
    </row>
    <row r="641" spans="1:8">
      <c r="A641" s="790"/>
      <c r="B641" s="791" t="s">
        <v>240</v>
      </c>
      <c r="C641" s="792"/>
      <c r="D641" s="793"/>
      <c r="E641" s="794"/>
      <c r="F641" s="795">
        <f>SUM(F626:F640)</f>
        <v>4575178.6099999994</v>
      </c>
      <c r="H641" s="558"/>
    </row>
    <row r="642" spans="1:8">
      <c r="A642" s="959"/>
      <c r="B642" s="959"/>
      <c r="C642" s="878"/>
      <c r="D642" s="959"/>
      <c r="E642" s="960"/>
      <c r="F642" s="959"/>
    </row>
    <row r="643" spans="1:8">
      <c r="A643" s="784"/>
      <c r="B643" s="785" t="s">
        <v>241</v>
      </c>
      <c r="C643" s="786"/>
      <c r="D643" s="787"/>
      <c r="E643" s="788"/>
      <c r="F643" s="869">
        <f>+F641+F623</f>
        <v>19016531.339579999</v>
      </c>
    </row>
    <row r="644" spans="1:8">
      <c r="A644" s="784"/>
      <c r="B644" s="785" t="s">
        <v>241</v>
      </c>
      <c r="C644" s="786"/>
      <c r="D644" s="787"/>
      <c r="E644" s="788"/>
      <c r="F644" s="869">
        <f>+F643</f>
        <v>19016531.339579999</v>
      </c>
      <c r="H644" s="558"/>
    </row>
    <row r="645" spans="1:8">
      <c r="A645" s="975"/>
      <c r="B645" s="976"/>
      <c r="C645" s="977"/>
      <c r="D645" s="978"/>
      <c r="E645" s="979"/>
      <c r="F645" s="980"/>
    </row>
    <row r="646" spans="1:8">
      <c r="A646" s="981" t="s">
        <v>685</v>
      </c>
      <c r="B646" s="982"/>
      <c r="C646" s="983"/>
      <c r="D646" s="983"/>
      <c r="E646" s="983"/>
      <c r="F646" s="984"/>
      <c r="H646" s="1011"/>
    </row>
    <row r="647" spans="1:8" ht="25.5" customHeight="1">
      <c r="A647" s="1025" t="s">
        <v>695</v>
      </c>
      <c r="B647" s="1025"/>
      <c r="C647" s="1025"/>
      <c r="D647" s="1025"/>
      <c r="E647" s="1025"/>
      <c r="F647" s="1025"/>
    </row>
    <row r="648" spans="1:8" ht="13.5" customHeight="1">
      <c r="A648" s="985"/>
      <c r="B648" s="985"/>
      <c r="C648" s="985"/>
      <c r="D648" s="985"/>
      <c r="E648" s="985"/>
      <c r="F648" s="985"/>
    </row>
    <row r="649" spans="1:8" ht="5.25" customHeight="1">
      <c r="A649" s="986"/>
      <c r="B649" s="982"/>
      <c r="C649" s="983"/>
      <c r="D649" s="983"/>
      <c r="E649" s="983"/>
      <c r="F649" s="984"/>
    </row>
    <row r="650" spans="1:8">
      <c r="A650" s="987" t="s">
        <v>686</v>
      </c>
      <c r="B650" s="988"/>
      <c r="C650" s="1026" t="s">
        <v>687</v>
      </c>
      <c r="D650" s="1026"/>
      <c r="E650" s="1026"/>
      <c r="F650" s="1026"/>
    </row>
    <row r="651" spans="1:8">
      <c r="A651" s="987"/>
      <c r="B651" s="988"/>
      <c r="C651" s="989"/>
      <c r="D651" s="989"/>
      <c r="E651" s="989"/>
      <c r="F651" s="989"/>
    </row>
    <row r="652" spans="1:8">
      <c r="A652" s="987"/>
      <c r="B652" s="988"/>
      <c r="C652" s="989"/>
      <c r="D652" s="989"/>
      <c r="E652" s="989"/>
      <c r="F652" s="989"/>
    </row>
    <row r="653" spans="1:8">
      <c r="A653" s="990" t="s">
        <v>688</v>
      </c>
      <c r="B653" s="988"/>
      <c r="C653" s="1027" t="s">
        <v>689</v>
      </c>
      <c r="D653" s="1027"/>
      <c r="E653" s="1027"/>
      <c r="F653" s="1027"/>
    </row>
    <row r="654" spans="1:8">
      <c r="A654" s="991" t="s">
        <v>690</v>
      </c>
      <c r="B654" s="991"/>
      <c r="C654" s="991" t="s">
        <v>691</v>
      </c>
      <c r="D654" s="991"/>
      <c r="E654" s="991"/>
      <c r="F654" s="991"/>
    </row>
    <row r="655" spans="1:8">
      <c r="A655" s="992"/>
      <c r="B655" s="991"/>
      <c r="C655" s="991"/>
      <c r="D655" s="993"/>
      <c r="E655" s="991"/>
      <c r="F655" s="991"/>
    </row>
    <row r="656" spans="1:8">
      <c r="A656" s="994"/>
      <c r="B656" s="995"/>
      <c r="C656" s="996"/>
      <c r="D656" s="995"/>
      <c r="E656" s="996"/>
      <c r="F656" s="996"/>
    </row>
    <row r="657" spans="1:6">
      <c r="A657" s="1028" t="s">
        <v>692</v>
      </c>
      <c r="B657" s="1028"/>
      <c r="C657" s="1028"/>
      <c r="D657" s="1028"/>
      <c r="E657" s="1028"/>
      <c r="F657" s="1028"/>
    </row>
    <row r="658" spans="1:6">
      <c r="A658" s="994"/>
      <c r="B658" s="997"/>
      <c r="C658" s="998"/>
      <c r="D658" s="995"/>
      <c r="E658" s="998"/>
      <c r="F658" s="998"/>
    </row>
    <row r="659" spans="1:6">
      <c r="A659" s="994"/>
      <c r="B659" s="997"/>
      <c r="C659" s="998"/>
      <c r="D659" s="995"/>
      <c r="E659" s="998"/>
      <c r="F659" s="998"/>
    </row>
    <row r="660" spans="1:6">
      <c r="A660" s="1029" t="s">
        <v>693</v>
      </c>
      <c r="B660" s="1029"/>
      <c r="C660" s="1029"/>
      <c r="D660" s="1029"/>
      <c r="E660" s="1029"/>
      <c r="F660" s="1029"/>
    </row>
    <row r="661" spans="1:6">
      <c r="A661" s="1029" t="s">
        <v>694</v>
      </c>
      <c r="B661" s="1029"/>
      <c r="C661" s="1029"/>
      <c r="D661" s="1029"/>
      <c r="E661" s="1029"/>
      <c r="F661" s="1029"/>
    </row>
    <row r="662" spans="1:6">
      <c r="A662" s="999"/>
      <c r="B662" s="999"/>
      <c r="C662" s="1000"/>
      <c r="D662" s="1000"/>
      <c r="E662" s="1001"/>
      <c r="F662" s="1001"/>
    </row>
    <row r="663" spans="1:6">
      <c r="A663" s="999"/>
      <c r="B663" s="999"/>
      <c r="C663" s="1000"/>
      <c r="D663" s="1000"/>
      <c r="E663" s="1001"/>
      <c r="F663" s="1001"/>
    </row>
  </sheetData>
  <mergeCells count="139">
    <mergeCell ref="A647:F647"/>
    <mergeCell ref="C650:F650"/>
    <mergeCell ref="C653:F653"/>
    <mergeCell ref="A657:F657"/>
    <mergeCell ref="A660:F660"/>
    <mergeCell ref="A661:F661"/>
    <mergeCell ref="IZ4:JE4"/>
    <mergeCell ref="DR4:DW4"/>
    <mergeCell ref="DX4:EC4"/>
    <mergeCell ref="ED4:EI4"/>
    <mergeCell ref="EJ4:EO4"/>
    <mergeCell ref="EP4:EU4"/>
    <mergeCell ref="CB4:CG4"/>
    <mergeCell ref="CH4:CM4"/>
    <mergeCell ref="CN4:CS4"/>
    <mergeCell ref="CT4:CY4"/>
    <mergeCell ref="CZ4:DE4"/>
    <mergeCell ref="DF4:DK4"/>
    <mergeCell ref="AR4:AW4"/>
    <mergeCell ref="AX4:BC4"/>
    <mergeCell ref="BD4:BI4"/>
    <mergeCell ref="BJ4:BO4"/>
    <mergeCell ref="BV4:CA4"/>
    <mergeCell ref="JF4:JI4"/>
    <mergeCell ref="A6:B6"/>
    <mergeCell ref="A11:F11"/>
    <mergeCell ref="H446:H452"/>
    <mergeCell ref="HP4:HU4"/>
    <mergeCell ref="HV4:IA4"/>
    <mergeCell ref="IB4:IG4"/>
    <mergeCell ref="IH4:IM4"/>
    <mergeCell ref="IN4:IS4"/>
    <mergeCell ref="IT4:IY4"/>
    <mergeCell ref="GF4:GK4"/>
    <mergeCell ref="GL4:GQ4"/>
    <mergeCell ref="GR4:GW4"/>
    <mergeCell ref="GX4:HC4"/>
    <mergeCell ref="HD4:HI4"/>
    <mergeCell ref="HJ4:HO4"/>
    <mergeCell ref="EV4:FA4"/>
    <mergeCell ref="FB4:FG4"/>
    <mergeCell ref="FH4:FM4"/>
    <mergeCell ref="FN4:FS4"/>
    <mergeCell ref="FT4:FY4"/>
    <mergeCell ref="FZ4:GE4"/>
    <mergeCell ref="DL4:DQ4"/>
    <mergeCell ref="BP4:BU4"/>
    <mergeCell ref="IH3:IM3"/>
    <mergeCell ref="IN3:IS3"/>
    <mergeCell ref="IT3:IY3"/>
    <mergeCell ref="IZ3:JE3"/>
    <mergeCell ref="JF3:JI3"/>
    <mergeCell ref="A4:F4"/>
    <mergeCell ref="S4:Y4"/>
    <mergeCell ref="Z4:AE4"/>
    <mergeCell ref="AF4:AK4"/>
    <mergeCell ref="AL4:AQ4"/>
    <mergeCell ref="GX3:HC3"/>
    <mergeCell ref="HD3:HI3"/>
    <mergeCell ref="HJ3:HO3"/>
    <mergeCell ref="HP3:HU3"/>
    <mergeCell ref="HV3:IA3"/>
    <mergeCell ref="IB3:IG3"/>
    <mergeCell ref="FN3:FS3"/>
    <mergeCell ref="FT3:FY3"/>
    <mergeCell ref="FZ3:GE3"/>
    <mergeCell ref="GF3:GK3"/>
    <mergeCell ref="GL3:GQ3"/>
    <mergeCell ref="GR3:GW3"/>
    <mergeCell ref="ED3:EI3"/>
    <mergeCell ref="EJ3:EO3"/>
    <mergeCell ref="EP3:EU3"/>
    <mergeCell ref="EV3:FA3"/>
    <mergeCell ref="FB3:FG3"/>
    <mergeCell ref="FH3:FM3"/>
    <mergeCell ref="CT3:CY3"/>
    <mergeCell ref="CZ3:DE3"/>
    <mergeCell ref="DF3:DK3"/>
    <mergeCell ref="DL3:DQ3"/>
    <mergeCell ref="DR3:DW3"/>
    <mergeCell ref="DX3:EC3"/>
    <mergeCell ref="BJ3:BO3"/>
    <mergeCell ref="BP3:BU3"/>
    <mergeCell ref="BV3:CA3"/>
    <mergeCell ref="CB3:CG3"/>
    <mergeCell ref="CH3:CM3"/>
    <mergeCell ref="CN3:CS3"/>
    <mergeCell ref="IZ2:JE2"/>
    <mergeCell ref="JF2:JI2"/>
    <mergeCell ref="A3:F3"/>
    <mergeCell ref="S3:Y3"/>
    <mergeCell ref="Z3:AE3"/>
    <mergeCell ref="AF3:AK3"/>
    <mergeCell ref="AL3:AQ3"/>
    <mergeCell ref="AR3:AW3"/>
    <mergeCell ref="AX3:BC3"/>
    <mergeCell ref="BD3:BI3"/>
    <mergeCell ref="HP2:HU2"/>
    <mergeCell ref="HV2:IA2"/>
    <mergeCell ref="IB2:IG2"/>
    <mergeCell ref="IH2:IM2"/>
    <mergeCell ref="IN2:IS2"/>
    <mergeCell ref="IT2:IY2"/>
    <mergeCell ref="GF2:GK2"/>
    <mergeCell ref="GL2:GQ2"/>
    <mergeCell ref="GR2:GW2"/>
    <mergeCell ref="GX2:HC2"/>
    <mergeCell ref="HD2:HI2"/>
    <mergeCell ref="HJ2:HO2"/>
    <mergeCell ref="EV2:FA2"/>
    <mergeCell ref="FB2:FG2"/>
    <mergeCell ref="FH2:FM2"/>
    <mergeCell ref="FN2:FS2"/>
    <mergeCell ref="FT2:FY2"/>
    <mergeCell ref="FZ2:GE2"/>
    <mergeCell ref="DL2:DQ2"/>
    <mergeCell ref="DR2:DW2"/>
    <mergeCell ref="DX2:EC2"/>
    <mergeCell ref="ED2:EI2"/>
    <mergeCell ref="EJ2:EO2"/>
    <mergeCell ref="EP2:EU2"/>
    <mergeCell ref="CB2:CG2"/>
    <mergeCell ref="CH2:CM2"/>
    <mergeCell ref="CN2:CS2"/>
    <mergeCell ref="CT2:CY2"/>
    <mergeCell ref="CZ2:DE2"/>
    <mergeCell ref="DF2:DK2"/>
    <mergeCell ref="AR2:AW2"/>
    <mergeCell ref="AX2:BC2"/>
    <mergeCell ref="BD2:BI2"/>
    <mergeCell ref="BJ2:BO2"/>
    <mergeCell ref="BP2:BU2"/>
    <mergeCell ref="BV2:CA2"/>
    <mergeCell ref="A1:F1"/>
    <mergeCell ref="A2:F2"/>
    <mergeCell ref="S2:Y2"/>
    <mergeCell ref="Z2:AE2"/>
    <mergeCell ref="AF2:AK2"/>
    <mergeCell ref="AL2:AQ2"/>
  </mergeCells>
  <pageMargins left="0.23622047244094491" right="0.23622047244094491" top="0.74803149606299213" bottom="0.74803149606299213" header="0.31496062992125984" footer="0.31496062992125984"/>
  <pageSetup scale="99" fitToHeight="0" orientation="portrait" r:id="rId1"/>
  <headerFooter>
    <oddFooter>&amp;C&amp;P de &amp;N</oddFooter>
  </headerFooter>
  <rowBreaks count="17" manualBreakCount="17">
    <brk id="46" max="5" man="1"/>
    <brk id="85" max="5" man="1"/>
    <brk id="128" max="5" man="1"/>
    <brk id="165" max="5" man="1"/>
    <brk id="207" max="5" man="1"/>
    <brk id="247" max="5" man="1"/>
    <brk id="287" max="5" man="1"/>
    <brk id="326" max="5" man="1"/>
    <brk id="361" max="5" man="1"/>
    <brk id="400" max="5" man="1"/>
    <brk id="437" max="5" man="1"/>
    <brk id="468" max="5" man="1"/>
    <brk id="509" max="5" man="1"/>
    <brk id="545" max="5" man="1"/>
    <brk id="588" max="5" man="1"/>
    <brk id="622" max="5" man="1"/>
    <brk id="643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79"/>
  <sheetViews>
    <sheetView showGridLines="0" view="pageBreakPreview" topLeftCell="C29" zoomScale="145" zoomScaleNormal="100" zoomScaleSheetLayoutView="145" workbookViewId="0">
      <selection activeCell="I65" sqref="I65"/>
    </sheetView>
  </sheetViews>
  <sheetFormatPr baseColWidth="10" defaultRowHeight="12.75"/>
  <cols>
    <col min="1" max="1" width="3.7109375" customWidth="1"/>
    <col min="2" max="2" width="9" bestFit="1" customWidth="1"/>
    <col min="3" max="3" width="40.28515625" bestFit="1" customWidth="1"/>
    <col min="4" max="4" width="9.140625" style="445" bestFit="1" customWidth="1"/>
    <col min="5" max="5" width="13.7109375" style="445" bestFit="1" customWidth="1"/>
    <col min="6" max="6" width="20.42578125" bestFit="1" customWidth="1"/>
  </cols>
  <sheetData>
    <row r="4" spans="2:9" ht="15.75">
      <c r="B4" s="1030" t="s">
        <v>294</v>
      </c>
      <c r="C4" s="1030"/>
      <c r="D4" s="1030"/>
      <c r="E4" s="1030"/>
      <c r="F4" s="1030"/>
    </row>
    <row r="6" spans="2:9" s="444" customFormat="1" ht="15.75">
      <c r="B6" s="448" t="s">
        <v>7</v>
      </c>
      <c r="C6" s="448" t="s">
        <v>293</v>
      </c>
      <c r="D6" s="448" t="s">
        <v>292</v>
      </c>
      <c r="E6" s="448" t="s">
        <v>296</v>
      </c>
      <c r="F6" s="448" t="s">
        <v>297</v>
      </c>
    </row>
    <row r="7" spans="2:9">
      <c r="B7" s="449">
        <v>1</v>
      </c>
      <c r="C7" s="449" t="s">
        <v>14</v>
      </c>
      <c r="D7" s="485" t="s">
        <v>15</v>
      </c>
      <c r="E7" s="486" t="s">
        <v>298</v>
      </c>
      <c r="F7" s="486" t="s">
        <v>295</v>
      </c>
      <c r="G7" s="341"/>
      <c r="H7" s="447"/>
      <c r="I7" s="447"/>
    </row>
    <row r="8" spans="2:9">
      <c r="B8" s="451"/>
      <c r="C8" s="451"/>
      <c r="D8" s="452"/>
      <c r="E8" s="452"/>
      <c r="F8" s="451"/>
    </row>
    <row r="9" spans="2:9">
      <c r="B9" s="449">
        <v>2</v>
      </c>
      <c r="C9" s="449" t="s">
        <v>16</v>
      </c>
      <c r="D9" s="485"/>
      <c r="E9" s="485"/>
      <c r="F9" s="450"/>
    </row>
    <row r="10" spans="2:9">
      <c r="B10" s="451">
        <v>2.1</v>
      </c>
      <c r="C10" s="451" t="s">
        <v>17</v>
      </c>
      <c r="D10" s="452" t="s">
        <v>15</v>
      </c>
      <c r="E10" s="487" t="s">
        <v>298</v>
      </c>
      <c r="F10" s="451"/>
    </row>
    <row r="11" spans="2:9">
      <c r="B11" s="451">
        <v>2.2000000000000002</v>
      </c>
      <c r="C11" s="451" t="s">
        <v>19</v>
      </c>
      <c r="D11" s="452" t="s">
        <v>20</v>
      </c>
      <c r="E11" s="487" t="s">
        <v>298</v>
      </c>
      <c r="F11" s="451"/>
    </row>
    <row r="12" spans="2:9">
      <c r="B12" s="451">
        <v>2.2999999999999998</v>
      </c>
      <c r="C12" s="453" t="s">
        <v>21</v>
      </c>
      <c r="D12" s="452" t="s">
        <v>22</v>
      </c>
      <c r="E12" s="487" t="s">
        <v>298</v>
      </c>
      <c r="F12" s="451"/>
    </row>
    <row r="13" spans="2:9">
      <c r="B13" s="449">
        <v>3</v>
      </c>
      <c r="C13" s="449" t="s">
        <v>23</v>
      </c>
      <c r="D13" s="486"/>
      <c r="E13" s="486"/>
      <c r="F13" s="449"/>
    </row>
    <row r="14" spans="2:9" ht="25.5">
      <c r="B14" s="454">
        <v>3.1</v>
      </c>
      <c r="C14" s="455" t="s">
        <v>24</v>
      </c>
      <c r="D14" s="452" t="s">
        <v>22</v>
      </c>
      <c r="E14" s="487" t="s">
        <v>298</v>
      </c>
      <c r="F14" s="451"/>
    </row>
    <row r="15" spans="2:9">
      <c r="B15" s="456">
        <v>3.2</v>
      </c>
      <c r="C15" s="457" t="s">
        <v>25</v>
      </c>
      <c r="D15" s="452" t="s">
        <v>20</v>
      </c>
      <c r="E15" s="487" t="s">
        <v>298</v>
      </c>
      <c r="F15" s="451"/>
    </row>
    <row r="16" spans="2:9">
      <c r="B16" s="458">
        <v>3.3</v>
      </c>
      <c r="C16" s="459" t="s">
        <v>26</v>
      </c>
      <c r="D16" s="452" t="s">
        <v>22</v>
      </c>
      <c r="E16" s="487" t="s">
        <v>298</v>
      </c>
      <c r="F16" s="451"/>
    </row>
    <row r="17" spans="2:6">
      <c r="B17" s="454">
        <v>3.4</v>
      </c>
      <c r="C17" s="455" t="s">
        <v>27</v>
      </c>
      <c r="D17" s="452" t="s">
        <v>22</v>
      </c>
      <c r="E17" s="452"/>
      <c r="F17" s="451"/>
    </row>
    <row r="18" spans="2:6" ht="38.25">
      <c r="B18" s="454">
        <v>3.5</v>
      </c>
      <c r="C18" s="460" t="s">
        <v>28</v>
      </c>
      <c r="D18" s="452" t="s">
        <v>22</v>
      </c>
      <c r="E18" s="452"/>
      <c r="F18" s="451"/>
    </row>
    <row r="19" spans="2:6">
      <c r="B19" s="454">
        <v>3.6</v>
      </c>
      <c r="C19" s="459" t="s">
        <v>29</v>
      </c>
      <c r="D19" s="452" t="s">
        <v>22</v>
      </c>
      <c r="E19" s="452"/>
      <c r="F19" s="451"/>
    </row>
    <row r="20" spans="2:6">
      <c r="B20" s="454"/>
      <c r="C20" s="459"/>
      <c r="D20" s="452"/>
      <c r="E20" s="452"/>
      <c r="F20" s="451"/>
    </row>
    <row r="21" spans="2:6">
      <c r="B21" s="461">
        <v>4</v>
      </c>
      <c r="C21" s="462" t="s">
        <v>30</v>
      </c>
      <c r="D21" s="485"/>
      <c r="E21" s="485"/>
      <c r="F21" s="450"/>
    </row>
    <row r="22" spans="2:6" ht="25.5">
      <c r="B22" s="463">
        <v>4.0999999999999996</v>
      </c>
      <c r="C22" s="464" t="s">
        <v>258</v>
      </c>
      <c r="D22" s="452" t="s">
        <v>15</v>
      </c>
      <c r="E22" s="452"/>
      <c r="F22" s="451"/>
    </row>
    <row r="23" spans="2:6" ht="25.5">
      <c r="B23" s="463">
        <v>4.2</v>
      </c>
      <c r="C23" s="464" t="s">
        <v>32</v>
      </c>
      <c r="D23" s="452" t="s">
        <v>15</v>
      </c>
      <c r="E23" s="452"/>
      <c r="F23" s="451"/>
    </row>
    <row r="24" spans="2:6">
      <c r="B24" s="465"/>
      <c r="C24" s="466"/>
      <c r="D24" s="452"/>
      <c r="E24" s="452"/>
      <c r="F24" s="451"/>
    </row>
    <row r="25" spans="2:6">
      <c r="B25" s="467">
        <v>5</v>
      </c>
      <c r="C25" s="468" t="s">
        <v>33</v>
      </c>
      <c r="D25" s="485"/>
      <c r="E25" s="485"/>
      <c r="F25" s="450"/>
    </row>
    <row r="26" spans="2:6" ht="25.5">
      <c r="B26" s="463">
        <v>5.0999999999999996</v>
      </c>
      <c r="C26" s="464" t="s">
        <v>34</v>
      </c>
      <c r="D26" s="452" t="s">
        <v>15</v>
      </c>
      <c r="E26" s="452"/>
      <c r="F26" s="451"/>
    </row>
    <row r="27" spans="2:6" ht="25.5">
      <c r="B27" s="463">
        <v>5.2</v>
      </c>
      <c r="C27" s="464" t="s">
        <v>35</v>
      </c>
      <c r="D27" s="452" t="s">
        <v>15</v>
      </c>
      <c r="E27" s="452"/>
      <c r="F27" s="451"/>
    </row>
    <row r="28" spans="2:6">
      <c r="B28" s="465"/>
      <c r="C28" s="469"/>
      <c r="D28" s="452"/>
      <c r="E28" s="452"/>
      <c r="F28" s="451"/>
    </row>
    <row r="29" spans="2:6">
      <c r="B29" s="467">
        <v>6</v>
      </c>
      <c r="C29" s="468" t="s">
        <v>274</v>
      </c>
      <c r="D29" s="485"/>
      <c r="E29" s="485"/>
      <c r="F29" s="450"/>
    </row>
    <row r="30" spans="2:6" ht="25.5">
      <c r="B30" s="463">
        <v>6.1</v>
      </c>
      <c r="C30" s="464" t="s">
        <v>34</v>
      </c>
      <c r="D30" s="452" t="s">
        <v>15</v>
      </c>
      <c r="E30" s="452"/>
      <c r="F30" s="451"/>
    </row>
    <row r="31" spans="2:6" ht="25.5">
      <c r="B31" s="463">
        <v>6.2</v>
      </c>
      <c r="C31" s="464" t="s">
        <v>35</v>
      </c>
      <c r="D31" s="452" t="s">
        <v>15</v>
      </c>
      <c r="E31" s="452"/>
      <c r="F31" s="451"/>
    </row>
    <row r="32" spans="2:6">
      <c r="B32" s="465"/>
      <c r="C32" s="469"/>
      <c r="D32" s="452"/>
      <c r="E32" s="452"/>
      <c r="F32" s="451"/>
    </row>
    <row r="33" spans="2:8">
      <c r="B33" s="467">
        <v>7</v>
      </c>
      <c r="C33" s="468" t="s">
        <v>275</v>
      </c>
      <c r="D33" s="485"/>
      <c r="E33" s="485"/>
      <c r="F33" s="450"/>
    </row>
    <row r="34" spans="2:8">
      <c r="B34" s="470">
        <v>7.1</v>
      </c>
      <c r="C34" s="471" t="s">
        <v>278</v>
      </c>
      <c r="D34" s="452" t="s">
        <v>38</v>
      </c>
      <c r="E34" s="487" t="s">
        <v>298</v>
      </c>
      <c r="F34" s="451"/>
    </row>
    <row r="35" spans="2:8">
      <c r="B35" s="470">
        <v>7.2</v>
      </c>
      <c r="C35" s="471" t="s">
        <v>279</v>
      </c>
      <c r="D35" s="452" t="s">
        <v>38</v>
      </c>
      <c r="E35" s="487" t="s">
        <v>298</v>
      </c>
      <c r="F35" s="451"/>
    </row>
    <row r="36" spans="2:8">
      <c r="B36" s="470">
        <v>7.3</v>
      </c>
      <c r="C36" s="471" t="s">
        <v>280</v>
      </c>
      <c r="D36" s="452" t="s">
        <v>38</v>
      </c>
      <c r="E36" s="487" t="s">
        <v>298</v>
      </c>
      <c r="F36" s="451"/>
    </row>
    <row r="37" spans="2:8">
      <c r="B37" s="465"/>
      <c r="C37" s="469"/>
      <c r="D37" s="452"/>
      <c r="E37" s="452"/>
      <c r="F37" s="451"/>
    </row>
    <row r="38" spans="2:8">
      <c r="B38" s="467">
        <v>6</v>
      </c>
      <c r="C38" s="468" t="s">
        <v>259</v>
      </c>
      <c r="D38" s="485"/>
      <c r="E38" s="485"/>
      <c r="F38" s="450"/>
    </row>
    <row r="39" spans="2:8" ht="25.5">
      <c r="B39" s="465">
        <v>6.1</v>
      </c>
      <c r="C39" s="472" t="s">
        <v>260</v>
      </c>
      <c r="D39" s="452" t="s">
        <v>38</v>
      </c>
      <c r="E39" s="488" t="s">
        <v>298</v>
      </c>
      <c r="F39" s="451"/>
    </row>
    <row r="40" spans="2:8" ht="25.5">
      <c r="B40" s="465">
        <v>6.2</v>
      </c>
      <c r="C40" s="473" t="s">
        <v>281</v>
      </c>
      <c r="D40" s="452" t="s">
        <v>38</v>
      </c>
      <c r="E40" s="488" t="s">
        <v>298</v>
      </c>
      <c r="F40" s="451"/>
    </row>
    <row r="41" spans="2:8" ht="25.5">
      <c r="B41" s="465">
        <v>6.2</v>
      </c>
      <c r="C41" s="473" t="s">
        <v>282</v>
      </c>
      <c r="D41" s="452" t="s">
        <v>38</v>
      </c>
      <c r="E41" s="488" t="s">
        <v>298</v>
      </c>
      <c r="F41" s="451"/>
    </row>
    <row r="42" spans="2:8" ht="25.5">
      <c r="B42" s="465">
        <v>6.2</v>
      </c>
      <c r="C42" s="473" t="s">
        <v>283</v>
      </c>
      <c r="D42" s="452" t="s">
        <v>38</v>
      </c>
      <c r="E42" s="488" t="s">
        <v>298</v>
      </c>
      <c r="F42" s="451"/>
    </row>
    <row r="43" spans="2:8" ht="25.5">
      <c r="B43" s="465">
        <v>6.2</v>
      </c>
      <c r="C43" s="473" t="s">
        <v>284</v>
      </c>
      <c r="D43" s="452" t="s">
        <v>38</v>
      </c>
      <c r="E43" s="488" t="s">
        <v>298</v>
      </c>
      <c r="F43" s="451"/>
    </row>
    <row r="44" spans="2:8" ht="25.5">
      <c r="B44" s="465">
        <v>6.2</v>
      </c>
      <c r="C44" s="473" t="s">
        <v>285</v>
      </c>
      <c r="D44" s="452" t="s">
        <v>38</v>
      </c>
      <c r="E44" s="488" t="s">
        <v>298</v>
      </c>
      <c r="F44" s="451"/>
    </row>
    <row r="45" spans="2:8" ht="25.5">
      <c r="B45" s="465">
        <v>6.2</v>
      </c>
      <c r="C45" s="473" t="s">
        <v>286</v>
      </c>
      <c r="D45" s="452" t="s">
        <v>38</v>
      </c>
      <c r="E45" s="488" t="s">
        <v>298</v>
      </c>
      <c r="F45" s="451"/>
    </row>
    <row r="46" spans="2:8" ht="25.5">
      <c r="B46" s="465">
        <v>6.2</v>
      </c>
      <c r="C46" s="473" t="s">
        <v>287</v>
      </c>
      <c r="D46" s="452" t="s">
        <v>38</v>
      </c>
      <c r="E46" s="488" t="s">
        <v>298</v>
      </c>
      <c r="F46" s="451"/>
    </row>
    <row r="47" spans="2:8" ht="25.5">
      <c r="B47" s="465">
        <v>6.2</v>
      </c>
      <c r="C47" s="473" t="s">
        <v>288</v>
      </c>
      <c r="D47" s="452" t="s">
        <v>38</v>
      </c>
      <c r="E47" s="488" t="s">
        <v>298</v>
      </c>
      <c r="F47" s="451"/>
    </row>
    <row r="48" spans="2:8">
      <c r="B48" s="467">
        <v>7</v>
      </c>
      <c r="C48" s="468" t="s">
        <v>289</v>
      </c>
      <c r="D48" s="485"/>
      <c r="E48" s="485"/>
      <c r="F48" s="467"/>
      <c r="G48" s="446"/>
      <c r="H48" s="446"/>
    </row>
    <row r="49" spans="2:6" ht="25.5">
      <c r="B49" s="465">
        <v>7.1</v>
      </c>
      <c r="C49" s="474" t="s">
        <v>261</v>
      </c>
      <c r="D49" s="452" t="s">
        <v>38</v>
      </c>
      <c r="E49" s="488" t="s">
        <v>298</v>
      </c>
      <c r="F49" s="451"/>
    </row>
    <row r="50" spans="2:6">
      <c r="B50" s="465">
        <v>7.2</v>
      </c>
      <c r="C50" s="474" t="s">
        <v>290</v>
      </c>
      <c r="D50" s="452" t="s">
        <v>20</v>
      </c>
      <c r="E50" s="488" t="s">
        <v>298</v>
      </c>
      <c r="F50" s="451"/>
    </row>
    <row r="51" spans="2:6" ht="42">
      <c r="B51" s="465">
        <v>7.3</v>
      </c>
      <c r="C51" s="455" t="s">
        <v>291</v>
      </c>
      <c r="D51" s="452" t="s">
        <v>38</v>
      </c>
      <c r="E51" s="488" t="s">
        <v>298</v>
      </c>
      <c r="F51" s="451"/>
    </row>
    <row r="52" spans="2:6" ht="25.5">
      <c r="B52" s="467">
        <v>7</v>
      </c>
      <c r="C52" s="468" t="s">
        <v>276</v>
      </c>
      <c r="D52" s="485"/>
      <c r="E52" s="485"/>
      <c r="F52" s="450"/>
    </row>
    <row r="53" spans="2:6">
      <c r="B53" s="475">
        <f>+B52+0.01</f>
        <v>7.01</v>
      </c>
      <c r="C53" s="476" t="s">
        <v>14</v>
      </c>
      <c r="D53" s="452" t="s">
        <v>15</v>
      </c>
      <c r="E53" s="452"/>
      <c r="F53" s="451"/>
    </row>
    <row r="54" spans="2:6">
      <c r="B54" s="475">
        <f t="shared" ref="B54:B64" si="0">+B53+0.01</f>
        <v>7.02</v>
      </c>
      <c r="C54" s="477" t="s">
        <v>265</v>
      </c>
      <c r="D54" s="452" t="s">
        <v>18</v>
      </c>
      <c r="E54" s="452"/>
      <c r="F54" s="451"/>
    </row>
    <row r="55" spans="2:6">
      <c r="B55" s="475">
        <f t="shared" si="0"/>
        <v>7.0299999999999994</v>
      </c>
      <c r="C55" s="477" t="s">
        <v>266</v>
      </c>
      <c r="D55" s="452" t="s">
        <v>18</v>
      </c>
      <c r="E55" s="452"/>
      <c r="F55" s="451"/>
    </row>
    <row r="56" spans="2:6">
      <c r="B56" s="475">
        <f t="shared" si="0"/>
        <v>7.0399999999999991</v>
      </c>
      <c r="C56" s="477" t="s">
        <v>267</v>
      </c>
      <c r="D56" s="452" t="s">
        <v>43</v>
      </c>
      <c r="E56" s="452"/>
      <c r="F56" s="451"/>
    </row>
    <row r="57" spans="2:6">
      <c r="B57" s="475">
        <f t="shared" si="0"/>
        <v>7.0499999999999989</v>
      </c>
      <c r="C57" s="477" t="s">
        <v>268</v>
      </c>
      <c r="D57" s="452" t="s">
        <v>43</v>
      </c>
      <c r="E57" s="452"/>
      <c r="F57" s="451"/>
    </row>
    <row r="58" spans="2:6">
      <c r="B58" s="475">
        <f t="shared" si="0"/>
        <v>7.0599999999999987</v>
      </c>
      <c r="C58" s="477" t="s">
        <v>269</v>
      </c>
      <c r="D58" s="452" t="s">
        <v>43</v>
      </c>
      <c r="E58" s="452"/>
      <c r="F58" s="451"/>
    </row>
    <row r="59" spans="2:6">
      <c r="B59" s="475">
        <f t="shared" si="0"/>
        <v>7.0699999999999985</v>
      </c>
      <c r="C59" s="477" t="s">
        <v>134</v>
      </c>
      <c r="D59" s="452" t="s">
        <v>43</v>
      </c>
      <c r="E59" s="452"/>
      <c r="F59" s="451"/>
    </row>
    <row r="60" spans="2:6" ht="25.5">
      <c r="B60" s="475">
        <f t="shared" si="0"/>
        <v>7.0799999999999983</v>
      </c>
      <c r="C60" s="478" t="s">
        <v>270</v>
      </c>
      <c r="D60" s="452" t="s">
        <v>22</v>
      </c>
      <c r="E60" s="452"/>
      <c r="F60" s="451"/>
    </row>
    <row r="61" spans="2:6">
      <c r="B61" s="475">
        <f t="shared" si="0"/>
        <v>7.0899999999999981</v>
      </c>
      <c r="C61" s="477" t="s">
        <v>26</v>
      </c>
      <c r="D61" s="452" t="s">
        <v>22</v>
      </c>
      <c r="E61" s="452"/>
      <c r="F61" s="451"/>
    </row>
    <row r="62" spans="2:6">
      <c r="B62" s="475">
        <f t="shared" si="0"/>
        <v>7.0999999999999979</v>
      </c>
      <c r="C62" s="477" t="s">
        <v>271</v>
      </c>
      <c r="D62" s="452" t="s">
        <v>22</v>
      </c>
      <c r="E62" s="452"/>
      <c r="F62" s="451"/>
    </row>
    <row r="63" spans="2:6">
      <c r="B63" s="475">
        <f t="shared" si="0"/>
        <v>7.1099999999999977</v>
      </c>
      <c r="C63" s="477" t="s">
        <v>272</v>
      </c>
      <c r="D63" s="452" t="s">
        <v>22</v>
      </c>
      <c r="E63" s="452"/>
      <c r="F63" s="451"/>
    </row>
    <row r="64" spans="2:6">
      <c r="B64" s="475">
        <f t="shared" si="0"/>
        <v>7.1199999999999974</v>
      </c>
      <c r="C64" s="477" t="s">
        <v>273</v>
      </c>
      <c r="D64" s="452" t="s">
        <v>43</v>
      </c>
      <c r="E64" s="452"/>
      <c r="F64" s="451"/>
    </row>
    <row r="65" spans="2:6">
      <c r="B65" s="479">
        <v>7</v>
      </c>
      <c r="C65" s="480" t="s">
        <v>277</v>
      </c>
      <c r="D65" s="485"/>
      <c r="E65" s="485"/>
      <c r="F65" s="450"/>
    </row>
    <row r="66" spans="2:6">
      <c r="B66" s="475">
        <f>+B65+0.01</f>
        <v>7.01</v>
      </c>
      <c r="C66" s="476" t="s">
        <v>14</v>
      </c>
      <c r="D66" s="452" t="s">
        <v>15</v>
      </c>
      <c r="E66" s="452"/>
      <c r="F66" s="451"/>
    </row>
    <row r="67" spans="2:6">
      <c r="B67" s="475">
        <f t="shared" ref="B67:B76" si="1">+B66+0.01</f>
        <v>7.02</v>
      </c>
      <c r="C67" s="477" t="s">
        <v>265</v>
      </c>
      <c r="D67" s="452" t="s">
        <v>18</v>
      </c>
      <c r="E67" s="452"/>
      <c r="F67" s="451"/>
    </row>
    <row r="68" spans="2:6">
      <c r="B68" s="475">
        <f t="shared" si="1"/>
        <v>7.0299999999999994</v>
      </c>
      <c r="C68" s="477" t="s">
        <v>266</v>
      </c>
      <c r="D68" s="452" t="s">
        <v>18</v>
      </c>
      <c r="E68" s="452"/>
      <c r="F68" s="451"/>
    </row>
    <row r="69" spans="2:6">
      <c r="B69" s="475">
        <f t="shared" si="1"/>
        <v>7.0399999999999991</v>
      </c>
      <c r="C69" s="477" t="s">
        <v>268</v>
      </c>
      <c r="D69" s="452" t="s">
        <v>43</v>
      </c>
      <c r="E69" s="452"/>
      <c r="F69" s="451"/>
    </row>
    <row r="70" spans="2:6">
      <c r="B70" s="475">
        <f t="shared" si="1"/>
        <v>7.0499999999999989</v>
      </c>
      <c r="C70" s="477" t="s">
        <v>269</v>
      </c>
      <c r="D70" s="452" t="s">
        <v>43</v>
      </c>
      <c r="E70" s="452"/>
      <c r="F70" s="451"/>
    </row>
    <row r="71" spans="2:6">
      <c r="B71" s="475">
        <f t="shared" si="1"/>
        <v>7.0599999999999987</v>
      </c>
      <c r="C71" s="477" t="s">
        <v>134</v>
      </c>
      <c r="D71" s="452" t="s">
        <v>43</v>
      </c>
      <c r="E71" s="452"/>
      <c r="F71" s="451"/>
    </row>
    <row r="72" spans="2:6" ht="25.5">
      <c r="B72" s="475">
        <f t="shared" si="1"/>
        <v>7.0699999999999985</v>
      </c>
      <c r="C72" s="478" t="s">
        <v>270</v>
      </c>
      <c r="D72" s="452" t="s">
        <v>22</v>
      </c>
      <c r="E72" s="452"/>
      <c r="F72" s="451"/>
    </row>
    <row r="73" spans="2:6">
      <c r="B73" s="475">
        <f t="shared" si="1"/>
        <v>7.0799999999999983</v>
      </c>
      <c r="C73" s="477" t="s">
        <v>26</v>
      </c>
      <c r="D73" s="452" t="s">
        <v>22</v>
      </c>
      <c r="E73" s="452"/>
      <c r="F73" s="451"/>
    </row>
    <row r="74" spans="2:6">
      <c r="B74" s="475">
        <f t="shared" si="1"/>
        <v>7.0899999999999981</v>
      </c>
      <c r="C74" s="477" t="s">
        <v>271</v>
      </c>
      <c r="D74" s="452" t="s">
        <v>22</v>
      </c>
      <c r="E74" s="452"/>
      <c r="F74" s="451"/>
    </row>
    <row r="75" spans="2:6">
      <c r="B75" s="475">
        <f t="shared" si="1"/>
        <v>7.0999999999999979</v>
      </c>
      <c r="C75" s="477" t="s">
        <v>272</v>
      </c>
      <c r="D75" s="452" t="s">
        <v>22</v>
      </c>
      <c r="E75" s="452"/>
      <c r="F75" s="451"/>
    </row>
    <row r="76" spans="2:6">
      <c r="B76" s="475">
        <f t="shared" si="1"/>
        <v>7.1099999999999977</v>
      </c>
      <c r="C76" s="477" t="s">
        <v>273</v>
      </c>
      <c r="D76" s="452" t="s">
        <v>43</v>
      </c>
      <c r="E76" s="452"/>
      <c r="F76" s="451"/>
    </row>
    <row r="77" spans="2:6" ht="25.5">
      <c r="B77" s="481">
        <v>8</v>
      </c>
      <c r="C77" s="482" t="s">
        <v>41</v>
      </c>
      <c r="D77" s="485" t="s">
        <v>15</v>
      </c>
      <c r="E77" s="485"/>
      <c r="F77" s="450"/>
    </row>
    <row r="78" spans="2:6">
      <c r="B78" s="483"/>
      <c r="C78" s="484"/>
      <c r="D78" s="452"/>
      <c r="E78" s="452"/>
      <c r="F78" s="451"/>
    </row>
    <row r="79" spans="2:6">
      <c r="B79" s="481">
        <v>9</v>
      </c>
      <c r="C79" s="482" t="s">
        <v>42</v>
      </c>
      <c r="D79" s="485" t="s">
        <v>43</v>
      </c>
      <c r="E79" s="485"/>
      <c r="F79" s="450"/>
    </row>
  </sheetData>
  <mergeCells count="1">
    <mergeCell ref="B4:F4"/>
  </mergeCells>
  <pageMargins left="0.7" right="0.7" top="0.75" bottom="0.75" header="0.3" footer="0.3"/>
  <pageSetup scale="95" orientation="portrait" r:id="rId1"/>
  <colBreaks count="1" manualBreakCount="1">
    <brk id="6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ALCANT. OPCION 1</vt:lpstr>
      <vt:lpstr>ACTUALIZADO 1 DSFO (2)</vt:lpstr>
      <vt:lpstr>Análisis Por Hacer organizados</vt:lpstr>
      <vt:lpstr>'ACTUALIZADO 1 DSFO (2)'!Área_de_impresión</vt:lpstr>
      <vt:lpstr>'ALCANT. OPCION 1'!Área_de_impresión</vt:lpstr>
      <vt:lpstr>'Análisis Por Hacer organizados'!Área_de_impresión</vt:lpstr>
      <vt:lpstr>'ACTUALIZADO 1 DSFO (2)'!Títulos_a_imprimir</vt:lpstr>
      <vt:lpstr>'ALCANT. OPCION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2022-04-20T19:14:49Z</cp:lastPrinted>
  <dcterms:created xsi:type="dcterms:W3CDTF">2019-06-04T13:03:28Z</dcterms:created>
  <dcterms:modified xsi:type="dcterms:W3CDTF">2022-08-29T12:45:37Z</dcterms:modified>
</cp:coreProperties>
</file>