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A\SAN CRISTOBAL\2020\003-2020\"/>
    </mc:Choice>
  </mc:AlternateContent>
  <xr:revisionPtr revIDLastSave="0" documentId="13_ncr:1_{E60152C6-3E10-4A14-BBD4-40A08E0CE1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ACT. No.2 REVISADO (2)" sheetId="1" r:id="rId1"/>
  </sheets>
  <externalReferences>
    <externalReference r:id="rId2"/>
  </externalReferences>
  <definedNames>
    <definedName name="\a">#N/A</definedName>
    <definedName name="\b" localSheetId="0">'[1]ACT.NO.2 DSFO'!#REF!</definedName>
    <definedName name="\b">'[1]ACT.NO.2 DSFO'!#REF!</definedName>
    <definedName name="\c">#N/A</definedName>
    <definedName name="\d">#N/A</definedName>
    <definedName name="\f" localSheetId="0">'[1]ACT.NO.2 DSFO'!#REF!</definedName>
    <definedName name="\f">'[1]ACT.NO.2 DSFO'!#REF!</definedName>
    <definedName name="\i" localSheetId="0">'[1]ACT.NO.2 DSFO'!#REF!</definedName>
    <definedName name="\i">'[1]ACT.NO.2 DSFO'!#REF!</definedName>
    <definedName name="\m" localSheetId="0">'[1]ACT.NO.2 DSFO'!#REF!</definedName>
    <definedName name="\m">'[1]ACT.NO.2 DSFO'!#REF!</definedName>
    <definedName name="_xlnm.Print_Area" localSheetId="0">' ACT. No.2 REVISADO (2)'!$A$1:$F$417</definedName>
    <definedName name="_xlnm.Print_Titles" localSheetId="0">' ACT. No.2 REVISADO (2)'!$1:$13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3" i="1" l="1"/>
  <c r="F368" i="1"/>
  <c r="F333" i="1"/>
  <c r="F330" i="1"/>
  <c r="F325" i="1"/>
  <c r="F304" i="1"/>
  <c r="F301" i="1"/>
  <c r="F292" i="1"/>
  <c r="F280" i="1"/>
  <c r="F272" i="1"/>
  <c r="F256" i="1"/>
  <c r="F249" i="1"/>
  <c r="F242" i="1"/>
  <c r="F219" i="1"/>
  <c r="F345" i="1"/>
  <c r="F24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F372" i="1"/>
  <c r="G371" i="1"/>
  <c r="F371" i="1"/>
  <c r="G370" i="1"/>
  <c r="G369" i="1"/>
  <c r="G368" i="1"/>
  <c r="G367" i="1"/>
  <c r="F367" i="1"/>
  <c r="G366" i="1"/>
  <c r="F366" i="1"/>
  <c r="G365" i="1"/>
  <c r="G364" i="1"/>
  <c r="G363" i="1"/>
  <c r="G362" i="1"/>
  <c r="G361" i="1"/>
  <c r="G360" i="1"/>
  <c r="G359" i="1"/>
  <c r="F359" i="1"/>
  <c r="G358" i="1"/>
  <c r="F358" i="1"/>
  <c r="G357" i="1"/>
  <c r="G356" i="1"/>
  <c r="G355" i="1"/>
  <c r="G354" i="1"/>
  <c r="G353" i="1"/>
  <c r="G352" i="1"/>
  <c r="G351" i="1"/>
  <c r="G350" i="1"/>
  <c r="F350" i="1"/>
  <c r="G349" i="1"/>
  <c r="F349" i="1"/>
  <c r="F351" i="1" s="1"/>
  <c r="G348" i="1"/>
  <c r="G347" i="1"/>
  <c r="G346" i="1"/>
  <c r="G345" i="1"/>
  <c r="G344" i="1"/>
  <c r="F344" i="1"/>
  <c r="G343" i="1"/>
  <c r="F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F329" i="1"/>
  <c r="G328" i="1"/>
  <c r="F328" i="1"/>
  <c r="G327" i="1"/>
  <c r="G326" i="1"/>
  <c r="G325" i="1"/>
  <c r="G324" i="1"/>
  <c r="F324" i="1"/>
  <c r="G323" i="1"/>
  <c r="F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G293" i="1"/>
  <c r="G292" i="1"/>
  <c r="G290" i="1"/>
  <c r="F290" i="1"/>
  <c r="G289" i="1"/>
  <c r="F289" i="1"/>
  <c r="G288" i="1"/>
  <c r="F288" i="1"/>
  <c r="G287" i="1"/>
  <c r="F287" i="1"/>
  <c r="E286" i="1"/>
  <c r="G286" i="1" s="1"/>
  <c r="E285" i="1"/>
  <c r="G284" i="1"/>
  <c r="F284" i="1"/>
  <c r="G283" i="1"/>
  <c r="F283" i="1"/>
  <c r="G282" i="1"/>
  <c r="G281" i="1"/>
  <c r="G280" i="1"/>
  <c r="G279" i="1"/>
  <c r="F279" i="1"/>
  <c r="G278" i="1"/>
  <c r="F278" i="1"/>
  <c r="G277" i="1"/>
  <c r="F277" i="1"/>
  <c r="G276" i="1"/>
  <c r="F276" i="1"/>
  <c r="G275" i="1"/>
  <c r="F275" i="1"/>
  <c r="G274" i="1"/>
  <c r="G273" i="1"/>
  <c r="G272" i="1"/>
  <c r="G271" i="1"/>
  <c r="F271" i="1"/>
  <c r="G270" i="1"/>
  <c r="F270" i="1"/>
  <c r="G269" i="1"/>
  <c r="F269" i="1"/>
  <c r="G268" i="1"/>
  <c r="G267" i="1"/>
  <c r="G266" i="1"/>
  <c r="G265" i="1"/>
  <c r="G264" i="1"/>
  <c r="G263" i="1"/>
  <c r="G262" i="1"/>
  <c r="F262" i="1"/>
  <c r="F263" i="1" s="1"/>
  <c r="F264" i="1" s="1"/>
  <c r="G261" i="1"/>
  <c r="G260" i="1"/>
  <c r="G259" i="1"/>
  <c r="G258" i="1"/>
  <c r="G257" i="1"/>
  <c r="G256" i="1"/>
  <c r="G255" i="1"/>
  <c r="F255" i="1"/>
  <c r="G254" i="1"/>
  <c r="F254" i="1"/>
  <c r="G253" i="1"/>
  <c r="F253" i="1"/>
  <c r="G252" i="1"/>
  <c r="F252" i="1"/>
  <c r="G251" i="1"/>
  <c r="G250" i="1"/>
  <c r="G249" i="1"/>
  <c r="G248" i="1"/>
  <c r="F248" i="1"/>
  <c r="G247" i="1"/>
  <c r="F247" i="1"/>
  <c r="G246" i="1"/>
  <c r="F246" i="1"/>
  <c r="G245" i="1"/>
  <c r="F245" i="1"/>
  <c r="G244" i="1"/>
  <c r="G243" i="1"/>
  <c r="G242" i="1"/>
  <c r="G241" i="1"/>
  <c r="F241" i="1"/>
  <c r="G240" i="1"/>
  <c r="F240" i="1"/>
  <c r="G239" i="1"/>
  <c r="F239" i="1"/>
  <c r="G238" i="1"/>
  <c r="G237" i="1"/>
  <c r="G236" i="1"/>
  <c r="G235" i="1"/>
  <c r="G234" i="1"/>
  <c r="G233" i="1"/>
  <c r="F233" i="1"/>
  <c r="G232" i="1"/>
  <c r="F232" i="1"/>
  <c r="G231" i="1"/>
  <c r="G230" i="1"/>
  <c r="G229" i="1"/>
  <c r="G228" i="1"/>
  <c r="F228" i="1"/>
  <c r="G227" i="1"/>
  <c r="F227" i="1"/>
  <c r="G226" i="1"/>
  <c r="G225" i="1"/>
  <c r="G224" i="1"/>
  <c r="G223" i="1"/>
  <c r="G222" i="1"/>
  <c r="G221" i="1"/>
  <c r="G220" i="1"/>
  <c r="G219" i="1"/>
  <c r="G218" i="1"/>
  <c r="G217" i="1"/>
  <c r="G216" i="1"/>
  <c r="F216" i="1"/>
  <c r="G215" i="1"/>
  <c r="F215" i="1"/>
  <c r="G214" i="1"/>
  <c r="G213" i="1"/>
  <c r="G212" i="1"/>
  <c r="G211" i="1"/>
  <c r="F211" i="1"/>
  <c r="G210" i="1"/>
  <c r="F210" i="1"/>
  <c r="G209" i="1"/>
  <c r="G208" i="1"/>
  <c r="G207" i="1"/>
  <c r="G206" i="1"/>
  <c r="F206" i="1"/>
  <c r="G205" i="1"/>
  <c r="F205" i="1"/>
  <c r="G204" i="1"/>
  <c r="G203" i="1"/>
  <c r="G202" i="1"/>
  <c r="G201" i="1"/>
  <c r="F201" i="1"/>
  <c r="G200" i="1"/>
  <c r="F200" i="1"/>
  <c r="G199" i="1"/>
  <c r="G198" i="1"/>
  <c r="G197" i="1"/>
  <c r="G196" i="1"/>
  <c r="F196" i="1"/>
  <c r="G195" i="1"/>
  <c r="F195" i="1"/>
  <c r="G194" i="1"/>
  <c r="G193" i="1"/>
  <c r="G192" i="1"/>
  <c r="G191" i="1"/>
  <c r="F191" i="1"/>
  <c r="G190" i="1"/>
  <c r="F190" i="1"/>
  <c r="G189" i="1"/>
  <c r="G188" i="1"/>
  <c r="G187" i="1"/>
  <c r="G186" i="1"/>
  <c r="F186" i="1"/>
  <c r="G185" i="1"/>
  <c r="F185" i="1"/>
  <c r="G184" i="1"/>
  <c r="G183" i="1"/>
  <c r="G182" i="1"/>
  <c r="G181" i="1"/>
  <c r="F181" i="1"/>
  <c r="G180" i="1"/>
  <c r="F180" i="1"/>
  <c r="G179" i="1"/>
  <c r="G178" i="1"/>
  <c r="G177" i="1"/>
  <c r="G176" i="1"/>
  <c r="F176" i="1"/>
  <c r="E175" i="1"/>
  <c r="G175" i="1" s="1"/>
  <c r="G174" i="1"/>
  <c r="G173" i="1"/>
  <c r="G172" i="1"/>
  <c r="G171" i="1"/>
  <c r="F171" i="1"/>
  <c r="G169" i="1"/>
  <c r="G168" i="1"/>
  <c r="G167" i="1"/>
  <c r="G166" i="1"/>
  <c r="F166" i="1"/>
  <c r="G164" i="1"/>
  <c r="G163" i="1"/>
  <c r="G162" i="1"/>
  <c r="G161" i="1"/>
  <c r="G160" i="1"/>
  <c r="G159" i="1"/>
  <c r="G158" i="1"/>
  <c r="G157" i="1"/>
  <c r="G156" i="1"/>
  <c r="F156" i="1"/>
  <c r="G154" i="1"/>
  <c r="F154" i="1"/>
  <c r="A154" i="1"/>
  <c r="A155" i="1" s="1"/>
  <c r="G153" i="1"/>
  <c r="F153" i="1"/>
  <c r="G152" i="1"/>
  <c r="F152" i="1"/>
  <c r="G151" i="1"/>
  <c r="F151" i="1"/>
  <c r="G150" i="1"/>
  <c r="F150" i="1"/>
  <c r="G149" i="1"/>
  <c r="G148" i="1"/>
  <c r="G147" i="1"/>
  <c r="G146" i="1"/>
  <c r="F146" i="1"/>
  <c r="G145" i="1"/>
  <c r="F145" i="1"/>
  <c r="G144" i="1"/>
  <c r="F144" i="1"/>
  <c r="G143" i="1"/>
  <c r="F143" i="1"/>
  <c r="G142" i="1"/>
  <c r="F142" i="1"/>
  <c r="G141" i="1"/>
  <c r="G140" i="1"/>
  <c r="G139" i="1"/>
  <c r="G138" i="1"/>
  <c r="F138" i="1"/>
  <c r="G136" i="1"/>
  <c r="F136" i="1"/>
  <c r="A136" i="1"/>
  <c r="A137" i="1" s="1"/>
  <c r="G135" i="1"/>
  <c r="F135" i="1"/>
  <c r="G134" i="1"/>
  <c r="F134" i="1"/>
  <c r="G133" i="1"/>
  <c r="F133" i="1"/>
  <c r="G132" i="1"/>
  <c r="F132" i="1"/>
  <c r="G131" i="1"/>
  <c r="G130" i="1"/>
  <c r="G129" i="1"/>
  <c r="G128" i="1"/>
  <c r="F128" i="1"/>
  <c r="G126" i="1"/>
  <c r="F126" i="1"/>
  <c r="A126" i="1"/>
  <c r="A127" i="1" s="1"/>
  <c r="G125" i="1"/>
  <c r="F125" i="1"/>
  <c r="G124" i="1"/>
  <c r="F124" i="1"/>
  <c r="G123" i="1"/>
  <c r="F123" i="1"/>
  <c r="G122" i="1"/>
  <c r="F122" i="1"/>
  <c r="G121" i="1"/>
  <c r="G120" i="1"/>
  <c r="G119" i="1"/>
  <c r="G118" i="1"/>
  <c r="F118" i="1"/>
  <c r="G117" i="1"/>
  <c r="F117" i="1"/>
  <c r="A117" i="1"/>
  <c r="G116" i="1"/>
  <c r="F116" i="1"/>
  <c r="G115" i="1"/>
  <c r="F115" i="1"/>
  <c r="G114" i="1"/>
  <c r="F114" i="1"/>
  <c r="G113" i="1"/>
  <c r="F113" i="1"/>
  <c r="G112" i="1"/>
  <c r="G111" i="1"/>
  <c r="G110" i="1"/>
  <c r="G109" i="1"/>
  <c r="F109" i="1"/>
  <c r="A108" i="1"/>
  <c r="G107" i="1"/>
  <c r="F107" i="1"/>
  <c r="A107" i="1"/>
  <c r="G106" i="1"/>
  <c r="F106" i="1"/>
  <c r="G105" i="1"/>
  <c r="F105" i="1"/>
  <c r="G104" i="1"/>
  <c r="F104" i="1"/>
  <c r="G103" i="1"/>
  <c r="F103" i="1"/>
  <c r="G102" i="1"/>
  <c r="G101" i="1"/>
  <c r="G100" i="1"/>
  <c r="G99" i="1"/>
  <c r="F99" i="1"/>
  <c r="G98" i="1"/>
  <c r="F98" i="1"/>
  <c r="A98" i="1"/>
  <c r="G97" i="1"/>
  <c r="F97" i="1"/>
  <c r="G96" i="1"/>
  <c r="F96" i="1"/>
  <c r="G95" i="1"/>
  <c r="F95" i="1"/>
  <c r="G94" i="1"/>
  <c r="F94" i="1"/>
  <c r="G93" i="1"/>
  <c r="G92" i="1"/>
  <c r="G91" i="1"/>
  <c r="G90" i="1"/>
  <c r="F90" i="1"/>
  <c r="G88" i="1"/>
  <c r="F88" i="1"/>
  <c r="A88" i="1"/>
  <c r="A89" i="1" s="1"/>
  <c r="G87" i="1"/>
  <c r="F87" i="1"/>
  <c r="G86" i="1"/>
  <c r="F86" i="1"/>
  <c r="G85" i="1"/>
  <c r="F85" i="1"/>
  <c r="G84" i="1"/>
  <c r="F84" i="1"/>
  <c r="G83" i="1"/>
  <c r="G82" i="1"/>
  <c r="G81" i="1"/>
  <c r="G80" i="1"/>
  <c r="F80" i="1"/>
  <c r="A79" i="1"/>
  <c r="G78" i="1"/>
  <c r="F78" i="1"/>
  <c r="A78" i="1"/>
  <c r="G77" i="1"/>
  <c r="F77" i="1"/>
  <c r="G76" i="1"/>
  <c r="F76" i="1"/>
  <c r="G75" i="1"/>
  <c r="F75" i="1"/>
  <c r="G74" i="1"/>
  <c r="F74" i="1"/>
  <c r="G73" i="1"/>
  <c r="G72" i="1"/>
  <c r="G71" i="1"/>
  <c r="G70" i="1"/>
  <c r="F70" i="1"/>
  <c r="G69" i="1"/>
  <c r="F69" i="1"/>
  <c r="A69" i="1"/>
  <c r="G68" i="1"/>
  <c r="F68" i="1"/>
  <c r="G67" i="1"/>
  <c r="F67" i="1"/>
  <c r="G66" i="1"/>
  <c r="F66" i="1"/>
  <c r="G65" i="1"/>
  <c r="F65" i="1"/>
  <c r="G64" i="1"/>
  <c r="G63" i="1"/>
  <c r="G62" i="1"/>
  <c r="G61" i="1"/>
  <c r="F61" i="1"/>
  <c r="G59" i="1"/>
  <c r="F59" i="1"/>
  <c r="A59" i="1"/>
  <c r="A60" i="1" s="1"/>
  <c r="G58" i="1"/>
  <c r="F58" i="1"/>
  <c r="G57" i="1"/>
  <c r="F57" i="1"/>
  <c r="G56" i="1"/>
  <c r="F56" i="1"/>
  <c r="G55" i="1"/>
  <c r="F55" i="1"/>
  <c r="G54" i="1"/>
  <c r="G53" i="1"/>
  <c r="G52" i="1"/>
  <c r="G51" i="1"/>
  <c r="F51" i="1"/>
  <c r="G50" i="1"/>
  <c r="F50" i="1"/>
  <c r="A50" i="1"/>
  <c r="G49" i="1"/>
  <c r="F49" i="1"/>
  <c r="G48" i="1"/>
  <c r="F48" i="1"/>
  <c r="G47" i="1"/>
  <c r="F47" i="1"/>
  <c r="G46" i="1"/>
  <c r="F46" i="1"/>
  <c r="G45" i="1"/>
  <c r="G44" i="1"/>
  <c r="G43" i="1"/>
  <c r="G42" i="1"/>
  <c r="F42" i="1"/>
  <c r="G41" i="1"/>
  <c r="F41" i="1"/>
  <c r="A41" i="1"/>
  <c r="G40" i="1"/>
  <c r="F40" i="1"/>
  <c r="G39" i="1"/>
  <c r="F39" i="1"/>
  <c r="G38" i="1"/>
  <c r="F38" i="1"/>
  <c r="G37" i="1"/>
  <c r="F37" i="1"/>
  <c r="G36" i="1"/>
  <c r="G35" i="1"/>
  <c r="G34" i="1"/>
  <c r="G33" i="1"/>
  <c r="F33" i="1"/>
  <c r="A32" i="1"/>
  <c r="G31" i="1"/>
  <c r="F31" i="1"/>
  <c r="A31" i="1"/>
  <c r="G30" i="1"/>
  <c r="F30" i="1"/>
  <c r="G29" i="1"/>
  <c r="F29" i="1"/>
  <c r="G28" i="1"/>
  <c r="F28" i="1"/>
  <c r="G27" i="1"/>
  <c r="F27" i="1"/>
  <c r="G26" i="1"/>
  <c r="G25" i="1"/>
  <c r="G24" i="1"/>
  <c r="G23" i="1"/>
  <c r="F23" i="1"/>
  <c r="G21" i="1"/>
  <c r="F21" i="1"/>
  <c r="A21" i="1"/>
  <c r="A22" i="1" s="1"/>
  <c r="G20" i="1"/>
  <c r="F20" i="1"/>
  <c r="G19" i="1"/>
  <c r="F19" i="1"/>
  <c r="G18" i="1"/>
  <c r="F18" i="1"/>
  <c r="G17" i="1"/>
  <c r="F17" i="1"/>
  <c r="F119" i="1" l="1"/>
  <c r="F147" i="1"/>
  <c r="F207" i="1"/>
  <c r="F100" i="1"/>
  <c r="E170" i="1"/>
  <c r="F182" i="1"/>
  <c r="F360" i="1"/>
  <c r="F361" i="1" s="1"/>
  <c r="F352" i="1"/>
  <c r="F229" i="1"/>
  <c r="F234" i="1" s="1"/>
  <c r="F52" i="1"/>
  <c r="F202" i="1"/>
  <c r="F43" i="1"/>
  <c r="F286" i="1"/>
  <c r="F187" i="1"/>
  <c r="F331" i="1"/>
  <c r="F332" i="1"/>
  <c r="F71" i="1"/>
  <c r="E165" i="1"/>
  <c r="G170" i="1"/>
  <c r="F170" i="1"/>
  <c r="F172" i="1" s="1"/>
  <c r="F197" i="1"/>
  <c r="F217" i="1"/>
  <c r="F192" i="1"/>
  <c r="F212" i="1"/>
  <c r="G285" i="1"/>
  <c r="F285" i="1"/>
  <c r="F375" i="1"/>
  <c r="F377" i="1" s="1"/>
  <c r="F175" i="1"/>
  <c r="F177" i="1" s="1"/>
  <c r="F257" i="1" l="1"/>
  <c r="G165" i="1"/>
  <c r="F165" i="1"/>
  <c r="F167" i="1" s="1"/>
  <c r="E155" i="1"/>
  <c r="F378" i="1"/>
  <c r="F381" i="1" l="1"/>
  <c r="F382" i="1"/>
  <c r="E291" i="1"/>
  <c r="G155" i="1"/>
  <c r="F155" i="1"/>
  <c r="F157" i="1" s="1"/>
  <c r="E137" i="1"/>
  <c r="F291" i="1" l="1"/>
  <c r="F302" i="1" s="1"/>
  <c r="F303" i="1" s="1"/>
  <c r="G291" i="1"/>
  <c r="G137" i="1"/>
  <c r="F137" i="1"/>
  <c r="F139" i="1" s="1"/>
  <c r="E127" i="1"/>
  <c r="F384" i="1"/>
  <c r="F385" i="1" s="1"/>
  <c r="G127" i="1" l="1"/>
  <c r="E108" i="1"/>
  <c r="F127" i="1"/>
  <c r="F129" i="1" s="1"/>
  <c r="F108" i="1" l="1"/>
  <c r="F110" i="1" s="1"/>
  <c r="G108" i="1"/>
  <c r="E89" i="1"/>
  <c r="E79" i="1" l="1"/>
  <c r="G89" i="1"/>
  <c r="F89" i="1"/>
  <c r="F91" i="1" s="1"/>
  <c r="E60" i="1" l="1"/>
  <c r="G79" i="1"/>
  <c r="F79" i="1"/>
  <c r="F81" i="1" s="1"/>
  <c r="G60" i="1" l="1"/>
  <c r="F60" i="1"/>
  <c r="F62" i="1" s="1"/>
  <c r="E32" i="1"/>
  <c r="F32" i="1" l="1"/>
  <c r="F34" i="1" s="1"/>
  <c r="G32" i="1"/>
  <c r="E22" i="1"/>
  <c r="G22" i="1" l="1"/>
  <c r="F22" i="1"/>
  <c r="F159" i="1" s="1"/>
  <c r="F313" i="1" l="1"/>
  <c r="F311" i="1"/>
  <c r="F309" i="1"/>
  <c r="F307" i="1" s="1"/>
  <c r="F312" i="1"/>
  <c r="F310" i="1"/>
  <c r="F308" i="1"/>
  <c r="F314" i="1" l="1"/>
  <c r="F315" i="1" s="1"/>
  <c r="F387" i="1" s="1"/>
</calcChain>
</file>

<file path=xl/sharedStrings.xml><?xml version="1.0" encoding="utf-8"?>
<sst xmlns="http://schemas.openxmlformats.org/spreadsheetml/2006/main" count="518" uniqueCount="166">
  <si>
    <t>INSTITUTO NACIONAL DE AGUAS POTABLES Y ALCANTARILLADOS</t>
  </si>
  <si>
    <t>***INAPA***</t>
  </si>
  <si>
    <t>DIRECCION DE SUPERVISION Y FISCALIZACION DE OBRAS</t>
  </si>
  <si>
    <t>Obra: PERFORACION, AFOROS Y LIMPIEZAS DE POZOS PARA MEJORAR EL FUNCIONAMIENTO DE ACUEDUCTOS EN DIFERENTES PROVINCIAS DEL PAIS</t>
  </si>
  <si>
    <t>Ubicacion: PROVINCIA SAN CRISTOBAL</t>
  </si>
  <si>
    <r>
      <t xml:space="preserve">ZONA: </t>
    </r>
    <r>
      <rPr>
        <b/>
        <sz val="10"/>
        <rFont val="Arial"/>
        <family val="2"/>
      </rPr>
      <t>IV</t>
    </r>
  </si>
  <si>
    <t>Contratista: CAGMANCIVIL, SRL</t>
  </si>
  <si>
    <t>Contrato: 003-2020</t>
  </si>
  <si>
    <t>PRESUPUESTO ACTUALIZADO No.2 (D/F NOVIEMBRE 2020)</t>
  </si>
  <si>
    <t>PART.</t>
  </si>
  <si>
    <t xml:space="preserve">DESCRIPCION </t>
  </si>
  <si>
    <t>CANT.</t>
  </si>
  <si>
    <t>UNID.</t>
  </si>
  <si>
    <t>P.U. (RD$)</t>
  </si>
  <si>
    <t>VALOR (RD$)</t>
  </si>
  <si>
    <t>FASE A</t>
  </si>
  <si>
    <t xml:space="preserve">PERFORACION Y AFORO DE TRES POZOS PROVINCIA AZUA
</t>
  </si>
  <si>
    <t>PERFORACIÓN  EN PERCUSIÓN  PARA ENCAMISAR EN  Ø12" ACERO</t>
  </si>
  <si>
    <t>PIES</t>
  </si>
  <si>
    <t>ENCAMISADO Ø12" ACERO</t>
  </si>
  <si>
    <t>RANURADO Ø12" ACERO</t>
  </si>
  <si>
    <t>SUMINISTRO DE ZAPATA Ø12" ACERO</t>
  </si>
  <si>
    <t>UND</t>
  </si>
  <si>
    <t>SUMINISTRO DE TUBERIA DE Ø12" H.N., E=3/8''</t>
  </si>
  <si>
    <t>LIMPIEZA Y DESARROLLO POR PISTONEO</t>
  </si>
  <si>
    <t>PRUEBA DE AFORO (24 HORAS)</t>
  </si>
  <si>
    <t>SUB-TOTAL COSTOS DIRECTOS PARTIDA 1</t>
  </si>
  <si>
    <t>PERFORACION Y AFORO DE TRES POZOS PROVINCIA BARAHONA</t>
  </si>
  <si>
    <t>SUMINISTRO DE TUBERIA DE Ø12" H.N., E=1/4''</t>
  </si>
  <si>
    <t>SUB-TOTAL COSTOS DIRECTOS PARTIDA 2</t>
  </si>
  <si>
    <t>PERFORACION Y AFORO DE TRES POZOS PROVINCIA EL SEIBO</t>
  </si>
  <si>
    <t xml:space="preserve">PERFORACION  POR ROTACIÓN EN     Ø8"PVC  </t>
  </si>
  <si>
    <t>ENCAMISADO Ø8" PVC</t>
  </si>
  <si>
    <t>RANURADO Ø8" PVC</t>
  </si>
  <si>
    <t>DESARROLLO POR AIRE</t>
  </si>
  <si>
    <t>SUMINISTRO DE TUBERIA DE PVC SDR-26 Ø8"</t>
  </si>
  <si>
    <t>SUB-TOTAL COSTOS DIRECTOS PARTIDA 3</t>
  </si>
  <si>
    <t>PERFORACION Y AFORO DE TRES POZOS PROVINCIA HATO MAYOR</t>
  </si>
  <si>
    <t xml:space="preserve">PERFORACION  POR ROTACIÓN EN     Ø8" PVC  </t>
  </si>
  <si>
    <t>SUB-TOTAL COSTOS DIRECTOS PARTIDA 4</t>
  </si>
  <si>
    <t>PERFORACION Y AFORO DE TRES POZOS PROVINCIA INDEPENDENCIA</t>
  </si>
  <si>
    <t xml:space="preserve"> </t>
  </si>
  <si>
    <t>PERFORACIÓN  EN PERCUSION  PARA ENCAMISAR EN  Ø12" ACERO</t>
  </si>
  <si>
    <t>PRUEBA DE AFORO (24 HORAS</t>
  </si>
  <si>
    <t>PERFORACION Y AFORO DE TRES POZOS PROVINCIA LA ALTAGRACIA</t>
  </si>
  <si>
    <t xml:space="preserve">PERFORACION  POR ROTACIÓN EN     Ø12"PVC  </t>
  </si>
  <si>
    <t>ENCAMISADO Ø12" PVC</t>
  </si>
  <si>
    <t>RANURADO Ø12" PVC</t>
  </si>
  <si>
    <t>SUMINISTRO DE TUBERIA DE PVC SDR-26 Ø12"</t>
  </si>
  <si>
    <t>SUB-TOTAL COSTO DIRECTO PARTIDA 5</t>
  </si>
  <si>
    <t>PERFORACION Y AFORO DE DOS POZOS PROVINCIA MARIA TRINIDAD SANCHEZ</t>
  </si>
  <si>
    <t>PERFORACIÓN  EN PERCUSIÓN  PARA ENCAMISAR EN  Ø10" ACERO</t>
  </si>
  <si>
    <t>ENCAMISADO Ø10" ACERO</t>
  </si>
  <si>
    <t>RANURADO Ø10" ACERO</t>
  </si>
  <si>
    <t>SUMINISTRO DE ZAPATA Ø10" ACERO</t>
  </si>
  <si>
    <t>SUMINISTRO DE TUBERIA DE Ø10" H.N., E=1/4''</t>
  </si>
  <si>
    <t>und</t>
  </si>
  <si>
    <t>SUB-TOTAL COSTOS DIRECTOS PARTIDA 6</t>
  </si>
  <si>
    <t>PERFORACION Y AFORO DE DOS POZOS PROVINCIA MONSEÑOR NOUEL</t>
  </si>
  <si>
    <t>SUB-TOTAL COSTOS DIRECTOS PARTIDA 7</t>
  </si>
  <si>
    <t>PERFORACION Y AFORO DE TRES POZOS PROVINCIA MONTE PLATA</t>
  </si>
  <si>
    <t>SUB-TOTAL COSTOS DIRECTOS PARTIDA 8</t>
  </si>
  <si>
    <t>PERFORACION Y AFORO DE TRES POZOS PROVINCIA PERAVIA</t>
  </si>
  <si>
    <t>SUMINISTRO DE ZAPATA Ø8" ACERO</t>
  </si>
  <si>
    <t>SUB-TOTAL COSTOS DIRECTOS PARTIDA 9</t>
  </si>
  <si>
    <t>PERFORACION Y AFORO DE DOS POZOS PROVINCIA SAN CRISTOBAL (ROTACION)</t>
  </si>
  <si>
    <t xml:space="preserve">PERFORACION  POR ROTACIÓN EN     Ø10"PVC  </t>
  </si>
  <si>
    <t>ENCAMISADO Ø10" PVC</t>
  </si>
  <si>
    <t>RANURADO Ø10" PVC</t>
  </si>
  <si>
    <t>SUMINISTRO DE TUBERIA DE PVC SDR-26 Ø10"</t>
  </si>
  <si>
    <t>SUB-TOTAL COSTOS DIRECTOS PARTIDA 10</t>
  </si>
  <si>
    <t>PERFORACION Y AFORO DE DOS POZOS PROVINCIA SAN CRISTOBAL (PERCUSION)</t>
  </si>
  <si>
    <t>SUB-TOTAL COSTOS DIRECTOS PARTIDA 11</t>
  </si>
  <si>
    <t>PERFORACION Y AFORO DE TRES POZOS PROVINCIA SAN JUAN</t>
  </si>
  <si>
    <t>SUB-TOTAL COSTOS DIRECTOS PARTIDA 12</t>
  </si>
  <si>
    <t>PERFORACION Y AFORO DE TRES POZOS PROVINCIA SAN PEDRO DE MACORIS</t>
  </si>
  <si>
    <t>PERFORACIÓN  EN PERCUSIÓN  PARA ENCAMISAR EN  Ø12" PVC</t>
  </si>
  <si>
    <t>SUMINISTRO DE TUBERIA DE Ø12" PVC SDR-26 Ø12"</t>
  </si>
  <si>
    <t>SUB-TOTAL COSTOS DIRECTOS PARTIDA 13</t>
  </si>
  <si>
    <t>PERFORACION Y AFORO DE TRES POZOS PARA PROVINCIA SANTIAGO RODRIGUEZ</t>
  </si>
  <si>
    <t>PERFORACIÓN  EN PERCUSIÓN  PARA ENCAMISAR EN  Ø8" ACERO</t>
  </si>
  <si>
    <t>ENCAMISADO Ø8" ACERO</t>
  </si>
  <si>
    <t>RANURADO Ø8" ACERO</t>
  </si>
  <si>
    <t>SUMINISTRO DE TUBERIA DE Ø8" H.N., E=1/4''</t>
  </si>
  <si>
    <t>SUB-TOTAL COSTOS DIRECTOS PARTIDA 14</t>
  </si>
  <si>
    <t>SUB TOTAL COSTOS DIRECTOS  FASE A:</t>
  </si>
  <si>
    <t xml:space="preserve">LIMPIEZA Y AFORO DE POZOS EN VARIAS PROVINCIAS PARA EQUIPAMIENTO DE ACUEDUCTOS EN OPERACION
</t>
  </si>
  <si>
    <t>FASE B:</t>
  </si>
  <si>
    <t>LIMPIEZA Y AFORO DE TRES POZOS PROVINCIA AZUA</t>
  </si>
  <si>
    <t>LIMPIEZA Y AFORO DE TRES POZOS PROVINCIA BARAHONA</t>
  </si>
  <si>
    <t>LIMPIEZA Y AFORO DE DOS POZOS PROVINCIA INDEPENDENCIA</t>
  </si>
  <si>
    <t>LIMPIEZA Y AFORO DE DOS POZOS PROVINCIA LA ALTAGRACIA</t>
  </si>
  <si>
    <t>LIMPIEZA Y AFORO DE TRES POZOS PROVINCIA MARIA TRINIDAD SANCHEZ</t>
  </si>
  <si>
    <t>SUB-TOTAL COSTOS DIRECTOS PARTIDA 5</t>
  </si>
  <si>
    <t>LIMPIEZA Y AFORO DE TRES POZOS PROVINCIA MONSEÑOR NOUEL</t>
  </si>
  <si>
    <t>LIMPIEZA Y AFORO DE CUATRO POZOS PROVINCIA PERAVIA</t>
  </si>
  <si>
    <t>LIMPIEZA Y AFORO DE SEIS POZOS PROVINCIA SAN CRISTOBAL</t>
  </si>
  <si>
    <t>LIMPIEZA Y AFORO DE TRES POZOS PROVINCIA SAN JUAN</t>
  </si>
  <si>
    <t>LIMPIEZA Y AFORO DE DOS POZOS PROVINCIA SAN PEDRO DE MACORIS</t>
  </si>
  <si>
    <t>LIMPIEZA Y AFORO DE DOS POZOS PROVINCIA SANTIAGO RODRIGUEZ</t>
  </si>
  <si>
    <t>SUB TOTAL COSTOS DIRECTOS  FASE B:</t>
  </si>
  <si>
    <t>PRESUPUESTO ACTUALIZADO No.1 (D/F JULIO 2020)</t>
  </si>
  <si>
    <t>REDUCCION DE CANTIDAD</t>
  </si>
  <si>
    <t>SUB-TOTAL REDUCCION DE CANTIDAD</t>
  </si>
  <si>
    <t>ELIMINACION DE PARTIDAS</t>
  </si>
  <si>
    <t>SUB-TOTAL ELIMINACION DE PARTIDAS</t>
  </si>
  <si>
    <t>AUMENTO DE CANTIDAD</t>
  </si>
  <si>
    <t>SUB-TOTAL AUMENTO DE CANTIDAD</t>
  </si>
  <si>
    <t>NUEVAS PARTIDAS</t>
  </si>
  <si>
    <t xml:space="preserve">PERFORACION  POR PERCUSION PARA ENCAMISAR  EN     Ø8" PVC  </t>
  </si>
  <si>
    <t>SUMINISTRO DE TUBERIA DE Ø8" PVC SDR-26</t>
  </si>
  <si>
    <t>ENCAMISADO Ø6" PVC</t>
  </si>
  <si>
    <t>RANURADO Ø6" PVC</t>
  </si>
  <si>
    <t>SUMINISTRO DE TUBERIA DE Ø6" PVC SDR-26</t>
  </si>
  <si>
    <t>PERFORACION Y AFORO DE TRES POZOS PROVINCIA SAN JUAN (ROTACION)</t>
  </si>
  <si>
    <t xml:space="preserve">PERFORACION  POR ROTACIÓN   Ø8" PVC  </t>
  </si>
  <si>
    <t>SUB-TOTAL COSTOS DIRECTOS PARTIDA 15</t>
  </si>
  <si>
    <t>SUB-TOTAL NUEVAS PARTIDAS</t>
  </si>
  <si>
    <t>SUB-TOTAL ADICIONAL</t>
  </si>
  <si>
    <t>SUB-TOTAL COSTO FASE A+ADICIONAL</t>
  </si>
  <si>
    <t>COSTOS INDIRECTOS FASE A:</t>
  </si>
  <si>
    <t>ITBIS (18% DEL 10% DE LOS COSTOS DIRECTOS, SEGÚN NORMA DGII 07/07)</t>
  </si>
  <si>
    <t>SUPERVISIÓN DE LA OBRA(5%)</t>
  </si>
  <si>
    <t>HONORARIOS PROFESIONALES(10%)</t>
  </si>
  <si>
    <t>GASTOS ADMINISTRATIVOS(4%)</t>
  </si>
  <si>
    <t>TRANSPORTE(3%)</t>
  </si>
  <si>
    <t>LEY 6-86(1%)</t>
  </si>
  <si>
    <t>CODIA(0.10%)</t>
  </si>
  <si>
    <t>SUB TOTAL COSTOS INDIRECTOS FASE A:</t>
  </si>
  <si>
    <t xml:space="preserve">TOTAL FASE A </t>
  </si>
  <si>
    <t>LIMPIEZA Y AFORO DE  POZOS PROVINCIA HATO MAYOR</t>
  </si>
  <si>
    <t>LIMPIEZA Y AFORO DE  POZOS PROVINCIA SAN JOSE OCOA</t>
  </si>
  <si>
    <t>SUB TOTAL NUEVAS PARTIDAS</t>
  </si>
  <si>
    <t>SUB TOTAL ADICIONAL</t>
  </si>
  <si>
    <t>SUB TOTAL COSTOS DIRECTOS  FASE B+ADICIONAL:</t>
  </si>
  <si>
    <t>PRESUPUESTO ACTUALIZADO No.2(D/F NOVIEMBRE 2020)</t>
  </si>
  <si>
    <t>LIMPIEZA Y AFORO DE  POZOS PROVINCIA SANCHEZ RAMIREZ (AC. COTUI)</t>
  </si>
  <si>
    <t>LIMPIEZA Y AFORO DE  POZOS PROVINCIA DUARTE (AC. LAS GUARANAS)</t>
  </si>
  <si>
    <t>SUB TOTAL NUEVAS PARTIDAS (N.P)</t>
  </si>
  <si>
    <t>SUB TOTAL ADICIONAL 2</t>
  </si>
  <si>
    <t>SUB TOTAL COSTOS DIRECTOS  FASE B+ADICIONAL 2:</t>
  </si>
  <si>
    <t>COSTOS INDIRECTOS FASE B:</t>
  </si>
  <si>
    <t>ITBIS (18%)</t>
  </si>
  <si>
    <t>CODIA(0.10)</t>
  </si>
  <si>
    <t>SUB TOTAL COSTOS INDIRECTOS FASE B:</t>
  </si>
  <si>
    <t xml:space="preserve">TOTAL FASE B </t>
  </si>
  <si>
    <t>TOTAL GENERAL PRESUPUESTO ACTUALIZADO No.2  FASE A+FASE B</t>
  </si>
  <si>
    <t>NOTAS:</t>
  </si>
  <si>
    <t>1)</t>
  </si>
  <si>
    <t>ESTA ACTUALIZACION SE REALIZO CON LAS INFORMACIONES REMITIDAS MEDIANTE MEMO COORD. No.160/2020  POR LA DIRECCION DE SUPERVISION Y FISCALIZACION DE OBRAS.</t>
  </si>
  <si>
    <t>ESTA ACTUALIZACION SE REALIZO CON LAS INFORMACIONES REMITIDAS MEDIANTE MEMO COORD. No.247/2020  D/F 20/11/2020</t>
  </si>
  <si>
    <t xml:space="preserve">                 PREPARADO POR :</t>
  </si>
  <si>
    <t xml:space="preserve">                                                               REVISADO POR :</t>
  </si>
  <si>
    <t xml:space="preserve">                ING.RAYDI CASTRO JIMÉNEZ </t>
  </si>
  <si>
    <t xml:space="preserve">      ING. JUANA MEREDITH CASTILLO</t>
  </si>
  <si>
    <t xml:space="preserve">                           INGENIERA CIVIL I</t>
  </si>
  <si>
    <t xml:space="preserve">                                                                     COORDINADORA DE PROYECTOS </t>
  </si>
  <si>
    <t xml:space="preserve">              DIRECCIÓN DE SUPERVISIÓN Y</t>
  </si>
  <si>
    <t xml:space="preserve">                                                                 DIRECCIÓN DE SUPERVISIÓN</t>
  </si>
  <si>
    <t xml:space="preserve">                 FISCALIZACIÓN DE OBRAS</t>
  </si>
  <si>
    <t xml:space="preserve">                                                                Y FISCALIZACIÓN DE OBRAS</t>
  </si>
  <si>
    <t xml:space="preserve">                                                                                     APROBADO POR:</t>
  </si>
  <si>
    <t xml:space="preserve">      </t>
  </si>
  <si>
    <t xml:space="preserve">                                                                     ING. MIGUEL ÁNGEL MATOS GÓMEZ</t>
  </si>
  <si>
    <t xml:space="preserve">                                                                                         DIRECTOR</t>
  </si>
  <si>
    <t xml:space="preserve">DIRECCIÓN DE SUPERVISIÓN Y FISCALIZACIÓN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</si>
</sst>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#"/>
    <numFmt numFmtId="166" formatCode="&quot;$&quot;#,##0.00;\-&quot;$&quot;#,##0.00"/>
    <numFmt numFmtId="167" formatCode="#,##0.00_ ;\-#,##0.00\ "/>
    <numFmt numFmtId="168" formatCode="General_)"/>
    <numFmt numFmtId="169" formatCode="&quot;RD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39" fontId="10" fillId="0" borderId="0"/>
  </cellStyleXfs>
  <cellXfs count="241">
    <xf numFmtId="0" fontId="0" fillId="0" borderId="0" xfId="0"/>
    <xf numFmtId="0" fontId="3" fillId="0" borderId="0" xfId="3" applyFont="1" applyAlignment="1">
      <alignment horizontal="center" vertical="top"/>
    </xf>
    <xf numFmtId="4" fontId="5" fillId="0" borderId="0" xfId="0" applyNumberFormat="1" applyFont="1" applyFill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3" fillId="0" borderId="0" xfId="3" applyFont="1" applyAlignment="1">
      <alignment horizontal="right" vertical="top"/>
    </xf>
    <xf numFmtId="4" fontId="6" fillId="2" borderId="0" xfId="1" applyNumberFormat="1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39" fontId="7" fillId="2" borderId="0" xfId="0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center" vertical="top"/>
    </xf>
    <xf numFmtId="4" fontId="6" fillId="2" borderId="0" xfId="5" applyNumberFormat="1" applyFont="1" applyFill="1" applyBorder="1" applyAlignment="1">
      <alignment vertical="top"/>
    </xf>
    <xf numFmtId="39" fontId="6" fillId="2" borderId="0" xfId="0" applyNumberFormat="1" applyFont="1" applyFill="1" applyBorder="1" applyAlignment="1">
      <alignment vertical="top"/>
    </xf>
    <xf numFmtId="43" fontId="6" fillId="2" borderId="0" xfId="5" applyNumberFormat="1" applyFont="1" applyFill="1" applyBorder="1" applyAlignment="1">
      <alignment vertical="top"/>
    </xf>
    <xf numFmtId="2" fontId="7" fillId="3" borderId="2" xfId="0" applyNumberFormat="1" applyFont="1" applyFill="1" applyBorder="1" applyAlignment="1">
      <alignment horizontal="center" vertical="top"/>
    </xf>
    <xf numFmtId="39" fontId="7" fillId="3" borderId="2" xfId="0" applyNumberFormat="1" applyFont="1" applyFill="1" applyBorder="1" applyAlignment="1">
      <alignment horizontal="center" vertical="top"/>
    </xf>
    <xf numFmtId="4" fontId="7" fillId="3" borderId="2" xfId="1" applyNumberFormat="1" applyFont="1" applyFill="1" applyBorder="1" applyAlignment="1">
      <alignment horizontal="center" vertical="top"/>
    </xf>
    <xf numFmtId="43" fontId="7" fillId="3" borderId="2" xfId="1" applyNumberFormat="1" applyFont="1" applyFill="1" applyBorder="1" applyAlignment="1">
      <alignment horizontal="center" vertical="top"/>
    </xf>
    <xf numFmtId="39" fontId="7" fillId="2" borderId="3" xfId="0" applyNumberFormat="1" applyFont="1" applyFill="1" applyBorder="1" applyAlignment="1">
      <alignment horizontal="center" vertical="top"/>
    </xf>
    <xf numFmtId="4" fontId="7" fillId="2" borderId="4" xfId="1" applyNumberFormat="1" applyFont="1" applyFill="1" applyBorder="1" applyAlignment="1">
      <alignment horizontal="center" vertical="top"/>
    </xf>
    <xf numFmtId="39" fontId="7" fillId="2" borderId="5" xfId="0" applyNumberFormat="1" applyFont="1" applyFill="1" applyBorder="1" applyAlignment="1">
      <alignment horizontal="center" vertical="top"/>
    </xf>
    <xf numFmtId="43" fontId="7" fillId="2" borderId="3" xfId="1" applyNumberFormat="1" applyFont="1" applyFill="1" applyBorder="1" applyAlignment="1">
      <alignment horizontal="center" vertical="top"/>
    </xf>
    <xf numFmtId="165" fontId="7" fillId="2" borderId="3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/>
    </xf>
    <xf numFmtId="4" fontId="6" fillId="2" borderId="3" xfId="6" applyNumberFormat="1" applyFont="1" applyFill="1" applyBorder="1" applyAlignment="1">
      <alignment horizontal="right" vertical="top" wrapText="1"/>
    </xf>
    <xf numFmtId="167" fontId="6" fillId="2" borderId="3" xfId="7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4" fontId="7" fillId="2" borderId="3" xfId="0" applyNumberFormat="1" applyFont="1" applyFill="1" applyBorder="1" applyAlignment="1">
      <alignment horizontal="right" vertical="top" wrapText="1"/>
    </xf>
    <xf numFmtId="165" fontId="7" fillId="2" borderId="5" xfId="0" applyNumberFormat="1" applyFont="1" applyFill="1" applyBorder="1" applyAlignment="1">
      <alignment horizontal="center" vertical="top"/>
    </xf>
    <xf numFmtId="4" fontId="7" fillId="2" borderId="3" xfId="6" applyNumberFormat="1" applyFont="1" applyFill="1" applyBorder="1" applyAlignment="1">
      <alignment horizontal="right" vertical="top" wrapText="1"/>
    </xf>
    <xf numFmtId="167" fontId="7" fillId="2" borderId="3" xfId="7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5" fillId="2" borderId="0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4" fontId="7" fillId="4" borderId="6" xfId="0" applyNumberFormat="1" applyFont="1" applyFill="1" applyBorder="1" applyAlignment="1">
      <alignment horizontal="right" vertical="top" wrapText="1"/>
    </xf>
    <xf numFmtId="165" fontId="7" fillId="4" borderId="7" xfId="0" applyNumberFormat="1" applyFont="1" applyFill="1" applyBorder="1" applyAlignment="1">
      <alignment horizontal="center" vertical="top"/>
    </xf>
    <xf numFmtId="4" fontId="7" fillId="4" borderId="6" xfId="6" applyNumberFormat="1" applyFont="1" applyFill="1" applyBorder="1" applyAlignment="1">
      <alignment horizontal="right" vertical="top" wrapText="1"/>
    </xf>
    <xf numFmtId="167" fontId="7" fillId="4" borderId="6" xfId="7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vertical="top"/>
    </xf>
    <xf numFmtId="0" fontId="5" fillId="5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4" fontId="7" fillId="4" borderId="6" xfId="0" applyNumberFormat="1" applyFont="1" applyFill="1" applyBorder="1" applyAlignment="1">
      <alignment horizontal="left" vertical="top" wrapText="1"/>
    </xf>
    <xf numFmtId="165" fontId="7" fillId="4" borderId="7" xfId="0" applyNumberFormat="1" applyFont="1" applyFill="1" applyBorder="1" applyAlignment="1">
      <alignment horizontal="left" vertical="top"/>
    </xf>
    <xf numFmtId="4" fontId="7" fillId="4" borderId="6" xfId="6" applyNumberFormat="1" applyFont="1" applyFill="1" applyBorder="1" applyAlignment="1">
      <alignment horizontal="left" vertical="top" wrapText="1"/>
    </xf>
    <xf numFmtId="165" fontId="7" fillId="2" borderId="3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top"/>
    </xf>
    <xf numFmtId="4" fontId="7" fillId="2" borderId="6" xfId="0" applyNumberFormat="1" applyFont="1" applyFill="1" applyBorder="1" applyAlignment="1">
      <alignment horizontal="right" vertical="top" wrapText="1"/>
    </xf>
    <xf numFmtId="165" fontId="7" fillId="2" borderId="7" xfId="0" applyNumberFormat="1" applyFont="1" applyFill="1" applyBorder="1" applyAlignment="1">
      <alignment horizontal="center" vertical="top"/>
    </xf>
    <xf numFmtId="4" fontId="7" fillId="2" borderId="6" xfId="6" applyNumberFormat="1" applyFont="1" applyFill="1" applyBorder="1" applyAlignment="1">
      <alignment horizontal="right" vertical="top" wrapText="1"/>
    </xf>
    <xf numFmtId="167" fontId="7" fillId="2" borderId="6" xfId="7" applyNumberFormat="1" applyFont="1" applyFill="1" applyBorder="1" applyAlignment="1">
      <alignment horizontal="right" vertical="top" wrapText="1"/>
    </xf>
    <xf numFmtId="168" fontId="8" fillId="2" borderId="3" xfId="0" applyNumberFormat="1" applyFont="1" applyFill="1" applyBorder="1" applyAlignment="1">
      <alignment horizontal="right" vertical="top" wrapText="1"/>
    </xf>
    <xf numFmtId="164" fontId="9" fillId="2" borderId="3" xfId="5" applyFont="1" applyFill="1" applyBorder="1" applyAlignment="1">
      <alignment horizontal="right" vertical="top" wrapText="1"/>
    </xf>
    <xf numFmtId="164" fontId="9" fillId="2" borderId="5" xfId="5" applyFont="1" applyFill="1" applyBorder="1" applyAlignment="1">
      <alignment horizontal="right" vertical="top" wrapText="1"/>
    </xf>
    <xf numFmtId="164" fontId="7" fillId="2" borderId="3" xfId="5" applyFont="1" applyFill="1" applyBorder="1" applyAlignment="1">
      <alignment horizontal="right" vertical="top" wrapText="1"/>
    </xf>
    <xf numFmtId="164" fontId="6" fillId="2" borderId="0" xfId="5" applyFont="1" applyFill="1" applyAlignment="1">
      <alignment vertical="top"/>
    </xf>
    <xf numFmtId="4" fontId="6" fillId="2" borderId="5" xfId="0" applyNumberFormat="1" applyFont="1" applyFill="1" applyBorder="1" applyAlignment="1">
      <alignment horizontal="right" vertical="top" wrapText="1"/>
    </xf>
    <xf numFmtId="165" fontId="6" fillId="2" borderId="3" xfId="0" applyNumberFormat="1" applyFont="1" applyFill="1" applyBorder="1" applyAlignment="1">
      <alignment horizontal="center" vertical="top"/>
    </xf>
    <xf numFmtId="167" fontId="6" fillId="2" borderId="5" xfId="7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4" fontId="7" fillId="2" borderId="5" xfId="0" applyNumberFormat="1" applyFont="1" applyFill="1" applyBorder="1" applyAlignment="1">
      <alignment horizontal="right" vertical="top" wrapText="1"/>
    </xf>
    <xf numFmtId="165" fontId="7" fillId="2" borderId="3" xfId="0" applyNumberFormat="1" applyFont="1" applyFill="1" applyBorder="1" applyAlignment="1">
      <alignment horizontal="center" vertical="top"/>
    </xf>
    <xf numFmtId="167" fontId="7" fillId="2" borderId="5" xfId="7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center"/>
    </xf>
    <xf numFmtId="168" fontId="8" fillId="2" borderId="4" xfId="0" applyNumberFormat="1" applyFont="1" applyFill="1" applyBorder="1" applyAlignment="1">
      <alignment horizontal="right" vertical="top" wrapText="1"/>
    </xf>
    <xf numFmtId="164" fontId="9" fillId="2" borderId="4" xfId="5" applyFont="1" applyFill="1" applyBorder="1" applyAlignment="1">
      <alignment horizontal="right" vertical="top" wrapText="1"/>
    </xf>
    <xf numFmtId="164" fontId="9" fillId="2" borderId="8" xfId="5" applyFont="1" applyFill="1" applyBorder="1" applyAlignment="1">
      <alignment horizontal="right" vertical="top" wrapText="1"/>
    </xf>
    <xf numFmtId="164" fontId="7" fillId="2" borderId="4" xfId="5" applyFont="1" applyFill="1" applyBorder="1" applyAlignment="1">
      <alignment horizontal="right" vertical="top" wrapText="1"/>
    </xf>
    <xf numFmtId="0" fontId="3" fillId="0" borderId="3" xfId="0" applyFont="1" applyBorder="1" applyAlignment="1">
      <alignment vertical="top"/>
    </xf>
    <xf numFmtId="0" fontId="3" fillId="4" borderId="1" xfId="0" applyFont="1" applyFill="1" applyBorder="1" applyAlignment="1">
      <alignment horizontal="right" vertical="top"/>
    </xf>
    <xf numFmtId="167" fontId="7" fillId="4" borderId="0" xfId="7" applyNumberFormat="1" applyFont="1" applyFill="1" applyBorder="1" applyAlignment="1">
      <alignment horizontal="right" vertical="top" wrapText="1"/>
    </xf>
    <xf numFmtId="0" fontId="5" fillId="4" borderId="0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167" fontId="7" fillId="2" borderId="0" xfId="7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/>
    </xf>
    <xf numFmtId="40" fontId="6" fillId="2" borderId="3" xfId="7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top"/>
    </xf>
    <xf numFmtId="4" fontId="7" fillId="3" borderId="6" xfId="0" applyNumberFormat="1" applyFont="1" applyFill="1" applyBorder="1" applyAlignment="1">
      <alignment horizontal="right" vertical="top" wrapText="1"/>
    </xf>
    <xf numFmtId="165" fontId="7" fillId="3" borderId="7" xfId="0" applyNumberFormat="1" applyFont="1" applyFill="1" applyBorder="1" applyAlignment="1">
      <alignment horizontal="center" vertical="top"/>
    </xf>
    <xf numFmtId="4" fontId="7" fillId="3" borderId="6" xfId="6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0" fontId="7" fillId="2" borderId="3" xfId="7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/>
    </xf>
    <xf numFmtId="4" fontId="6" fillId="2" borderId="6" xfId="0" applyNumberFormat="1" applyFont="1" applyFill="1" applyBorder="1" applyAlignment="1">
      <alignment horizontal="right" vertical="top" wrapText="1"/>
    </xf>
    <xf numFmtId="165" fontId="6" fillId="2" borderId="7" xfId="0" applyNumberFormat="1" applyFont="1" applyFill="1" applyBorder="1" applyAlignment="1">
      <alignment horizontal="center" vertical="top"/>
    </xf>
    <xf numFmtId="4" fontId="6" fillId="2" borderId="6" xfId="6" applyNumberFormat="1" applyFont="1" applyFill="1" applyBorder="1" applyAlignment="1">
      <alignment horizontal="right" vertical="top" wrapText="1"/>
    </xf>
    <xf numFmtId="40" fontId="6" fillId="2" borderId="6" xfId="7" applyNumberFormat="1" applyFont="1" applyFill="1" applyBorder="1" applyAlignment="1">
      <alignment horizontal="right" vertical="top" wrapText="1"/>
    </xf>
    <xf numFmtId="168" fontId="9" fillId="2" borderId="3" xfId="0" applyNumberFormat="1" applyFont="1" applyFill="1" applyBorder="1" applyAlignment="1">
      <alignment horizontal="left" vertical="top" wrapText="1"/>
    </xf>
    <xf numFmtId="10" fontId="9" fillId="2" borderId="3" xfId="2" applyNumberFormat="1" applyFont="1" applyFill="1" applyBorder="1" applyAlignment="1">
      <alignment horizontal="right" vertical="top" wrapText="1"/>
    </xf>
    <xf numFmtId="164" fontId="9" fillId="2" borderId="3" xfId="5" applyFont="1" applyFill="1" applyBorder="1" applyAlignment="1">
      <alignment horizontal="center" vertical="top" wrapText="1"/>
    </xf>
    <xf numFmtId="168" fontId="8" fillId="4" borderId="3" xfId="0" applyNumberFormat="1" applyFont="1" applyFill="1" applyBorder="1" applyAlignment="1">
      <alignment horizontal="left" vertical="top" wrapText="1"/>
    </xf>
    <xf numFmtId="10" fontId="8" fillId="4" borderId="3" xfId="2" applyNumberFormat="1" applyFont="1" applyFill="1" applyBorder="1" applyAlignment="1">
      <alignment horizontal="right" vertical="top" wrapText="1"/>
    </xf>
    <xf numFmtId="164" fontId="8" fillId="4" borderId="3" xfId="5" applyFont="1" applyFill="1" applyBorder="1" applyAlignment="1">
      <alignment horizontal="center" vertical="top" wrapText="1"/>
    </xf>
    <xf numFmtId="164" fontId="8" fillId="4" borderId="3" xfId="5" applyFont="1" applyFill="1" applyBorder="1" applyAlignment="1">
      <alignment horizontal="right" vertical="top" wrapText="1"/>
    </xf>
    <xf numFmtId="40" fontId="7" fillId="4" borderId="3" xfId="7" applyNumberFormat="1" applyFont="1" applyFill="1" applyBorder="1" applyAlignment="1">
      <alignment horizontal="right" vertical="top" wrapText="1"/>
    </xf>
    <xf numFmtId="168" fontId="8" fillId="4" borderId="6" xfId="0" applyNumberFormat="1" applyFont="1" applyFill="1" applyBorder="1" applyAlignment="1">
      <alignment horizontal="right" vertical="top" wrapText="1"/>
    </xf>
    <xf numFmtId="168" fontId="8" fillId="2" borderId="3" xfId="0" applyNumberFormat="1" applyFont="1" applyFill="1" applyBorder="1" applyAlignment="1">
      <alignment horizontal="center" vertical="top" wrapText="1"/>
    </xf>
    <xf numFmtId="164" fontId="7" fillId="2" borderId="5" xfId="5" applyFont="1" applyFill="1" applyBorder="1" applyAlignment="1">
      <alignment horizontal="right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165" fontId="7" fillId="2" borderId="4" xfId="0" applyNumberFormat="1" applyFont="1" applyFill="1" applyBorder="1" applyAlignment="1">
      <alignment horizontal="center" vertical="top"/>
    </xf>
    <xf numFmtId="4" fontId="7" fillId="2" borderId="4" xfId="6" applyNumberFormat="1" applyFont="1" applyFill="1" applyBorder="1" applyAlignment="1">
      <alignment horizontal="right" vertical="top" wrapText="1"/>
    </xf>
    <xf numFmtId="167" fontId="7" fillId="2" borderId="4" xfId="7" applyNumberFormat="1" applyFont="1" applyFill="1" applyBorder="1" applyAlignment="1">
      <alignment horizontal="right" vertical="top" wrapText="1"/>
    </xf>
    <xf numFmtId="167" fontId="7" fillId="3" borderId="0" xfId="7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right" vertical="top"/>
    </xf>
    <xf numFmtId="4" fontId="7" fillId="5" borderId="6" xfId="0" applyNumberFormat="1" applyFont="1" applyFill="1" applyBorder="1" applyAlignment="1">
      <alignment horizontal="right" vertical="top" wrapText="1"/>
    </xf>
    <xf numFmtId="165" fontId="7" fillId="5" borderId="7" xfId="0" applyNumberFormat="1" applyFont="1" applyFill="1" applyBorder="1" applyAlignment="1">
      <alignment horizontal="center" vertical="top"/>
    </xf>
    <xf numFmtId="4" fontId="7" fillId="5" borderId="6" xfId="6" applyNumberFormat="1" applyFont="1" applyFill="1" applyBorder="1" applyAlignment="1">
      <alignment horizontal="right" vertical="top" wrapText="1"/>
    </xf>
    <xf numFmtId="167" fontId="7" fillId="5" borderId="6" xfId="7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right" vertical="top"/>
    </xf>
    <xf numFmtId="4" fontId="7" fillId="3" borderId="3" xfId="0" applyNumberFormat="1" applyFont="1" applyFill="1" applyBorder="1" applyAlignment="1">
      <alignment horizontal="right" vertical="top" wrapText="1"/>
    </xf>
    <xf numFmtId="165" fontId="7" fillId="3" borderId="5" xfId="0" applyNumberFormat="1" applyFont="1" applyFill="1" applyBorder="1" applyAlignment="1">
      <alignment horizontal="center" vertical="top"/>
    </xf>
    <xf numFmtId="4" fontId="7" fillId="3" borderId="3" xfId="6" applyNumberFormat="1" applyFont="1" applyFill="1" applyBorder="1" applyAlignment="1">
      <alignment horizontal="right" vertical="top" wrapText="1"/>
    </xf>
    <xf numFmtId="168" fontId="9" fillId="2" borderId="3" xfId="0" applyNumberFormat="1" applyFont="1" applyFill="1" applyBorder="1" applyAlignment="1">
      <alignment horizontal="right" vertical="top" wrapText="1"/>
    </xf>
    <xf numFmtId="2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>
      <alignment vertical="top"/>
    </xf>
    <xf numFmtId="164" fontId="6" fillId="2" borderId="3" xfId="5" applyFont="1" applyFill="1" applyBorder="1" applyAlignment="1">
      <alignment horizontal="right" vertical="top" wrapText="1"/>
    </xf>
    <xf numFmtId="10" fontId="8" fillId="2" borderId="3" xfId="2" applyNumberFormat="1" applyFont="1" applyFill="1" applyBorder="1" applyAlignment="1">
      <alignment horizontal="right" vertical="top" wrapText="1"/>
    </xf>
    <xf numFmtId="164" fontId="8" fillId="2" borderId="3" xfId="5" applyFont="1" applyFill="1" applyBorder="1" applyAlignment="1">
      <alignment horizontal="center" vertical="top" wrapText="1"/>
    </xf>
    <xf numFmtId="164" fontId="8" fillId="2" borderId="3" xfId="5" applyFont="1" applyFill="1" applyBorder="1" applyAlignment="1">
      <alignment horizontal="right" vertical="top" wrapText="1"/>
    </xf>
    <xf numFmtId="2" fontId="7" fillId="2" borderId="0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8" fontId="8" fillId="3" borderId="6" xfId="0" applyNumberFormat="1" applyFont="1" applyFill="1" applyBorder="1" applyAlignment="1">
      <alignment horizontal="right" vertical="top" wrapText="1"/>
    </xf>
    <xf numFmtId="164" fontId="9" fillId="3" borderId="6" xfId="5" applyFont="1" applyFill="1" applyBorder="1" applyAlignment="1">
      <alignment horizontal="right" vertical="top" wrapText="1"/>
    </xf>
    <xf numFmtId="169" fontId="7" fillId="3" borderId="6" xfId="5" applyNumberFormat="1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164" fontId="6" fillId="4" borderId="0" xfId="5" applyFont="1" applyFill="1" applyAlignment="1">
      <alignment vertical="top"/>
    </xf>
    <xf numFmtId="4" fontId="6" fillId="2" borderId="0" xfId="5" applyNumberFormat="1" applyFont="1" applyFill="1" applyAlignment="1">
      <alignment vertical="top"/>
    </xf>
    <xf numFmtId="1" fontId="6" fillId="3" borderId="2" xfId="8" applyNumberFormat="1" applyFont="1" applyFill="1" applyBorder="1" applyAlignment="1">
      <alignment horizontal="right" vertical="top"/>
    </xf>
    <xf numFmtId="164" fontId="9" fillId="3" borderId="11" xfId="5" applyFont="1" applyFill="1" applyBorder="1" applyAlignment="1">
      <alignment horizontal="right" vertical="top" wrapText="1"/>
    </xf>
    <xf numFmtId="169" fontId="7" fillId="3" borderId="2" xfId="5" applyNumberFormat="1" applyFont="1" applyFill="1" applyBorder="1" applyAlignment="1">
      <alignment horizontal="right" vertical="top" wrapText="1"/>
    </xf>
    <xf numFmtId="4" fontId="7" fillId="3" borderId="0" xfId="6" applyNumberFormat="1" applyFont="1" applyFill="1" applyBorder="1" applyAlignment="1">
      <alignment horizontal="right" vertical="top" wrapText="1"/>
    </xf>
    <xf numFmtId="1" fontId="6" fillId="2" borderId="12" xfId="8" applyNumberFormat="1" applyFont="1" applyFill="1" applyBorder="1" applyAlignment="1">
      <alignment horizontal="right" vertical="top"/>
    </xf>
    <xf numFmtId="168" fontId="8" fillId="2" borderId="0" xfId="0" applyNumberFormat="1" applyFont="1" applyFill="1" applyBorder="1" applyAlignment="1">
      <alignment horizontal="right" vertical="top" wrapText="1"/>
    </xf>
    <xf numFmtId="164" fontId="9" fillId="2" borderId="12" xfId="5" applyFont="1" applyFill="1" applyBorder="1" applyAlignment="1">
      <alignment horizontal="right" vertical="top" wrapText="1"/>
    </xf>
    <xf numFmtId="164" fontId="9" fillId="2" borderId="0" xfId="5" applyFont="1" applyFill="1" applyBorder="1" applyAlignment="1">
      <alignment horizontal="right" vertical="top" wrapText="1"/>
    </xf>
    <xf numFmtId="169" fontId="7" fillId="2" borderId="12" xfId="5" applyNumberFormat="1" applyFont="1" applyFill="1" applyBorder="1" applyAlignment="1">
      <alignment horizontal="right" vertical="top" wrapText="1"/>
    </xf>
    <xf numFmtId="43" fontId="7" fillId="3" borderId="0" xfId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/>
    </xf>
    <xf numFmtId="4" fontId="5" fillId="2" borderId="0" xfId="0" applyNumberFormat="1" applyFont="1" applyFill="1" applyBorder="1" applyAlignment="1">
      <alignment vertical="top"/>
    </xf>
    <xf numFmtId="10" fontId="6" fillId="2" borderId="0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3" fontId="6" fillId="2" borderId="0" xfId="1" applyFont="1" applyFill="1" applyBorder="1" applyAlignment="1">
      <alignment vertical="top"/>
    </xf>
    <xf numFmtId="169" fontId="6" fillId="2" borderId="0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right" vertical="top"/>
    </xf>
    <xf numFmtId="2" fontId="6" fillId="2" borderId="0" xfId="6" applyNumberFormat="1" applyFont="1" applyFill="1" applyBorder="1" applyAlignment="1">
      <alignment horizontal="left" vertical="top"/>
    </xf>
    <xf numFmtId="0" fontId="6" fillId="2" borderId="0" xfId="9" applyNumberFormat="1" applyFont="1" applyFill="1" applyBorder="1" applyAlignment="1">
      <alignment vertical="top"/>
    </xf>
    <xf numFmtId="0" fontId="6" fillId="2" borderId="0" xfId="6" applyNumberFormat="1" applyFont="1" applyFill="1" applyBorder="1" applyAlignment="1">
      <alignment vertical="top"/>
    </xf>
    <xf numFmtId="43" fontId="6" fillId="2" borderId="0" xfId="6" applyNumberFormat="1" applyFont="1" applyFill="1" applyBorder="1" applyAlignment="1">
      <alignment horizontal="left" vertical="top"/>
    </xf>
    <xf numFmtId="0" fontId="6" fillId="2" borderId="0" xfId="6" applyNumberFormat="1" applyFont="1" applyFill="1" applyBorder="1" applyAlignment="1">
      <alignment horizontal="left" vertical="top"/>
    </xf>
    <xf numFmtId="0" fontId="6" fillId="2" borderId="0" xfId="6" applyFont="1" applyFill="1" applyBorder="1" applyAlignment="1">
      <alignment horizontal="left" vertical="top" wrapText="1"/>
    </xf>
    <xf numFmtId="0" fontId="6" fillId="2" borderId="0" xfId="6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4" fontId="6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/>
    </xf>
    <xf numFmtId="168" fontId="7" fillId="2" borderId="0" xfId="0" applyNumberFormat="1" applyFont="1" applyFill="1" applyBorder="1" applyAlignment="1">
      <alignment horizontal="left" vertical="top"/>
    </xf>
    <xf numFmtId="168" fontId="6" fillId="2" borderId="0" xfId="0" applyNumberFormat="1" applyFont="1" applyFill="1" applyBorder="1" applyAlignment="1">
      <alignment horizontal="center" vertical="top"/>
    </xf>
    <xf numFmtId="168" fontId="6" fillId="2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left" vertical="top"/>
    </xf>
    <xf numFmtId="4" fontId="3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justify" vertical="top" wrapText="1"/>
    </xf>
    <xf numFmtId="0" fontId="6" fillId="2" borderId="0" xfId="6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168" fontId="6" fillId="2" borderId="0" xfId="0" applyNumberFormat="1" applyFont="1" applyFill="1" applyBorder="1" applyAlignment="1">
      <alignment horizontal="left" vertical="top"/>
    </xf>
    <xf numFmtId="168" fontId="6" fillId="2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left" vertical="top"/>
    </xf>
    <xf numFmtId="39" fontId="6" fillId="2" borderId="0" xfId="0" applyNumberFormat="1" applyFont="1" applyFill="1" applyBorder="1" applyAlignment="1">
      <alignment horizontal="left" vertical="top"/>
    </xf>
    <xf numFmtId="39" fontId="6" fillId="2" borderId="0" xfId="0" applyNumberFormat="1" applyFont="1" applyFill="1" applyBorder="1" applyAlignment="1">
      <alignment horizontal="left" vertical="top" wrapText="1"/>
    </xf>
    <xf numFmtId="39" fontId="7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8" fontId="8" fillId="3" borderId="9" xfId="0" applyNumberFormat="1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justify" vertical="top" wrapText="1"/>
    </xf>
    <xf numFmtId="0" fontId="4" fillId="0" borderId="0" xfId="3" applyFont="1" applyAlignment="1">
      <alignment horizontal="right" vertical="top"/>
    </xf>
    <xf numFmtId="0" fontId="7" fillId="2" borderId="0" xfId="4" applyFont="1" applyFill="1" applyBorder="1" applyAlignment="1">
      <alignment horizontal="center" vertical="top"/>
    </xf>
    <xf numFmtId="39" fontId="6" fillId="2" borderId="0" xfId="0" quotePrefix="1" applyNumberFormat="1" applyFont="1" applyFill="1" applyBorder="1" applyAlignment="1">
      <alignment horizontal="left" vertical="top" wrapText="1"/>
    </xf>
    <xf numFmtId="2" fontId="7" fillId="6" borderId="3" xfId="0" applyNumberFormat="1" applyFont="1" applyFill="1" applyBorder="1" applyAlignment="1">
      <alignment horizontal="center" vertical="top"/>
    </xf>
    <xf numFmtId="165" fontId="7" fillId="6" borderId="3" xfId="0" applyNumberFormat="1" applyFont="1" applyFill="1" applyBorder="1" applyAlignment="1">
      <alignment horizontal="center" vertical="top" wrapText="1"/>
    </xf>
    <xf numFmtId="165" fontId="6" fillId="6" borderId="3" xfId="0" applyNumberFormat="1" applyFont="1" applyFill="1" applyBorder="1" applyAlignment="1">
      <alignment horizontal="right" vertical="top" wrapText="1"/>
    </xf>
    <xf numFmtId="165" fontId="7" fillId="6" borderId="6" xfId="0" applyNumberFormat="1" applyFont="1" applyFill="1" applyBorder="1" applyAlignment="1">
      <alignment horizontal="right" vertical="top" wrapText="1"/>
    </xf>
    <xf numFmtId="165" fontId="7" fillId="6" borderId="6" xfId="0" applyNumberFormat="1" applyFont="1" applyFill="1" applyBorder="1" applyAlignment="1">
      <alignment horizontal="left" vertical="top" wrapText="1"/>
    </xf>
    <xf numFmtId="165" fontId="7" fillId="6" borderId="3" xfId="0" applyNumberFormat="1" applyFont="1" applyFill="1" applyBorder="1" applyAlignment="1">
      <alignment horizontal="right" vertical="top" wrapText="1"/>
    </xf>
    <xf numFmtId="165" fontId="6" fillId="6" borderId="3" xfId="0" applyNumberFormat="1" applyFont="1" applyFill="1" applyBorder="1" applyAlignment="1">
      <alignment horizontal="center" vertical="top" wrapText="1"/>
    </xf>
    <xf numFmtId="1" fontId="6" fillId="7" borderId="3" xfId="8" applyNumberFormat="1" applyFont="1" applyFill="1" applyBorder="1" applyAlignment="1">
      <alignment horizontal="right" vertical="top"/>
    </xf>
    <xf numFmtId="165" fontId="7" fillId="7" borderId="3" xfId="0" applyNumberFormat="1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/>
    </xf>
    <xf numFmtId="165" fontId="6" fillId="7" borderId="3" xfId="0" applyNumberFormat="1" applyFont="1" applyFill="1" applyBorder="1" applyAlignment="1">
      <alignment horizontal="right" vertical="top" wrapText="1"/>
    </xf>
    <xf numFmtId="165" fontId="7" fillId="7" borderId="6" xfId="0" applyNumberFormat="1" applyFont="1" applyFill="1" applyBorder="1" applyAlignment="1">
      <alignment horizontal="right" vertical="top" wrapText="1"/>
    </xf>
    <xf numFmtId="165" fontId="7" fillId="7" borderId="3" xfId="0" applyNumberFormat="1" applyFont="1" applyFill="1" applyBorder="1" applyAlignment="1">
      <alignment horizontal="right" vertical="top" wrapText="1"/>
    </xf>
    <xf numFmtId="1" fontId="6" fillId="7" borderId="4" xfId="8" applyNumberFormat="1" applyFont="1" applyFill="1" applyBorder="1" applyAlignment="1">
      <alignment horizontal="right" vertical="top"/>
    </xf>
    <xf numFmtId="165" fontId="6" fillId="6" borderId="6" xfId="0" applyNumberFormat="1" applyFont="1" applyFill="1" applyBorder="1" applyAlignment="1">
      <alignment horizontal="right" vertical="top" wrapText="1"/>
    </xf>
    <xf numFmtId="1" fontId="6" fillId="6" borderId="3" xfId="8" applyNumberFormat="1" applyFont="1" applyFill="1" applyBorder="1" applyAlignment="1">
      <alignment horizontal="right" vertical="top"/>
    </xf>
    <xf numFmtId="1" fontId="7" fillId="6" borderId="3" xfId="8" applyNumberFormat="1" applyFont="1" applyFill="1" applyBorder="1" applyAlignment="1">
      <alignment horizontal="right" vertical="top"/>
    </xf>
    <xf numFmtId="1" fontId="6" fillId="6" borderId="6" xfId="8" applyNumberFormat="1" applyFont="1" applyFill="1" applyBorder="1" applyAlignment="1">
      <alignment horizontal="right" vertical="top"/>
    </xf>
    <xf numFmtId="0" fontId="3" fillId="6" borderId="3" xfId="0" applyFont="1" applyFill="1" applyBorder="1" applyAlignment="1">
      <alignment horizontal="center" vertical="top"/>
    </xf>
    <xf numFmtId="165" fontId="6" fillId="8" borderId="3" xfId="0" applyNumberFormat="1" applyFont="1" applyFill="1" applyBorder="1" applyAlignment="1">
      <alignment horizontal="right" vertical="top" wrapText="1"/>
    </xf>
    <xf numFmtId="165" fontId="7" fillId="8" borderId="3" xfId="0" applyNumberFormat="1" applyFont="1" applyFill="1" applyBorder="1" applyAlignment="1">
      <alignment horizontal="right" vertical="top" wrapText="1"/>
    </xf>
    <xf numFmtId="165" fontId="7" fillId="8" borderId="3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/>
    </xf>
    <xf numFmtId="165" fontId="7" fillId="8" borderId="6" xfId="0" applyNumberFormat="1" applyFont="1" applyFill="1" applyBorder="1" applyAlignment="1">
      <alignment horizontal="right" vertical="top" wrapText="1"/>
    </xf>
    <xf numFmtId="1" fontId="6" fillId="8" borderId="3" xfId="8" applyNumberFormat="1" applyFont="1" applyFill="1" applyBorder="1" applyAlignment="1">
      <alignment horizontal="right" vertical="top"/>
    </xf>
    <xf numFmtId="1" fontId="7" fillId="8" borderId="3" xfId="8" applyNumberFormat="1" applyFont="1" applyFill="1" applyBorder="1" applyAlignment="1">
      <alignment horizontal="right" vertical="top"/>
    </xf>
    <xf numFmtId="1" fontId="6" fillId="8" borderId="6" xfId="8" applyNumberFormat="1" applyFont="1" applyFill="1" applyBorder="1" applyAlignment="1">
      <alignment horizontal="right" vertical="top"/>
    </xf>
    <xf numFmtId="4" fontId="7" fillId="6" borderId="6" xfId="6" applyNumberFormat="1" applyFont="1" applyFill="1" applyBorder="1" applyAlignment="1">
      <alignment horizontal="right" vertical="top" wrapText="1"/>
    </xf>
    <xf numFmtId="4" fontId="7" fillId="6" borderId="6" xfId="0" applyNumberFormat="1" applyFont="1" applyFill="1" applyBorder="1" applyAlignment="1">
      <alignment horizontal="right" vertical="top" wrapText="1"/>
    </xf>
    <xf numFmtId="165" fontId="7" fillId="6" borderId="7" xfId="0" applyNumberFormat="1" applyFont="1" applyFill="1" applyBorder="1" applyAlignment="1">
      <alignment horizontal="center" vertical="top"/>
    </xf>
    <xf numFmtId="164" fontId="9" fillId="6" borderId="6" xfId="5" applyFont="1" applyFill="1" applyBorder="1" applyAlignment="1">
      <alignment horizontal="right" vertical="top" wrapText="1"/>
    </xf>
    <xf numFmtId="169" fontId="8" fillId="6" borderId="6" xfId="5" applyNumberFormat="1" applyFont="1" applyFill="1" applyBorder="1" applyAlignment="1">
      <alignment horizontal="right" vertical="top" wrapText="1"/>
    </xf>
  </cellXfs>
  <cellStyles count="10">
    <cellStyle name="Millares" xfId="1" builtinId="3"/>
    <cellStyle name="Millares 2_XXXCopia de Pres. elab. no. 24-12  Terrm. ampliacion Ac. Monte Plata" xfId="7" xr:uid="{00000000-0005-0000-0000-000001000000}"/>
    <cellStyle name="Millares 5 3" xfId="5" xr:uid="{00000000-0005-0000-0000-000002000000}"/>
    <cellStyle name="Normal" xfId="0" builtinId="0"/>
    <cellStyle name="Normal 10" xfId="4" xr:uid="{00000000-0005-0000-0000-000004000000}"/>
    <cellStyle name="Normal 2" xfId="3" xr:uid="{00000000-0005-0000-0000-000005000000}"/>
    <cellStyle name="Normal 2 2 2" xfId="6" xr:uid="{00000000-0005-0000-0000-000006000000}"/>
    <cellStyle name="Normal 2 3" xfId="8" xr:uid="{00000000-0005-0000-0000-000007000000}"/>
    <cellStyle name="Normal_158-09 TERMINACION AC. LA GINA" xfId="9" xr:uid="{00000000-0005-0000-0000-000008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1</xdr:col>
      <xdr:colOff>405912</xdr:colOff>
      <xdr:row>5</xdr:row>
      <xdr:rowOff>146539</xdr:rowOff>
    </xdr:to>
    <xdr:pic>
      <xdr:nvPicPr>
        <xdr:cNvPr id="2" name="Imagen 1160" descr="INAP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653562" cy="603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85726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85726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76201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76201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57151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387</xdr:row>
      <xdr:rowOff>0</xdr:rowOff>
    </xdr:from>
    <xdr:to>
      <xdr:col>1</xdr:col>
      <xdr:colOff>1409700</xdr:colOff>
      <xdr:row>388</xdr:row>
      <xdr:rowOff>57151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09725" y="67865625"/>
          <a:ext cx="104775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1420867</xdr:colOff>
      <xdr:row>413</xdr:row>
      <xdr:rowOff>111672</xdr:rowOff>
    </xdr:from>
    <xdr:to>
      <xdr:col>3</xdr:col>
      <xdr:colOff>527488</xdr:colOff>
      <xdr:row>413</xdr:row>
      <xdr:rowOff>118241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725667" y="72149247"/>
          <a:ext cx="3650046" cy="65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192798</xdr:colOff>
      <xdr:row>405</xdr:row>
      <xdr:rowOff>2628</xdr:rowOff>
    </xdr:from>
    <xdr:to>
      <xdr:col>1</xdr:col>
      <xdr:colOff>2126373</xdr:colOff>
      <xdr:row>405</xdr:row>
      <xdr:rowOff>2628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92798" y="70744803"/>
          <a:ext cx="223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278195</xdr:colOff>
      <xdr:row>404</xdr:row>
      <xdr:rowOff>157984</xdr:rowOff>
    </xdr:from>
    <xdr:to>
      <xdr:col>5</xdr:col>
      <xdr:colOff>737366</xdr:colOff>
      <xdr:row>404</xdr:row>
      <xdr:rowOff>157984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4602545" y="70738234"/>
          <a:ext cx="219272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SFO-DESPACHADOS\DSFO\ZONA%20IV\Cont.%20003-2020\PERFORACION%20AFOROS%20Y%20LIMPIEZA%20DE%20POZOS%2027-11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CT. No.2 REVISADO (2)"/>
      <sheetName val=" ACT. No.2 REVISADO"/>
      <sheetName val="ACT.NO.2 DSFO"/>
      <sheetName val="PRES. ACT. No.1 "/>
      <sheetName val="Azu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8"/>
  <sheetViews>
    <sheetView tabSelected="1" view="pageBreakPreview" topLeftCell="A358" zoomScaleNormal="100" zoomScaleSheetLayoutView="100" workbookViewId="0">
      <selection activeCell="F387" sqref="F387"/>
    </sheetView>
  </sheetViews>
  <sheetFormatPr baseColWidth="10" defaultColWidth="10.7109375" defaultRowHeight="12.75" x14ac:dyDescent="0.25"/>
  <cols>
    <col min="1" max="1" width="4.5703125" style="4" customWidth="1"/>
    <col min="2" max="2" width="60.28515625" style="4" customWidth="1"/>
    <col min="3" max="3" width="7.85546875" style="189" customWidth="1"/>
    <col min="4" max="4" width="8.140625" style="4" customWidth="1"/>
    <col min="5" max="5" width="10" style="4" customWidth="1"/>
    <col min="6" max="6" width="16.42578125" style="4" customWidth="1"/>
    <col min="7" max="7" width="16.42578125" style="2" customWidth="1"/>
    <col min="8" max="8" width="18" style="3" customWidth="1"/>
    <col min="9" max="9" width="10.7109375" style="3"/>
    <col min="10" max="10" width="17.28515625" style="3" bestFit="1" customWidth="1"/>
    <col min="11" max="11" width="10.7109375" style="3"/>
    <col min="12" max="16384" width="10.7109375" style="4"/>
  </cols>
  <sheetData>
    <row r="1" spans="1:12" s="5" customFormat="1" ht="13.5" customHeight="1" x14ac:dyDescent="0.25">
      <c r="A1" s="1"/>
      <c r="B1" s="206"/>
      <c r="C1" s="206"/>
      <c r="D1" s="206"/>
      <c r="E1" s="206"/>
      <c r="F1" s="206"/>
      <c r="G1" s="2"/>
      <c r="H1" s="3"/>
      <c r="I1" s="3"/>
      <c r="J1" s="3"/>
      <c r="K1" s="3"/>
      <c r="L1" s="4"/>
    </row>
    <row r="2" spans="1:12" s="5" customFormat="1" ht="8.25" hidden="1" customHeight="1" x14ac:dyDescent="0.25">
      <c r="A2" s="6"/>
      <c r="B2" s="206"/>
      <c r="C2" s="206"/>
      <c r="D2" s="206"/>
      <c r="E2" s="206"/>
      <c r="F2" s="206"/>
      <c r="G2" s="2"/>
      <c r="H2" s="3"/>
      <c r="I2" s="3"/>
      <c r="J2" s="3"/>
      <c r="K2" s="3"/>
      <c r="L2" s="4"/>
    </row>
    <row r="3" spans="1:12" s="9" customFormat="1" x14ac:dyDescent="0.25">
      <c r="A3" s="207" t="s">
        <v>0</v>
      </c>
      <c r="B3" s="207"/>
      <c r="C3" s="207"/>
      <c r="D3" s="207"/>
      <c r="E3" s="207"/>
      <c r="F3" s="207"/>
      <c r="G3" s="7"/>
      <c r="H3" s="8"/>
      <c r="I3" s="8"/>
      <c r="J3" s="8"/>
      <c r="K3" s="8"/>
    </row>
    <row r="4" spans="1:12" s="9" customFormat="1" x14ac:dyDescent="0.25">
      <c r="A4" s="207" t="s">
        <v>1</v>
      </c>
      <c r="B4" s="207"/>
      <c r="C4" s="207"/>
      <c r="D4" s="207"/>
      <c r="E4" s="207"/>
      <c r="F4" s="207"/>
      <c r="G4" s="7"/>
      <c r="H4" s="8"/>
      <c r="I4" s="8"/>
      <c r="J4" s="8"/>
      <c r="K4" s="8"/>
    </row>
    <row r="5" spans="1:12" s="9" customFormat="1" x14ac:dyDescent="0.25">
      <c r="A5" s="207" t="s">
        <v>2</v>
      </c>
      <c r="B5" s="207"/>
      <c r="C5" s="207"/>
      <c r="D5" s="207"/>
      <c r="E5" s="207"/>
      <c r="F5" s="207"/>
      <c r="G5" s="7"/>
      <c r="H5" s="8"/>
      <c r="I5" s="8"/>
      <c r="J5" s="8"/>
      <c r="K5" s="8"/>
    </row>
    <row r="6" spans="1:12" s="9" customFormat="1" x14ac:dyDescent="0.25">
      <c r="A6" s="207"/>
      <c r="B6" s="207"/>
      <c r="C6" s="207"/>
      <c r="D6" s="207"/>
      <c r="E6" s="207"/>
      <c r="F6" s="207"/>
      <c r="G6" s="7"/>
      <c r="H6" s="8"/>
      <c r="I6" s="8"/>
      <c r="J6" s="8"/>
      <c r="K6" s="8"/>
    </row>
    <row r="7" spans="1:12" s="9" customFormat="1" x14ac:dyDescent="0.25">
      <c r="A7" s="10"/>
      <c r="B7" s="10"/>
      <c r="C7" s="11"/>
      <c r="D7" s="10"/>
      <c r="E7" s="10"/>
      <c r="F7" s="10"/>
      <c r="G7" s="7"/>
      <c r="H7" s="8"/>
      <c r="I7" s="8"/>
      <c r="J7" s="8"/>
      <c r="K7" s="8"/>
    </row>
    <row r="8" spans="1:12" s="9" customFormat="1" ht="28.5" customHeight="1" x14ac:dyDescent="0.25">
      <c r="A8" s="200" t="s">
        <v>3</v>
      </c>
      <c r="B8" s="208"/>
      <c r="C8" s="208"/>
      <c r="D8" s="208"/>
      <c r="E8" s="208"/>
      <c r="F8" s="208"/>
      <c r="G8" s="7"/>
      <c r="H8" s="8"/>
      <c r="I8" s="8"/>
      <c r="J8" s="8"/>
      <c r="K8" s="8"/>
    </row>
    <row r="9" spans="1:12" s="9" customFormat="1" ht="12" customHeight="1" x14ac:dyDescent="0.25">
      <c r="A9" s="198" t="s">
        <v>4</v>
      </c>
      <c r="B9" s="198"/>
      <c r="C9" s="12"/>
      <c r="D9" s="13"/>
      <c r="E9" s="14" t="s">
        <v>5</v>
      </c>
      <c r="F9" s="14"/>
      <c r="G9" s="7"/>
      <c r="H9" s="8"/>
      <c r="I9" s="8"/>
      <c r="J9" s="8"/>
      <c r="K9" s="8"/>
    </row>
    <row r="10" spans="1:12" s="9" customFormat="1" ht="11.25" customHeight="1" x14ac:dyDescent="0.25">
      <c r="A10" s="199" t="s">
        <v>6</v>
      </c>
      <c r="B10" s="199"/>
      <c r="C10" s="199"/>
      <c r="D10" s="199"/>
      <c r="E10" s="199"/>
      <c r="F10" s="199"/>
      <c r="G10" s="7"/>
      <c r="H10" s="8"/>
      <c r="I10" s="8"/>
      <c r="J10" s="8"/>
      <c r="K10" s="8"/>
    </row>
    <row r="11" spans="1:12" s="9" customFormat="1" ht="11.25" customHeight="1" x14ac:dyDescent="0.25">
      <c r="A11" s="200" t="s">
        <v>7</v>
      </c>
      <c r="B11" s="200"/>
      <c r="C11" s="10"/>
      <c r="D11" s="10"/>
      <c r="E11" s="10"/>
      <c r="F11" s="10"/>
      <c r="G11" s="7"/>
      <c r="H11" s="8"/>
      <c r="I11" s="8"/>
      <c r="J11" s="8"/>
      <c r="K11" s="8"/>
    </row>
    <row r="12" spans="1:12" s="9" customFormat="1" ht="16.5" customHeight="1" x14ac:dyDescent="0.25">
      <c r="A12" s="201" t="s">
        <v>8</v>
      </c>
      <c r="B12" s="202"/>
      <c r="C12" s="202"/>
      <c r="D12" s="202"/>
      <c r="E12" s="202"/>
      <c r="F12" s="202"/>
      <c r="G12" s="7"/>
      <c r="H12" s="8"/>
      <c r="I12" s="8"/>
      <c r="J12" s="8"/>
      <c r="K12" s="8"/>
    </row>
    <row r="13" spans="1:12" s="9" customFormat="1" ht="13.5" customHeight="1" x14ac:dyDescent="0.25">
      <c r="A13" s="15" t="s">
        <v>9</v>
      </c>
      <c r="B13" s="16" t="s">
        <v>10</v>
      </c>
      <c r="C13" s="17" t="s">
        <v>11</v>
      </c>
      <c r="D13" s="16" t="s">
        <v>12</v>
      </c>
      <c r="E13" s="18" t="s">
        <v>13</v>
      </c>
      <c r="F13" s="18" t="s">
        <v>14</v>
      </c>
      <c r="G13" s="7"/>
      <c r="H13" s="8"/>
      <c r="I13" s="8"/>
      <c r="J13" s="8"/>
      <c r="K13" s="8"/>
    </row>
    <row r="14" spans="1:12" s="9" customFormat="1" ht="9" customHeight="1" x14ac:dyDescent="0.25">
      <c r="A14" s="209"/>
      <c r="B14" s="19"/>
      <c r="C14" s="20"/>
      <c r="D14" s="21"/>
      <c r="E14" s="22"/>
      <c r="F14" s="22"/>
      <c r="G14" s="7"/>
      <c r="H14" s="8"/>
      <c r="I14" s="8"/>
      <c r="J14" s="8"/>
      <c r="K14" s="8"/>
    </row>
    <row r="15" spans="1:12" s="5" customFormat="1" ht="15" customHeight="1" x14ac:dyDescent="0.25">
      <c r="A15" s="210"/>
      <c r="B15" s="23" t="s">
        <v>15</v>
      </c>
      <c r="C15" s="24"/>
      <c r="D15" s="24"/>
      <c r="E15" s="25"/>
      <c r="F15" s="26"/>
      <c r="G15" s="2"/>
      <c r="H15" s="3"/>
      <c r="I15" s="3"/>
      <c r="J15" s="3"/>
      <c r="K15" s="3"/>
      <c r="L15" s="4"/>
    </row>
    <row r="16" spans="1:12" s="34" customFormat="1" ht="13.5" customHeight="1" x14ac:dyDescent="0.25">
      <c r="A16" s="210">
        <v>1</v>
      </c>
      <c r="B16" s="27" t="s">
        <v>16</v>
      </c>
      <c r="C16" s="28"/>
      <c r="D16" s="29"/>
      <c r="E16" s="30"/>
      <c r="F16" s="31"/>
      <c r="G16" s="2"/>
      <c r="H16" s="32"/>
      <c r="I16" s="32"/>
      <c r="J16" s="32"/>
      <c r="K16" s="32"/>
      <c r="L16" s="33"/>
    </row>
    <row r="17" spans="1:12" s="5" customFormat="1" ht="12.75" customHeight="1" x14ac:dyDescent="0.25">
      <c r="A17" s="211">
        <v>1</v>
      </c>
      <c r="B17" s="35" t="s">
        <v>17</v>
      </c>
      <c r="C17" s="36">
        <v>660</v>
      </c>
      <c r="D17" s="24" t="s">
        <v>18</v>
      </c>
      <c r="E17" s="25">
        <v>800</v>
      </c>
      <c r="F17" s="26">
        <f>+C17*E17</f>
        <v>528000</v>
      </c>
      <c r="G17" s="2">
        <f>+E17*C17</f>
        <v>528000</v>
      </c>
      <c r="H17" s="3"/>
      <c r="I17" s="3"/>
      <c r="J17" s="3"/>
      <c r="K17" s="3"/>
      <c r="L17" s="4"/>
    </row>
    <row r="18" spans="1:12" s="5" customFormat="1" ht="12.75" customHeight="1" x14ac:dyDescent="0.25">
      <c r="A18" s="211">
        <v>2</v>
      </c>
      <c r="B18" s="37" t="s">
        <v>19</v>
      </c>
      <c r="C18" s="36">
        <v>660</v>
      </c>
      <c r="D18" s="24" t="s">
        <v>18</v>
      </c>
      <c r="E18" s="25">
        <v>150</v>
      </c>
      <c r="F18" s="26">
        <f t="shared" ref="F18:F23" si="0">+C18*E18</f>
        <v>99000</v>
      </c>
      <c r="G18" s="2">
        <f t="shared" ref="G18:G81" si="1">+E18*C18</f>
        <v>99000</v>
      </c>
      <c r="H18" s="3"/>
      <c r="I18" s="3"/>
      <c r="J18" s="3"/>
      <c r="K18" s="3"/>
      <c r="L18" s="4"/>
    </row>
    <row r="19" spans="1:12" s="5" customFormat="1" ht="12.75" customHeight="1" x14ac:dyDescent="0.25">
      <c r="A19" s="211">
        <v>3</v>
      </c>
      <c r="B19" s="37" t="s">
        <v>20</v>
      </c>
      <c r="C19" s="36">
        <v>495</v>
      </c>
      <c r="D19" s="24" t="s">
        <v>18</v>
      </c>
      <c r="E19" s="25">
        <v>226</v>
      </c>
      <c r="F19" s="26">
        <f t="shared" si="0"/>
        <v>111870</v>
      </c>
      <c r="G19" s="2">
        <f t="shared" si="1"/>
        <v>111870</v>
      </c>
      <c r="H19" s="3"/>
      <c r="I19" s="3"/>
      <c r="J19" s="3"/>
      <c r="K19" s="3"/>
      <c r="L19" s="4"/>
    </row>
    <row r="20" spans="1:12" s="5" customFormat="1" ht="12.75" customHeight="1" x14ac:dyDescent="0.25">
      <c r="A20" s="211">
        <v>4</v>
      </c>
      <c r="B20" s="37" t="s">
        <v>21</v>
      </c>
      <c r="C20" s="36">
        <v>3</v>
      </c>
      <c r="D20" s="24" t="s">
        <v>22</v>
      </c>
      <c r="E20" s="25">
        <v>45892</v>
      </c>
      <c r="F20" s="26">
        <f t="shared" si="0"/>
        <v>137676</v>
      </c>
      <c r="G20" s="2">
        <f t="shared" si="1"/>
        <v>137676</v>
      </c>
      <c r="H20" s="3"/>
      <c r="I20" s="3"/>
      <c r="J20" s="3"/>
      <c r="K20" s="3"/>
      <c r="L20" s="4"/>
    </row>
    <row r="21" spans="1:12" s="5" customFormat="1" ht="12.75" customHeight="1" x14ac:dyDescent="0.25">
      <c r="A21" s="211">
        <f>+A20+1</f>
        <v>5</v>
      </c>
      <c r="B21" s="37" t="s">
        <v>23</v>
      </c>
      <c r="C21" s="36">
        <v>660</v>
      </c>
      <c r="D21" s="24" t="s">
        <v>18</v>
      </c>
      <c r="E21" s="25">
        <v>1850</v>
      </c>
      <c r="F21" s="26">
        <f t="shared" si="0"/>
        <v>1221000</v>
      </c>
      <c r="G21" s="2">
        <f t="shared" si="1"/>
        <v>1221000</v>
      </c>
      <c r="H21" s="3"/>
      <c r="I21" s="3"/>
      <c r="J21" s="3"/>
      <c r="K21" s="3"/>
      <c r="L21" s="4"/>
    </row>
    <row r="22" spans="1:12" s="5" customFormat="1" ht="12.75" customHeight="1" x14ac:dyDescent="0.25">
      <c r="A22" s="211">
        <f>+A21+1</f>
        <v>6</v>
      </c>
      <c r="B22" s="37" t="s">
        <v>24</v>
      </c>
      <c r="C22" s="36">
        <v>3</v>
      </c>
      <c r="D22" s="24" t="s">
        <v>22</v>
      </c>
      <c r="E22" s="25">
        <f>+E32</f>
        <v>20000</v>
      </c>
      <c r="F22" s="26">
        <f t="shared" si="0"/>
        <v>60000</v>
      </c>
      <c r="G22" s="2">
        <f t="shared" si="1"/>
        <v>60000</v>
      </c>
      <c r="H22" s="3"/>
      <c r="I22" s="3"/>
      <c r="J22" s="3"/>
      <c r="K22" s="3"/>
      <c r="L22" s="4"/>
    </row>
    <row r="23" spans="1:12" s="5" customFormat="1" ht="12.75" customHeight="1" x14ac:dyDescent="0.25">
      <c r="A23" s="211">
        <v>7</v>
      </c>
      <c r="B23" s="37" t="s">
        <v>25</v>
      </c>
      <c r="C23" s="36">
        <v>3</v>
      </c>
      <c r="D23" s="24" t="s">
        <v>22</v>
      </c>
      <c r="E23" s="25">
        <v>104000</v>
      </c>
      <c r="F23" s="26">
        <f t="shared" si="0"/>
        <v>312000</v>
      </c>
      <c r="G23" s="2">
        <f t="shared" si="1"/>
        <v>312000</v>
      </c>
      <c r="H23" s="3"/>
      <c r="I23" s="3"/>
      <c r="J23" s="3"/>
      <c r="K23" s="3"/>
      <c r="L23" s="4"/>
    </row>
    <row r="24" spans="1:12" s="44" customFormat="1" ht="12.75" customHeight="1" x14ac:dyDescent="0.25">
      <c r="A24" s="212"/>
      <c r="B24" s="38" t="s">
        <v>26</v>
      </c>
      <c r="C24" s="39"/>
      <c r="D24" s="40"/>
      <c r="E24" s="41"/>
      <c r="F24" s="42">
        <f>+SUM(F17:F23)</f>
        <v>2469546</v>
      </c>
      <c r="G24" s="2">
        <f t="shared" si="1"/>
        <v>0</v>
      </c>
      <c r="H24" s="43"/>
      <c r="I24" s="43"/>
      <c r="J24" s="43"/>
      <c r="K24" s="43"/>
    </row>
    <row r="25" spans="1:12" s="45" customFormat="1" ht="9" customHeight="1" x14ac:dyDescent="0.25">
      <c r="A25" s="211"/>
      <c r="B25" s="3"/>
      <c r="C25" s="36"/>
      <c r="D25" s="24"/>
      <c r="E25" s="25"/>
      <c r="F25" s="26"/>
      <c r="G25" s="2">
        <f t="shared" si="1"/>
        <v>0</v>
      </c>
      <c r="H25" s="37"/>
      <c r="I25" s="37"/>
      <c r="J25" s="37"/>
      <c r="K25" s="37"/>
    </row>
    <row r="26" spans="1:12" s="34" customFormat="1" ht="13.5" customHeight="1" x14ac:dyDescent="0.25">
      <c r="A26" s="210">
        <v>2</v>
      </c>
      <c r="B26" s="27" t="s">
        <v>27</v>
      </c>
      <c r="C26" s="28"/>
      <c r="D26" s="29"/>
      <c r="E26" s="30"/>
      <c r="F26" s="31"/>
      <c r="G26" s="2">
        <f t="shared" si="1"/>
        <v>0</v>
      </c>
      <c r="H26" s="32"/>
      <c r="I26" s="32"/>
      <c r="J26" s="32"/>
      <c r="K26" s="32"/>
      <c r="L26" s="33"/>
    </row>
    <row r="27" spans="1:12" s="5" customFormat="1" ht="27" customHeight="1" x14ac:dyDescent="0.25">
      <c r="A27" s="211">
        <v>1</v>
      </c>
      <c r="B27" s="35" t="s">
        <v>17</v>
      </c>
      <c r="C27" s="36">
        <v>400</v>
      </c>
      <c r="D27" s="24" t="s">
        <v>18</v>
      </c>
      <c r="E27" s="25">
        <v>800</v>
      </c>
      <c r="F27" s="26">
        <f>+C27*E27</f>
        <v>320000</v>
      </c>
      <c r="G27" s="2">
        <f t="shared" si="1"/>
        <v>320000</v>
      </c>
      <c r="H27" s="3"/>
      <c r="I27" s="3"/>
      <c r="J27" s="3"/>
      <c r="K27" s="3"/>
      <c r="L27" s="4"/>
    </row>
    <row r="28" spans="1:12" s="5" customFormat="1" ht="12.75" customHeight="1" x14ac:dyDescent="0.25">
      <c r="A28" s="211">
        <v>2</v>
      </c>
      <c r="B28" s="37" t="s">
        <v>19</v>
      </c>
      <c r="C28" s="36">
        <v>400</v>
      </c>
      <c r="D28" s="24" t="s">
        <v>18</v>
      </c>
      <c r="E28" s="25">
        <v>150</v>
      </c>
      <c r="F28" s="26">
        <f t="shared" ref="F28:F33" si="2">+C28*E28</f>
        <v>60000</v>
      </c>
      <c r="G28" s="2">
        <f t="shared" si="1"/>
        <v>60000</v>
      </c>
      <c r="H28" s="3"/>
      <c r="I28" s="3"/>
      <c r="J28" s="3"/>
      <c r="K28" s="3"/>
      <c r="L28" s="4"/>
    </row>
    <row r="29" spans="1:12" s="5" customFormat="1" ht="12.75" customHeight="1" x14ac:dyDescent="0.25">
      <c r="A29" s="211">
        <v>3</v>
      </c>
      <c r="B29" s="37" t="s">
        <v>20</v>
      </c>
      <c r="C29" s="36">
        <v>300</v>
      </c>
      <c r="D29" s="24" t="s">
        <v>18</v>
      </c>
      <c r="E29" s="25">
        <v>226</v>
      </c>
      <c r="F29" s="26">
        <f t="shared" si="2"/>
        <v>67800</v>
      </c>
      <c r="G29" s="2">
        <f t="shared" si="1"/>
        <v>67800</v>
      </c>
      <c r="H29" s="3"/>
      <c r="I29" s="3"/>
      <c r="J29" s="3"/>
      <c r="K29" s="3"/>
      <c r="L29" s="4"/>
    </row>
    <row r="30" spans="1:12" s="5" customFormat="1" ht="12.75" customHeight="1" x14ac:dyDescent="0.25">
      <c r="A30" s="211">
        <v>4</v>
      </c>
      <c r="B30" s="37" t="s">
        <v>21</v>
      </c>
      <c r="C30" s="36">
        <v>3</v>
      </c>
      <c r="D30" s="24" t="s">
        <v>22</v>
      </c>
      <c r="E30" s="25">
        <v>45892</v>
      </c>
      <c r="F30" s="26">
        <f t="shared" si="2"/>
        <v>137676</v>
      </c>
      <c r="G30" s="2">
        <f t="shared" si="1"/>
        <v>137676</v>
      </c>
      <c r="H30" s="3"/>
      <c r="I30" s="3"/>
      <c r="J30" s="3"/>
      <c r="K30" s="3"/>
      <c r="L30" s="4"/>
    </row>
    <row r="31" spans="1:12" s="5" customFormat="1" ht="12.75" customHeight="1" x14ac:dyDescent="0.25">
      <c r="A31" s="211">
        <f>+A30+1</f>
        <v>5</v>
      </c>
      <c r="B31" s="37" t="s">
        <v>28</v>
      </c>
      <c r="C31" s="36">
        <v>400</v>
      </c>
      <c r="D31" s="24" t="s">
        <v>18</v>
      </c>
      <c r="E31" s="25">
        <v>950</v>
      </c>
      <c r="F31" s="26">
        <f t="shared" si="2"/>
        <v>380000</v>
      </c>
      <c r="G31" s="2">
        <f t="shared" si="1"/>
        <v>380000</v>
      </c>
      <c r="H31" s="3"/>
      <c r="I31" s="3"/>
      <c r="J31" s="3"/>
      <c r="K31" s="3"/>
      <c r="L31" s="4"/>
    </row>
    <row r="32" spans="1:12" s="5" customFormat="1" ht="12.75" customHeight="1" x14ac:dyDescent="0.25">
      <c r="A32" s="211">
        <f>+A31+1</f>
        <v>6</v>
      </c>
      <c r="B32" s="37" t="s">
        <v>24</v>
      </c>
      <c r="C32" s="36">
        <v>3</v>
      </c>
      <c r="D32" s="24" t="s">
        <v>22</v>
      </c>
      <c r="E32" s="25">
        <f>+E60</f>
        <v>20000</v>
      </c>
      <c r="F32" s="26">
        <f t="shared" si="2"/>
        <v>60000</v>
      </c>
      <c r="G32" s="2">
        <f t="shared" si="1"/>
        <v>60000</v>
      </c>
      <c r="H32" s="3"/>
      <c r="I32" s="3"/>
      <c r="J32" s="3"/>
      <c r="K32" s="3"/>
      <c r="L32" s="4"/>
    </row>
    <row r="33" spans="1:12" s="5" customFormat="1" ht="12.75" customHeight="1" x14ac:dyDescent="0.25">
      <c r="A33" s="211">
        <v>7</v>
      </c>
      <c r="B33" s="37" t="s">
        <v>25</v>
      </c>
      <c r="C33" s="36">
        <v>3</v>
      </c>
      <c r="D33" s="24" t="s">
        <v>22</v>
      </c>
      <c r="E33" s="25">
        <v>104000</v>
      </c>
      <c r="F33" s="26">
        <f t="shared" si="2"/>
        <v>312000</v>
      </c>
      <c r="G33" s="2">
        <f t="shared" si="1"/>
        <v>312000</v>
      </c>
      <c r="H33" s="3"/>
      <c r="I33" s="3"/>
      <c r="J33" s="3"/>
      <c r="K33" s="3"/>
      <c r="L33" s="4"/>
    </row>
    <row r="34" spans="1:12" s="44" customFormat="1" ht="12.75" customHeight="1" x14ac:dyDescent="0.25">
      <c r="A34" s="213"/>
      <c r="B34" s="38" t="s">
        <v>29</v>
      </c>
      <c r="C34" s="46"/>
      <c r="D34" s="47"/>
      <c r="E34" s="48"/>
      <c r="F34" s="42">
        <f>+SUM(F27:F33)</f>
        <v>1337476</v>
      </c>
      <c r="G34" s="2">
        <f t="shared" si="1"/>
        <v>0</v>
      </c>
      <c r="H34" s="43"/>
      <c r="I34" s="43"/>
      <c r="J34" s="43"/>
      <c r="K34" s="43"/>
    </row>
    <row r="35" spans="1:12" s="45" customFormat="1" ht="6" customHeight="1" x14ac:dyDescent="0.25">
      <c r="A35" s="214"/>
      <c r="B35" s="50"/>
      <c r="C35" s="28"/>
      <c r="D35" s="29"/>
      <c r="E35" s="30"/>
      <c r="F35" s="31"/>
      <c r="G35" s="2">
        <f t="shared" si="1"/>
        <v>0</v>
      </c>
      <c r="H35" s="37"/>
      <c r="I35" s="37"/>
      <c r="J35" s="37"/>
      <c r="K35" s="37"/>
    </row>
    <row r="36" spans="1:12" s="34" customFormat="1" ht="13.5" customHeight="1" x14ac:dyDescent="0.25">
      <c r="A36" s="210">
        <v>3</v>
      </c>
      <c r="B36" s="27" t="s">
        <v>30</v>
      </c>
      <c r="C36" s="28"/>
      <c r="D36" s="29"/>
      <c r="E36" s="30"/>
      <c r="F36" s="31"/>
      <c r="G36" s="2">
        <f t="shared" si="1"/>
        <v>0</v>
      </c>
      <c r="H36" s="32"/>
      <c r="I36" s="32"/>
      <c r="J36" s="32"/>
      <c r="K36" s="32"/>
      <c r="L36" s="33"/>
    </row>
    <row r="37" spans="1:12" s="5" customFormat="1" ht="12.75" customHeight="1" x14ac:dyDescent="0.25">
      <c r="A37" s="211">
        <v>1</v>
      </c>
      <c r="B37" s="37" t="s">
        <v>31</v>
      </c>
      <c r="C37" s="36">
        <v>750</v>
      </c>
      <c r="D37" s="24" t="s">
        <v>18</v>
      </c>
      <c r="E37" s="25">
        <v>900</v>
      </c>
      <c r="F37" s="26">
        <f>+C37*E37</f>
        <v>675000</v>
      </c>
      <c r="G37" s="2">
        <f t="shared" si="1"/>
        <v>675000</v>
      </c>
      <c r="H37" s="3"/>
      <c r="I37" s="3"/>
      <c r="J37" s="3"/>
      <c r="K37" s="3"/>
      <c r="L37" s="4"/>
    </row>
    <row r="38" spans="1:12" s="5" customFormat="1" ht="12.75" customHeight="1" x14ac:dyDescent="0.25">
      <c r="A38" s="211">
        <v>2</v>
      </c>
      <c r="B38" s="37" t="s">
        <v>32</v>
      </c>
      <c r="C38" s="36">
        <v>750</v>
      </c>
      <c r="D38" s="24" t="s">
        <v>18</v>
      </c>
      <c r="E38" s="25">
        <v>90</v>
      </c>
      <c r="F38" s="26">
        <f t="shared" ref="F38:F42" si="3">+C38*E38</f>
        <v>67500</v>
      </c>
      <c r="G38" s="2">
        <f t="shared" si="1"/>
        <v>67500</v>
      </c>
      <c r="H38" s="3"/>
      <c r="I38" s="3"/>
      <c r="J38" s="3"/>
      <c r="K38" s="3"/>
      <c r="L38" s="4"/>
    </row>
    <row r="39" spans="1:12" s="5" customFormat="1" ht="12.75" customHeight="1" x14ac:dyDescent="0.25">
      <c r="A39" s="211">
        <v>3</v>
      </c>
      <c r="B39" s="37" t="s">
        <v>33</v>
      </c>
      <c r="C39" s="36">
        <v>560</v>
      </c>
      <c r="D39" s="24" t="s">
        <v>18</v>
      </c>
      <c r="E39" s="25">
        <v>110</v>
      </c>
      <c r="F39" s="26">
        <f t="shared" si="3"/>
        <v>61600</v>
      </c>
      <c r="G39" s="2">
        <f t="shared" si="1"/>
        <v>61600</v>
      </c>
      <c r="H39" s="3"/>
      <c r="I39" s="3"/>
      <c r="J39" s="3"/>
      <c r="K39" s="3"/>
      <c r="L39" s="4"/>
    </row>
    <row r="40" spans="1:12" s="5" customFormat="1" ht="12.75" customHeight="1" x14ac:dyDescent="0.25">
      <c r="A40" s="211">
        <v>4</v>
      </c>
      <c r="B40" s="37" t="s">
        <v>34</v>
      </c>
      <c r="C40" s="36">
        <v>3</v>
      </c>
      <c r="D40" s="24" t="s">
        <v>22</v>
      </c>
      <c r="E40" s="25">
        <v>4000</v>
      </c>
      <c r="F40" s="26">
        <f t="shared" si="3"/>
        <v>12000</v>
      </c>
      <c r="G40" s="2">
        <f t="shared" si="1"/>
        <v>12000</v>
      </c>
      <c r="H40" s="3"/>
      <c r="I40" s="3"/>
      <c r="J40" s="3"/>
      <c r="K40" s="3"/>
      <c r="L40" s="4"/>
    </row>
    <row r="41" spans="1:12" s="5" customFormat="1" ht="12.75" customHeight="1" x14ac:dyDescent="0.25">
      <c r="A41" s="211">
        <f>+A40+1</f>
        <v>5</v>
      </c>
      <c r="B41" s="37" t="s">
        <v>35</v>
      </c>
      <c r="C41" s="36">
        <v>750</v>
      </c>
      <c r="D41" s="24" t="s">
        <v>18</v>
      </c>
      <c r="E41" s="25">
        <v>400</v>
      </c>
      <c r="F41" s="26">
        <f t="shared" si="3"/>
        <v>300000</v>
      </c>
      <c r="G41" s="2">
        <f t="shared" si="1"/>
        <v>300000</v>
      </c>
      <c r="H41" s="3"/>
      <c r="I41" s="3"/>
      <c r="J41" s="3"/>
      <c r="K41" s="3"/>
      <c r="L41" s="4"/>
    </row>
    <row r="42" spans="1:12" s="5" customFormat="1" ht="12.75" customHeight="1" x14ac:dyDescent="0.25">
      <c r="A42" s="211">
        <v>6</v>
      </c>
      <c r="B42" s="37" t="s">
        <v>25</v>
      </c>
      <c r="C42" s="36">
        <v>3</v>
      </c>
      <c r="D42" s="24" t="s">
        <v>22</v>
      </c>
      <c r="E42" s="25">
        <v>104000</v>
      </c>
      <c r="F42" s="26">
        <f t="shared" si="3"/>
        <v>312000</v>
      </c>
      <c r="G42" s="2">
        <f t="shared" si="1"/>
        <v>312000</v>
      </c>
      <c r="H42" s="3"/>
      <c r="I42" s="3"/>
      <c r="J42" s="3"/>
      <c r="K42" s="3"/>
      <c r="L42" s="4"/>
    </row>
    <row r="43" spans="1:12" s="44" customFormat="1" ht="12.75" customHeight="1" x14ac:dyDescent="0.25">
      <c r="A43" s="212"/>
      <c r="B43" s="38" t="s">
        <v>36</v>
      </c>
      <c r="C43" s="39"/>
      <c r="D43" s="40"/>
      <c r="E43" s="41"/>
      <c r="F43" s="42">
        <f>+SUM(F36:F42)</f>
        <v>1428100</v>
      </c>
      <c r="G43" s="2">
        <f t="shared" si="1"/>
        <v>0</v>
      </c>
      <c r="H43" s="43"/>
      <c r="I43" s="43"/>
      <c r="J43" s="43"/>
      <c r="K43" s="43"/>
    </row>
    <row r="44" spans="1:12" s="5" customFormat="1" ht="12.75" customHeight="1" x14ac:dyDescent="0.25">
      <c r="A44" s="211"/>
      <c r="B44" s="3"/>
      <c r="C44" s="36"/>
      <c r="D44" s="24"/>
      <c r="E44" s="25"/>
      <c r="F44" s="26"/>
      <c r="G44" s="2">
        <f t="shared" si="1"/>
        <v>0</v>
      </c>
      <c r="H44" s="3"/>
      <c r="I44" s="3"/>
      <c r="J44" s="3"/>
      <c r="K44" s="3"/>
      <c r="L44" s="4"/>
    </row>
    <row r="45" spans="1:12" s="34" customFormat="1" ht="24.75" customHeight="1" x14ac:dyDescent="0.25">
      <c r="A45" s="210">
        <v>4</v>
      </c>
      <c r="B45" s="27" t="s">
        <v>37</v>
      </c>
      <c r="C45" s="28"/>
      <c r="D45" s="29"/>
      <c r="E45" s="30"/>
      <c r="F45" s="31"/>
      <c r="G45" s="2">
        <f t="shared" si="1"/>
        <v>0</v>
      </c>
      <c r="H45" s="32"/>
      <c r="I45" s="32"/>
      <c r="J45" s="32"/>
      <c r="K45" s="32"/>
      <c r="L45" s="33"/>
    </row>
    <row r="46" spans="1:12" s="5" customFormat="1" ht="12.75" customHeight="1" x14ac:dyDescent="0.25">
      <c r="A46" s="211">
        <v>1</v>
      </c>
      <c r="B46" s="51" t="s">
        <v>38</v>
      </c>
      <c r="C46" s="36">
        <v>750</v>
      </c>
      <c r="D46" s="24" t="s">
        <v>18</v>
      </c>
      <c r="E46" s="25">
        <v>900</v>
      </c>
      <c r="F46" s="26">
        <f>+C46*E46</f>
        <v>675000</v>
      </c>
      <c r="G46" s="2">
        <f t="shared" si="1"/>
        <v>675000</v>
      </c>
      <c r="H46" s="3"/>
      <c r="I46" s="3"/>
      <c r="J46" s="3"/>
      <c r="K46" s="3"/>
      <c r="L46" s="4"/>
    </row>
    <row r="47" spans="1:12" s="5" customFormat="1" ht="12.75" customHeight="1" x14ac:dyDescent="0.25">
      <c r="A47" s="211">
        <v>2</v>
      </c>
      <c r="B47" s="51" t="s">
        <v>32</v>
      </c>
      <c r="C47" s="36">
        <v>750</v>
      </c>
      <c r="D47" s="24" t="s">
        <v>18</v>
      </c>
      <c r="E47" s="25">
        <v>90</v>
      </c>
      <c r="F47" s="26">
        <f t="shared" ref="F47:F51" si="4">+C47*E47</f>
        <v>67500</v>
      </c>
      <c r="G47" s="2">
        <f t="shared" si="1"/>
        <v>67500</v>
      </c>
      <c r="H47" s="3"/>
      <c r="I47" s="3"/>
      <c r="J47" s="3"/>
      <c r="K47" s="3"/>
      <c r="L47" s="4"/>
    </row>
    <row r="48" spans="1:12" s="5" customFormat="1" ht="12.75" customHeight="1" x14ac:dyDescent="0.25">
      <c r="A48" s="211">
        <v>3</v>
      </c>
      <c r="B48" s="51" t="s">
        <v>33</v>
      </c>
      <c r="C48" s="36">
        <v>560</v>
      </c>
      <c r="D48" s="24" t="s">
        <v>18</v>
      </c>
      <c r="E48" s="25">
        <v>110</v>
      </c>
      <c r="F48" s="26">
        <f t="shared" si="4"/>
        <v>61600</v>
      </c>
      <c r="G48" s="2">
        <f t="shared" si="1"/>
        <v>61600</v>
      </c>
      <c r="H48" s="3"/>
      <c r="I48" s="3"/>
      <c r="J48" s="3"/>
      <c r="K48" s="3"/>
      <c r="L48" s="4"/>
    </row>
    <row r="49" spans="1:12" s="5" customFormat="1" ht="12.75" customHeight="1" x14ac:dyDescent="0.25">
      <c r="A49" s="211">
        <v>4</v>
      </c>
      <c r="B49" s="51" t="s">
        <v>34</v>
      </c>
      <c r="C49" s="36">
        <v>3</v>
      </c>
      <c r="D49" s="24" t="s">
        <v>22</v>
      </c>
      <c r="E49" s="25">
        <v>4000</v>
      </c>
      <c r="F49" s="26">
        <f t="shared" si="4"/>
        <v>12000</v>
      </c>
      <c r="G49" s="2">
        <f t="shared" si="1"/>
        <v>12000</v>
      </c>
      <c r="H49" s="3"/>
      <c r="I49" s="3"/>
      <c r="J49" s="3"/>
      <c r="K49" s="3"/>
      <c r="L49" s="4"/>
    </row>
    <row r="50" spans="1:12" s="5" customFormat="1" ht="12.75" customHeight="1" x14ac:dyDescent="0.25">
      <c r="A50" s="211">
        <f>+A49+1</f>
        <v>5</v>
      </c>
      <c r="B50" s="51" t="s">
        <v>35</v>
      </c>
      <c r="C50" s="36">
        <v>750</v>
      </c>
      <c r="D50" s="24" t="s">
        <v>18</v>
      </c>
      <c r="E50" s="25">
        <v>400</v>
      </c>
      <c r="F50" s="26">
        <f t="shared" si="4"/>
        <v>300000</v>
      </c>
      <c r="G50" s="2">
        <f t="shared" si="1"/>
        <v>300000</v>
      </c>
      <c r="H50" s="3"/>
      <c r="I50" s="3"/>
      <c r="J50" s="3"/>
      <c r="K50" s="3"/>
      <c r="L50" s="4"/>
    </row>
    <row r="51" spans="1:12" s="5" customFormat="1" ht="12.75" customHeight="1" x14ac:dyDescent="0.25">
      <c r="A51" s="211">
        <v>6</v>
      </c>
      <c r="B51" s="51" t="s">
        <v>25</v>
      </c>
      <c r="C51" s="36">
        <v>3</v>
      </c>
      <c r="D51" s="24" t="s">
        <v>22</v>
      </c>
      <c r="E51" s="25">
        <v>104000</v>
      </c>
      <c r="F51" s="26">
        <f t="shared" si="4"/>
        <v>312000</v>
      </c>
      <c r="G51" s="2">
        <f t="shared" si="1"/>
        <v>312000</v>
      </c>
      <c r="H51" s="3"/>
      <c r="I51" s="3"/>
      <c r="J51" s="3"/>
      <c r="K51" s="3"/>
      <c r="L51" s="4"/>
    </row>
    <row r="52" spans="1:12" s="44" customFormat="1" ht="12.75" customHeight="1" x14ac:dyDescent="0.25">
      <c r="A52" s="212"/>
      <c r="B52" s="38" t="s">
        <v>39</v>
      </c>
      <c r="C52" s="39"/>
      <c r="D52" s="40"/>
      <c r="E52" s="41"/>
      <c r="F52" s="42">
        <f>+SUM(F45:F51)</f>
        <v>1428100</v>
      </c>
      <c r="G52" s="2">
        <f t="shared" si="1"/>
        <v>0</v>
      </c>
      <c r="H52" s="43"/>
      <c r="I52" s="43"/>
      <c r="J52" s="43"/>
      <c r="K52" s="43"/>
    </row>
    <row r="53" spans="1:12" s="45" customFormat="1" ht="9" customHeight="1" x14ac:dyDescent="0.25">
      <c r="A53" s="214"/>
      <c r="B53" s="50"/>
      <c r="C53" s="28"/>
      <c r="D53" s="29"/>
      <c r="E53" s="30"/>
      <c r="F53" s="31"/>
      <c r="G53" s="2">
        <f t="shared" si="1"/>
        <v>0</v>
      </c>
      <c r="H53" s="37"/>
      <c r="I53" s="37"/>
      <c r="J53" s="37"/>
      <c r="K53" s="37"/>
    </row>
    <row r="54" spans="1:12" s="34" customFormat="1" ht="28.5" customHeight="1" x14ac:dyDescent="0.25">
      <c r="A54" s="210">
        <v>4</v>
      </c>
      <c r="B54" s="27" t="s">
        <v>40</v>
      </c>
      <c r="C54" s="28"/>
      <c r="D54" s="29"/>
      <c r="E54" s="30"/>
      <c r="F54" s="31"/>
      <c r="G54" s="2">
        <f t="shared" si="1"/>
        <v>0</v>
      </c>
      <c r="H54" s="32"/>
      <c r="I54" s="32"/>
      <c r="J54" s="32" t="s">
        <v>41</v>
      </c>
      <c r="K54" s="32"/>
      <c r="L54" s="33"/>
    </row>
    <row r="55" spans="1:12" s="5" customFormat="1" ht="13.5" customHeight="1" x14ac:dyDescent="0.25">
      <c r="A55" s="215">
        <v>1</v>
      </c>
      <c r="B55" s="35" t="s">
        <v>42</v>
      </c>
      <c r="C55" s="36">
        <v>600</v>
      </c>
      <c r="D55" s="24" t="s">
        <v>18</v>
      </c>
      <c r="E55" s="25">
        <v>800</v>
      </c>
      <c r="F55" s="26">
        <f>+C55*E55</f>
        <v>480000</v>
      </c>
      <c r="G55" s="2">
        <f t="shared" si="1"/>
        <v>480000</v>
      </c>
      <c r="H55" s="3"/>
      <c r="I55" s="3"/>
      <c r="J55" s="3"/>
      <c r="K55" s="3"/>
      <c r="L55" s="4"/>
    </row>
    <row r="56" spans="1:12" s="5" customFormat="1" ht="12.75" customHeight="1" x14ac:dyDescent="0.25">
      <c r="A56" s="211">
        <v>2</v>
      </c>
      <c r="B56" s="51" t="s">
        <v>19</v>
      </c>
      <c r="C56" s="36">
        <v>600</v>
      </c>
      <c r="D56" s="24" t="s">
        <v>18</v>
      </c>
      <c r="E56" s="25">
        <v>150</v>
      </c>
      <c r="F56" s="26">
        <f t="shared" ref="F56:F61" si="5">+C56*E56</f>
        <v>90000</v>
      </c>
      <c r="G56" s="2">
        <f t="shared" si="1"/>
        <v>90000</v>
      </c>
      <c r="H56" s="3"/>
      <c r="I56" s="3"/>
      <c r="J56" s="3"/>
      <c r="K56" s="3"/>
      <c r="L56" s="4"/>
    </row>
    <row r="57" spans="1:12" s="5" customFormat="1" ht="12.75" customHeight="1" x14ac:dyDescent="0.25">
      <c r="A57" s="211">
        <v>3</v>
      </c>
      <c r="B57" s="51" t="s">
        <v>20</v>
      </c>
      <c r="C57" s="36">
        <v>450</v>
      </c>
      <c r="D57" s="24" t="s">
        <v>18</v>
      </c>
      <c r="E57" s="25">
        <v>226</v>
      </c>
      <c r="F57" s="26">
        <f t="shared" si="5"/>
        <v>101700</v>
      </c>
      <c r="G57" s="2">
        <f t="shared" si="1"/>
        <v>101700</v>
      </c>
      <c r="H57" s="3"/>
      <c r="I57" s="3"/>
      <c r="J57" s="3"/>
      <c r="K57" s="3"/>
      <c r="L57" s="4"/>
    </row>
    <row r="58" spans="1:12" s="5" customFormat="1" ht="12.75" customHeight="1" x14ac:dyDescent="0.25">
      <c r="A58" s="211">
        <v>4</v>
      </c>
      <c r="B58" s="51" t="s">
        <v>21</v>
      </c>
      <c r="C58" s="36">
        <v>2</v>
      </c>
      <c r="D58" s="24" t="s">
        <v>22</v>
      </c>
      <c r="E58" s="25">
        <v>45892</v>
      </c>
      <c r="F58" s="26">
        <f t="shared" si="5"/>
        <v>91784</v>
      </c>
      <c r="G58" s="2">
        <f t="shared" si="1"/>
        <v>91784</v>
      </c>
      <c r="H58" s="3"/>
      <c r="I58" s="3"/>
      <c r="J58" s="3"/>
      <c r="K58" s="3"/>
      <c r="L58" s="4"/>
    </row>
    <row r="59" spans="1:12" s="5" customFormat="1" ht="12.75" customHeight="1" x14ac:dyDescent="0.25">
      <c r="A59" s="211">
        <f>+A58+1</f>
        <v>5</v>
      </c>
      <c r="B59" s="51" t="s">
        <v>28</v>
      </c>
      <c r="C59" s="36">
        <v>600</v>
      </c>
      <c r="D59" s="24" t="s">
        <v>18</v>
      </c>
      <c r="E59" s="25">
        <v>950</v>
      </c>
      <c r="F59" s="26">
        <f t="shared" si="5"/>
        <v>570000</v>
      </c>
      <c r="G59" s="2">
        <f t="shared" si="1"/>
        <v>570000</v>
      </c>
      <c r="H59" s="3"/>
      <c r="I59" s="3"/>
      <c r="J59" s="3"/>
      <c r="K59" s="3"/>
      <c r="L59" s="4"/>
    </row>
    <row r="60" spans="1:12" s="5" customFormat="1" ht="12.75" customHeight="1" x14ac:dyDescent="0.25">
      <c r="A60" s="211">
        <f>+A59+1</f>
        <v>6</v>
      </c>
      <c r="B60" s="51" t="s">
        <v>24</v>
      </c>
      <c r="C60" s="36">
        <v>2</v>
      </c>
      <c r="D60" s="24" t="s">
        <v>22</v>
      </c>
      <c r="E60" s="25">
        <f>+E79</f>
        <v>20000</v>
      </c>
      <c r="F60" s="26">
        <f t="shared" si="5"/>
        <v>40000</v>
      </c>
      <c r="G60" s="2">
        <f t="shared" si="1"/>
        <v>40000</v>
      </c>
      <c r="H60" s="3"/>
      <c r="I60" s="3"/>
      <c r="J60" s="3"/>
      <c r="K60" s="3"/>
      <c r="L60" s="4"/>
    </row>
    <row r="61" spans="1:12" s="5" customFormat="1" ht="12.75" customHeight="1" x14ac:dyDescent="0.25">
      <c r="A61" s="211">
        <v>7</v>
      </c>
      <c r="B61" s="51" t="s">
        <v>43</v>
      </c>
      <c r="C61" s="36">
        <v>2</v>
      </c>
      <c r="D61" s="24" t="s">
        <v>22</v>
      </c>
      <c r="E61" s="25">
        <v>104000</v>
      </c>
      <c r="F61" s="26">
        <f t="shared" si="5"/>
        <v>208000</v>
      </c>
      <c r="G61" s="2">
        <f t="shared" si="1"/>
        <v>208000</v>
      </c>
      <c r="H61" s="3"/>
      <c r="I61" s="3"/>
      <c r="J61" s="3"/>
      <c r="K61" s="3"/>
      <c r="L61" s="4"/>
    </row>
    <row r="62" spans="1:12" s="44" customFormat="1" ht="12.75" customHeight="1" x14ac:dyDescent="0.25">
      <c r="A62" s="212"/>
      <c r="B62" s="38" t="s">
        <v>39</v>
      </c>
      <c r="C62" s="39"/>
      <c r="D62" s="40"/>
      <c r="E62" s="41"/>
      <c r="F62" s="42">
        <f>+SUM(F55:F61)</f>
        <v>1581484</v>
      </c>
      <c r="G62" s="2">
        <f t="shared" si="1"/>
        <v>0</v>
      </c>
      <c r="H62" s="43"/>
      <c r="I62" s="43"/>
      <c r="J62" s="43"/>
      <c r="K62" s="43"/>
    </row>
    <row r="63" spans="1:12" s="45" customFormat="1" ht="15" customHeight="1" x14ac:dyDescent="0.25">
      <c r="A63" s="214"/>
      <c r="B63" s="32"/>
      <c r="C63" s="28"/>
      <c r="D63" s="29"/>
      <c r="E63" s="30"/>
      <c r="F63" s="31"/>
      <c r="G63" s="2">
        <f t="shared" si="1"/>
        <v>0</v>
      </c>
      <c r="H63" s="37"/>
      <c r="I63" s="37"/>
      <c r="J63" s="37"/>
      <c r="K63" s="37"/>
    </row>
    <row r="64" spans="1:12" s="34" customFormat="1" ht="28.5" customHeight="1" x14ac:dyDescent="0.25">
      <c r="A64" s="210">
        <v>5</v>
      </c>
      <c r="B64" s="27" t="s">
        <v>44</v>
      </c>
      <c r="C64" s="28"/>
      <c r="D64" s="29"/>
      <c r="E64" s="30"/>
      <c r="F64" s="31"/>
      <c r="G64" s="2">
        <f t="shared" si="1"/>
        <v>0</v>
      </c>
      <c r="H64" s="32"/>
      <c r="I64" s="32"/>
      <c r="J64" s="32"/>
      <c r="K64" s="32"/>
      <c r="L64" s="33"/>
    </row>
    <row r="65" spans="1:12" s="5" customFormat="1" ht="12.75" customHeight="1" x14ac:dyDescent="0.25">
      <c r="A65" s="211">
        <v>1</v>
      </c>
      <c r="B65" s="51" t="s">
        <v>45</v>
      </c>
      <c r="C65" s="36">
        <v>600</v>
      </c>
      <c r="D65" s="24" t="s">
        <v>18</v>
      </c>
      <c r="E65" s="25">
        <v>900</v>
      </c>
      <c r="F65" s="26">
        <f>+C65*E65</f>
        <v>540000</v>
      </c>
      <c r="G65" s="2">
        <f t="shared" si="1"/>
        <v>540000</v>
      </c>
      <c r="H65" s="3"/>
      <c r="I65" s="3"/>
      <c r="J65" s="3"/>
      <c r="K65" s="3"/>
      <c r="L65" s="4"/>
    </row>
    <row r="66" spans="1:12" s="5" customFormat="1" ht="12.75" customHeight="1" x14ac:dyDescent="0.25">
      <c r="A66" s="211">
        <v>2</v>
      </c>
      <c r="B66" s="51" t="s">
        <v>46</v>
      </c>
      <c r="C66" s="36">
        <v>600</v>
      </c>
      <c r="D66" s="24" t="s">
        <v>18</v>
      </c>
      <c r="E66" s="25">
        <v>90</v>
      </c>
      <c r="F66" s="26">
        <f t="shared" ref="F66:F70" si="6">+C66*E66</f>
        <v>54000</v>
      </c>
      <c r="G66" s="2">
        <f t="shared" si="1"/>
        <v>54000</v>
      </c>
      <c r="H66" s="3"/>
      <c r="I66" s="3"/>
      <c r="J66" s="3"/>
      <c r="K66" s="3"/>
      <c r="L66" s="4"/>
    </row>
    <row r="67" spans="1:12" s="5" customFormat="1" ht="12.75" customHeight="1" x14ac:dyDescent="0.25">
      <c r="A67" s="211">
        <v>3</v>
      </c>
      <c r="B67" s="51" t="s">
        <v>47</v>
      </c>
      <c r="C67" s="36">
        <v>450</v>
      </c>
      <c r="D67" s="24" t="s">
        <v>18</v>
      </c>
      <c r="E67" s="25">
        <v>110</v>
      </c>
      <c r="F67" s="26">
        <f t="shared" si="6"/>
        <v>49500</v>
      </c>
      <c r="G67" s="2">
        <f t="shared" si="1"/>
        <v>49500</v>
      </c>
      <c r="H67" s="3"/>
      <c r="I67" s="3"/>
      <c r="J67" s="3"/>
      <c r="K67" s="3"/>
      <c r="L67" s="4"/>
    </row>
    <row r="68" spans="1:12" s="5" customFormat="1" ht="12.75" customHeight="1" x14ac:dyDescent="0.25">
      <c r="A68" s="211">
        <v>4</v>
      </c>
      <c r="B68" s="51" t="s">
        <v>34</v>
      </c>
      <c r="C68" s="36">
        <v>3</v>
      </c>
      <c r="D68" s="24" t="s">
        <v>22</v>
      </c>
      <c r="E68" s="25">
        <v>4000</v>
      </c>
      <c r="F68" s="26">
        <f t="shared" si="6"/>
        <v>12000</v>
      </c>
      <c r="G68" s="2">
        <f t="shared" si="1"/>
        <v>12000</v>
      </c>
      <c r="H68" s="3"/>
      <c r="I68" s="3"/>
      <c r="J68" s="3"/>
      <c r="K68" s="3"/>
      <c r="L68" s="4"/>
    </row>
    <row r="69" spans="1:12" s="5" customFormat="1" ht="12.75" customHeight="1" x14ac:dyDescent="0.25">
      <c r="A69" s="211">
        <f>+A68+1</f>
        <v>5</v>
      </c>
      <c r="B69" s="51" t="s">
        <v>48</v>
      </c>
      <c r="C69" s="36">
        <v>600</v>
      </c>
      <c r="D69" s="24" t="s">
        <v>18</v>
      </c>
      <c r="E69" s="25">
        <v>800</v>
      </c>
      <c r="F69" s="26">
        <f t="shared" si="6"/>
        <v>480000</v>
      </c>
      <c r="G69" s="2">
        <f t="shared" si="1"/>
        <v>480000</v>
      </c>
      <c r="H69" s="3"/>
      <c r="I69" s="3"/>
      <c r="J69" s="3"/>
      <c r="K69" s="3"/>
      <c r="L69" s="4"/>
    </row>
    <row r="70" spans="1:12" s="5" customFormat="1" ht="12.75" customHeight="1" x14ac:dyDescent="0.25">
      <c r="A70" s="211">
        <v>6</v>
      </c>
      <c r="B70" s="51" t="s">
        <v>25</v>
      </c>
      <c r="C70" s="36">
        <v>3</v>
      </c>
      <c r="D70" s="24" t="s">
        <v>22</v>
      </c>
      <c r="E70" s="25">
        <v>104000</v>
      </c>
      <c r="F70" s="26">
        <f t="shared" si="6"/>
        <v>312000</v>
      </c>
      <c r="G70" s="2">
        <f t="shared" si="1"/>
        <v>312000</v>
      </c>
      <c r="H70" s="3"/>
      <c r="I70" s="3"/>
      <c r="J70" s="3"/>
      <c r="K70" s="3"/>
      <c r="L70" s="4"/>
    </row>
    <row r="71" spans="1:12" s="44" customFormat="1" ht="12.75" customHeight="1" x14ac:dyDescent="0.25">
      <c r="A71" s="212"/>
      <c r="B71" s="38" t="s">
        <v>49</v>
      </c>
      <c r="C71" s="39"/>
      <c r="D71" s="40"/>
      <c r="E71" s="41"/>
      <c r="F71" s="42">
        <f>+SUM(F65:F70)</f>
        <v>1447500</v>
      </c>
      <c r="G71" s="2">
        <f t="shared" si="1"/>
        <v>0</v>
      </c>
      <c r="H71" s="43"/>
      <c r="I71" s="43"/>
      <c r="J71" s="43"/>
      <c r="K71" s="43"/>
    </row>
    <row r="72" spans="1:12" s="45" customFormat="1" ht="4.5" customHeight="1" x14ac:dyDescent="0.25">
      <c r="A72" s="214"/>
      <c r="B72" s="32"/>
      <c r="C72" s="28"/>
      <c r="D72" s="29"/>
      <c r="E72" s="30"/>
      <c r="F72" s="31"/>
      <c r="G72" s="2">
        <f t="shared" si="1"/>
        <v>0</v>
      </c>
      <c r="H72" s="37"/>
      <c r="I72" s="37"/>
      <c r="J72" s="37"/>
      <c r="K72" s="37"/>
    </row>
    <row r="73" spans="1:12" s="34" customFormat="1" ht="28.5" customHeight="1" x14ac:dyDescent="0.25">
      <c r="A73" s="210">
        <v>6</v>
      </c>
      <c r="B73" s="27" t="s">
        <v>50</v>
      </c>
      <c r="C73" s="28"/>
      <c r="D73" s="29"/>
      <c r="E73" s="30"/>
      <c r="F73" s="31"/>
      <c r="G73" s="2">
        <f t="shared" si="1"/>
        <v>0</v>
      </c>
      <c r="H73" s="32"/>
      <c r="I73" s="32"/>
      <c r="J73" s="32"/>
      <c r="K73" s="32"/>
      <c r="L73" s="33"/>
    </row>
    <row r="74" spans="1:12" s="5" customFormat="1" ht="12.75" customHeight="1" x14ac:dyDescent="0.25">
      <c r="A74" s="211">
        <v>1</v>
      </c>
      <c r="B74" s="51" t="s">
        <v>51</v>
      </c>
      <c r="C74" s="36">
        <v>250</v>
      </c>
      <c r="D74" s="24" t="s">
        <v>18</v>
      </c>
      <c r="E74" s="25">
        <v>800</v>
      </c>
      <c r="F74" s="26">
        <f>+C74*E74</f>
        <v>200000</v>
      </c>
      <c r="G74" s="2">
        <f t="shared" si="1"/>
        <v>200000</v>
      </c>
      <c r="H74" s="3"/>
      <c r="I74" s="3"/>
      <c r="J74" s="3"/>
      <c r="K74" s="3"/>
      <c r="L74" s="4"/>
    </row>
    <row r="75" spans="1:12" s="5" customFormat="1" ht="12.75" customHeight="1" x14ac:dyDescent="0.25">
      <c r="A75" s="211">
        <v>2</v>
      </c>
      <c r="B75" s="51" t="s">
        <v>52</v>
      </c>
      <c r="C75" s="36">
        <v>250</v>
      </c>
      <c r="D75" s="24" t="s">
        <v>18</v>
      </c>
      <c r="E75" s="25">
        <v>150</v>
      </c>
      <c r="F75" s="26">
        <f t="shared" ref="F75:F80" si="7">+C75*E75</f>
        <v>37500</v>
      </c>
      <c r="G75" s="2">
        <f t="shared" si="1"/>
        <v>37500</v>
      </c>
      <c r="H75" s="3"/>
      <c r="I75" s="3"/>
      <c r="J75" s="3"/>
      <c r="K75" s="3"/>
      <c r="L75" s="4"/>
    </row>
    <row r="76" spans="1:12" s="5" customFormat="1" ht="12.75" customHeight="1" x14ac:dyDescent="0.25">
      <c r="A76" s="211">
        <v>3</v>
      </c>
      <c r="B76" s="51" t="s">
        <v>53</v>
      </c>
      <c r="C76" s="36">
        <v>185</v>
      </c>
      <c r="D76" s="24" t="s">
        <v>18</v>
      </c>
      <c r="E76" s="25">
        <v>326</v>
      </c>
      <c r="F76" s="26">
        <f t="shared" si="7"/>
        <v>60310</v>
      </c>
      <c r="G76" s="2">
        <f t="shared" si="1"/>
        <v>60310</v>
      </c>
      <c r="H76" s="3"/>
      <c r="I76" s="3"/>
      <c r="J76" s="3"/>
      <c r="K76" s="3"/>
      <c r="L76" s="4"/>
    </row>
    <row r="77" spans="1:12" s="5" customFormat="1" ht="12.75" customHeight="1" x14ac:dyDescent="0.25">
      <c r="A77" s="211">
        <v>4</v>
      </c>
      <c r="B77" s="51" t="s">
        <v>54</v>
      </c>
      <c r="C77" s="36">
        <v>2</v>
      </c>
      <c r="D77" s="24" t="s">
        <v>22</v>
      </c>
      <c r="E77" s="25">
        <v>45892</v>
      </c>
      <c r="F77" s="26">
        <f t="shared" si="7"/>
        <v>91784</v>
      </c>
      <c r="G77" s="2">
        <f t="shared" si="1"/>
        <v>91784</v>
      </c>
      <c r="H77" s="3"/>
      <c r="I77" s="3"/>
      <c r="J77" s="3"/>
      <c r="K77" s="3"/>
      <c r="L77" s="4"/>
    </row>
    <row r="78" spans="1:12" s="5" customFormat="1" ht="12.75" customHeight="1" x14ac:dyDescent="0.25">
      <c r="A78" s="211">
        <f>+A77+1</f>
        <v>5</v>
      </c>
      <c r="B78" s="51" t="s">
        <v>55</v>
      </c>
      <c r="C78" s="36">
        <v>250</v>
      </c>
      <c r="D78" s="24" t="s">
        <v>18</v>
      </c>
      <c r="E78" s="25">
        <v>850</v>
      </c>
      <c r="F78" s="26">
        <f t="shared" si="7"/>
        <v>212500</v>
      </c>
      <c r="G78" s="2">
        <f t="shared" si="1"/>
        <v>212500</v>
      </c>
      <c r="H78" s="3"/>
      <c r="I78" s="3"/>
      <c r="J78" s="3"/>
      <c r="K78" s="3"/>
      <c r="L78" s="4"/>
    </row>
    <row r="79" spans="1:12" s="5" customFormat="1" ht="12.75" customHeight="1" x14ac:dyDescent="0.25">
      <c r="A79" s="211">
        <f>+A78+1</f>
        <v>6</v>
      </c>
      <c r="B79" s="51" t="s">
        <v>24</v>
      </c>
      <c r="C79" s="36">
        <v>2</v>
      </c>
      <c r="D79" s="24" t="s">
        <v>22</v>
      </c>
      <c r="E79" s="25">
        <f>+E89</f>
        <v>20000</v>
      </c>
      <c r="F79" s="26">
        <f t="shared" si="7"/>
        <v>40000</v>
      </c>
      <c r="G79" s="2">
        <f t="shared" si="1"/>
        <v>40000</v>
      </c>
      <c r="H79" s="3"/>
      <c r="I79" s="3"/>
      <c r="J79" s="3"/>
      <c r="K79" s="3"/>
      <c r="L79" s="4"/>
    </row>
    <row r="80" spans="1:12" s="5" customFormat="1" ht="12.75" customHeight="1" x14ac:dyDescent="0.25">
      <c r="A80" s="211">
        <v>7</v>
      </c>
      <c r="B80" s="51" t="s">
        <v>25</v>
      </c>
      <c r="C80" s="36">
        <v>2</v>
      </c>
      <c r="D80" s="24" t="s">
        <v>56</v>
      </c>
      <c r="E80" s="25">
        <v>104000</v>
      </c>
      <c r="F80" s="26">
        <f t="shared" si="7"/>
        <v>208000</v>
      </c>
      <c r="G80" s="2">
        <f t="shared" si="1"/>
        <v>208000</v>
      </c>
      <c r="H80" s="3"/>
      <c r="I80" s="3"/>
      <c r="J80" s="3"/>
      <c r="K80" s="3"/>
      <c r="L80" s="4"/>
    </row>
    <row r="81" spans="1:12" s="44" customFormat="1" ht="12.75" customHeight="1" x14ac:dyDescent="0.25">
      <c r="A81" s="212"/>
      <c r="B81" s="38" t="s">
        <v>57</v>
      </c>
      <c r="C81" s="39"/>
      <c r="D81" s="40"/>
      <c r="E81" s="41"/>
      <c r="F81" s="42">
        <f>+SUM(F74:F80)</f>
        <v>850094</v>
      </c>
      <c r="G81" s="2">
        <f t="shared" si="1"/>
        <v>0</v>
      </c>
      <c r="H81" s="43"/>
      <c r="I81" s="43"/>
      <c r="J81" s="43"/>
      <c r="K81" s="43"/>
    </row>
    <row r="82" spans="1:12" s="5" customFormat="1" x14ac:dyDescent="0.25">
      <c r="A82" s="214"/>
      <c r="B82" s="32"/>
      <c r="C82" s="28"/>
      <c r="D82" s="29"/>
      <c r="E82" s="30"/>
      <c r="F82" s="31"/>
      <c r="G82" s="2">
        <f t="shared" ref="G82:G145" si="8">+E82*C82</f>
        <v>0</v>
      </c>
      <c r="H82" s="3"/>
      <c r="I82" s="3"/>
      <c r="J82" s="3"/>
      <c r="K82" s="3"/>
      <c r="L82" s="4"/>
    </row>
    <row r="83" spans="1:12" s="34" customFormat="1" ht="26.25" customHeight="1" x14ac:dyDescent="0.25">
      <c r="A83" s="210">
        <v>7</v>
      </c>
      <c r="B83" s="27" t="s">
        <v>58</v>
      </c>
      <c r="C83" s="28"/>
      <c r="D83" s="29"/>
      <c r="E83" s="30"/>
      <c r="F83" s="31"/>
      <c r="G83" s="2">
        <f t="shared" si="8"/>
        <v>0</v>
      </c>
      <c r="H83" s="32"/>
      <c r="I83" s="32"/>
      <c r="J83" s="32"/>
      <c r="K83" s="32"/>
      <c r="L83" s="33"/>
    </row>
    <row r="84" spans="1:12" s="5" customFormat="1" ht="12.75" customHeight="1" x14ac:dyDescent="0.25">
      <c r="A84" s="211">
        <v>1</v>
      </c>
      <c r="B84" s="51" t="s">
        <v>51</v>
      </c>
      <c r="C84" s="36">
        <v>300</v>
      </c>
      <c r="D84" s="24" t="s">
        <v>18</v>
      </c>
      <c r="E84" s="25">
        <v>800</v>
      </c>
      <c r="F84" s="26">
        <f>+C84*E84</f>
        <v>240000</v>
      </c>
      <c r="G84" s="2">
        <f t="shared" si="8"/>
        <v>240000</v>
      </c>
      <c r="H84" s="3"/>
      <c r="I84" s="3"/>
      <c r="J84" s="3"/>
      <c r="K84" s="3"/>
      <c r="L84" s="4"/>
    </row>
    <row r="85" spans="1:12" s="5" customFormat="1" ht="12.75" customHeight="1" x14ac:dyDescent="0.25">
      <c r="A85" s="211">
        <v>2</v>
      </c>
      <c r="B85" s="51" t="s">
        <v>52</v>
      </c>
      <c r="C85" s="36">
        <v>300</v>
      </c>
      <c r="D85" s="24" t="s">
        <v>18</v>
      </c>
      <c r="E85" s="25">
        <v>150</v>
      </c>
      <c r="F85" s="26">
        <f t="shared" ref="F85:F90" si="9">+C85*E85</f>
        <v>45000</v>
      </c>
      <c r="G85" s="2">
        <f t="shared" si="8"/>
        <v>45000</v>
      </c>
      <c r="H85" s="3"/>
      <c r="I85" s="3"/>
      <c r="J85" s="3"/>
      <c r="K85" s="3"/>
      <c r="L85" s="4"/>
    </row>
    <row r="86" spans="1:12" s="5" customFormat="1" ht="12.75" customHeight="1" x14ac:dyDescent="0.25">
      <c r="A86" s="211">
        <v>3</v>
      </c>
      <c r="B86" s="51" t="s">
        <v>53</v>
      </c>
      <c r="C86" s="36">
        <v>225</v>
      </c>
      <c r="D86" s="24" t="s">
        <v>18</v>
      </c>
      <c r="E86" s="25">
        <v>326</v>
      </c>
      <c r="F86" s="26">
        <f t="shared" si="9"/>
        <v>73350</v>
      </c>
      <c r="G86" s="2">
        <f t="shared" si="8"/>
        <v>73350</v>
      </c>
      <c r="H86" s="3"/>
      <c r="I86" s="3"/>
      <c r="J86" s="3"/>
      <c r="K86" s="3"/>
      <c r="L86" s="4"/>
    </row>
    <row r="87" spans="1:12" s="5" customFormat="1" ht="12.75" customHeight="1" x14ac:dyDescent="0.25">
      <c r="A87" s="211">
        <v>4</v>
      </c>
      <c r="B87" s="51" t="s">
        <v>54</v>
      </c>
      <c r="C87" s="36">
        <v>2</v>
      </c>
      <c r="D87" s="24" t="s">
        <v>22</v>
      </c>
      <c r="E87" s="25">
        <v>45892</v>
      </c>
      <c r="F87" s="26">
        <f t="shared" si="9"/>
        <v>91784</v>
      </c>
      <c r="G87" s="2">
        <f t="shared" si="8"/>
        <v>91784</v>
      </c>
      <c r="H87" s="3"/>
      <c r="I87" s="3"/>
      <c r="J87" s="3"/>
      <c r="K87" s="3"/>
      <c r="L87" s="4"/>
    </row>
    <row r="88" spans="1:12" s="5" customFormat="1" ht="12.75" customHeight="1" x14ac:dyDescent="0.25">
      <c r="A88" s="211">
        <f>+A87+1</f>
        <v>5</v>
      </c>
      <c r="B88" s="51" t="s">
        <v>55</v>
      </c>
      <c r="C88" s="36">
        <v>300</v>
      </c>
      <c r="D88" s="24" t="s">
        <v>18</v>
      </c>
      <c r="E88" s="25">
        <v>850</v>
      </c>
      <c r="F88" s="26">
        <f t="shared" si="9"/>
        <v>255000</v>
      </c>
      <c r="G88" s="2">
        <f t="shared" si="8"/>
        <v>255000</v>
      </c>
      <c r="H88" s="3"/>
      <c r="I88" s="3"/>
      <c r="J88" s="3"/>
      <c r="K88" s="3"/>
      <c r="L88" s="4"/>
    </row>
    <row r="89" spans="1:12" s="5" customFormat="1" ht="12.75" customHeight="1" x14ac:dyDescent="0.25">
      <c r="A89" s="211">
        <f>+A88+1</f>
        <v>6</v>
      </c>
      <c r="B89" s="51" t="s">
        <v>24</v>
      </c>
      <c r="C89" s="36">
        <v>2</v>
      </c>
      <c r="D89" s="24" t="s">
        <v>22</v>
      </c>
      <c r="E89" s="25">
        <f>+E108</f>
        <v>20000</v>
      </c>
      <c r="F89" s="26">
        <f t="shared" si="9"/>
        <v>40000</v>
      </c>
      <c r="G89" s="2">
        <f t="shared" si="8"/>
        <v>40000</v>
      </c>
      <c r="H89" s="3"/>
      <c r="I89" s="3"/>
      <c r="J89" s="3"/>
      <c r="K89" s="3"/>
      <c r="L89" s="4"/>
    </row>
    <row r="90" spans="1:12" s="5" customFormat="1" ht="12.75" customHeight="1" x14ac:dyDescent="0.25">
      <c r="A90" s="211">
        <v>7</v>
      </c>
      <c r="B90" s="51" t="s">
        <v>25</v>
      </c>
      <c r="C90" s="36">
        <v>2</v>
      </c>
      <c r="D90" s="24" t="s">
        <v>22</v>
      </c>
      <c r="E90" s="25">
        <v>104000</v>
      </c>
      <c r="F90" s="26">
        <f t="shared" si="9"/>
        <v>208000</v>
      </c>
      <c r="G90" s="2">
        <f t="shared" si="8"/>
        <v>208000</v>
      </c>
      <c r="H90" s="3"/>
      <c r="I90" s="3"/>
      <c r="J90" s="3"/>
      <c r="K90" s="3"/>
      <c r="L90" s="4"/>
    </row>
    <row r="91" spans="1:12" s="44" customFormat="1" ht="12.75" customHeight="1" x14ac:dyDescent="0.25">
      <c r="A91" s="212"/>
      <c r="B91" s="38" t="s">
        <v>59</v>
      </c>
      <c r="C91" s="39"/>
      <c r="D91" s="40"/>
      <c r="E91" s="41"/>
      <c r="F91" s="42">
        <f>+SUM(F84:F90)</f>
        <v>953134</v>
      </c>
      <c r="G91" s="2">
        <f t="shared" si="8"/>
        <v>0</v>
      </c>
      <c r="H91" s="43"/>
      <c r="I91" s="43"/>
      <c r="J91" s="43"/>
      <c r="K91" s="43"/>
    </row>
    <row r="92" spans="1:12" s="45" customFormat="1" ht="12.75" customHeight="1" x14ac:dyDescent="0.25">
      <c r="A92" s="214"/>
      <c r="B92" s="50"/>
      <c r="C92" s="28"/>
      <c r="D92" s="29"/>
      <c r="E92" s="30"/>
      <c r="F92" s="31"/>
      <c r="G92" s="2">
        <f t="shared" si="8"/>
        <v>0</v>
      </c>
      <c r="H92" s="37"/>
      <c r="I92" s="37"/>
      <c r="J92" s="37"/>
      <c r="K92" s="37"/>
    </row>
    <row r="93" spans="1:12" s="34" customFormat="1" ht="28.5" customHeight="1" x14ac:dyDescent="0.25">
      <c r="A93" s="210">
        <v>8</v>
      </c>
      <c r="B93" s="52" t="s">
        <v>60</v>
      </c>
      <c r="C93" s="28"/>
      <c r="D93" s="29"/>
      <c r="E93" s="30"/>
      <c r="F93" s="31"/>
      <c r="G93" s="2">
        <f t="shared" si="8"/>
        <v>0</v>
      </c>
      <c r="H93" s="32"/>
      <c r="I93" s="32"/>
      <c r="J93" s="32"/>
      <c r="K93" s="32"/>
      <c r="L93" s="33"/>
    </row>
    <row r="94" spans="1:12" s="34" customFormat="1" ht="12.75" customHeight="1" x14ac:dyDescent="0.25">
      <c r="A94" s="211">
        <v>1</v>
      </c>
      <c r="B94" s="51" t="s">
        <v>31</v>
      </c>
      <c r="C94" s="36">
        <v>800</v>
      </c>
      <c r="D94" s="24" t="s">
        <v>18</v>
      </c>
      <c r="E94" s="25">
        <v>900</v>
      </c>
      <c r="F94" s="26">
        <f>+C94*E94</f>
        <v>720000</v>
      </c>
      <c r="G94" s="2">
        <f t="shared" si="8"/>
        <v>720000</v>
      </c>
      <c r="H94" s="32"/>
      <c r="I94" s="32"/>
      <c r="J94" s="32"/>
      <c r="K94" s="32"/>
      <c r="L94" s="33"/>
    </row>
    <row r="95" spans="1:12" s="5" customFormat="1" ht="12.75" customHeight="1" x14ac:dyDescent="0.25">
      <c r="A95" s="211">
        <v>2</v>
      </c>
      <c r="B95" s="51" t="s">
        <v>32</v>
      </c>
      <c r="C95" s="36">
        <v>800</v>
      </c>
      <c r="D95" s="24" t="s">
        <v>18</v>
      </c>
      <c r="E95" s="25">
        <v>90</v>
      </c>
      <c r="F95" s="26">
        <f t="shared" ref="F95:F99" si="10">+C95*E95</f>
        <v>72000</v>
      </c>
      <c r="G95" s="2">
        <f t="shared" si="8"/>
        <v>72000</v>
      </c>
      <c r="H95" s="3"/>
      <c r="I95" s="3"/>
      <c r="J95" s="3"/>
      <c r="K95" s="3"/>
      <c r="L95" s="4"/>
    </row>
    <row r="96" spans="1:12" s="5" customFormat="1" ht="12.75" customHeight="1" x14ac:dyDescent="0.25">
      <c r="A96" s="211">
        <v>3</v>
      </c>
      <c r="B96" s="51" t="s">
        <v>33</v>
      </c>
      <c r="C96" s="36">
        <v>600</v>
      </c>
      <c r="D96" s="24" t="s">
        <v>18</v>
      </c>
      <c r="E96" s="25">
        <v>110</v>
      </c>
      <c r="F96" s="26">
        <f t="shared" si="10"/>
        <v>66000</v>
      </c>
      <c r="G96" s="2">
        <f t="shared" si="8"/>
        <v>66000</v>
      </c>
      <c r="H96" s="3"/>
      <c r="I96" s="3"/>
      <c r="J96" s="3"/>
      <c r="K96" s="3"/>
      <c r="L96" s="4"/>
    </row>
    <row r="97" spans="1:12" s="5" customFormat="1" ht="12.75" customHeight="1" x14ac:dyDescent="0.25">
      <c r="A97" s="211">
        <v>4</v>
      </c>
      <c r="B97" s="51" t="s">
        <v>34</v>
      </c>
      <c r="C97" s="36">
        <v>3</v>
      </c>
      <c r="D97" s="24" t="s">
        <v>22</v>
      </c>
      <c r="E97" s="25">
        <v>4000</v>
      </c>
      <c r="F97" s="26">
        <f t="shared" si="10"/>
        <v>12000</v>
      </c>
      <c r="G97" s="2">
        <f t="shared" si="8"/>
        <v>12000</v>
      </c>
      <c r="H97" s="3"/>
      <c r="I97" s="3"/>
      <c r="J97" s="3"/>
      <c r="K97" s="3"/>
      <c r="L97" s="4"/>
    </row>
    <row r="98" spans="1:12" s="5" customFormat="1" ht="12.75" customHeight="1" x14ac:dyDescent="0.25">
      <c r="A98" s="211">
        <f>+A97+1</f>
        <v>5</v>
      </c>
      <c r="B98" s="51" t="s">
        <v>35</v>
      </c>
      <c r="C98" s="36">
        <v>800</v>
      </c>
      <c r="D98" s="24" t="s">
        <v>18</v>
      </c>
      <c r="E98" s="25">
        <v>400</v>
      </c>
      <c r="F98" s="26">
        <f t="shared" si="10"/>
        <v>320000</v>
      </c>
      <c r="G98" s="2">
        <f t="shared" si="8"/>
        <v>320000</v>
      </c>
      <c r="H98" s="3"/>
      <c r="I98" s="3"/>
      <c r="J98" s="3"/>
      <c r="K98" s="3"/>
      <c r="L98" s="4"/>
    </row>
    <row r="99" spans="1:12" s="5" customFormat="1" ht="12.75" customHeight="1" x14ac:dyDescent="0.25">
      <c r="A99" s="211">
        <v>6</v>
      </c>
      <c r="B99" s="51" t="s">
        <v>25</v>
      </c>
      <c r="C99" s="36">
        <v>3</v>
      </c>
      <c r="D99" s="24" t="s">
        <v>22</v>
      </c>
      <c r="E99" s="25">
        <v>104000</v>
      </c>
      <c r="F99" s="26">
        <f t="shared" si="10"/>
        <v>312000</v>
      </c>
      <c r="G99" s="2">
        <f t="shared" si="8"/>
        <v>312000</v>
      </c>
      <c r="H99" s="3"/>
      <c r="I99" s="3"/>
      <c r="J99" s="3"/>
      <c r="K99" s="3"/>
      <c r="L99" s="4"/>
    </row>
    <row r="100" spans="1:12" s="44" customFormat="1" ht="12.75" customHeight="1" x14ac:dyDescent="0.25">
      <c r="A100" s="212"/>
      <c r="B100" s="38" t="s">
        <v>61</v>
      </c>
      <c r="C100" s="39"/>
      <c r="D100" s="40"/>
      <c r="E100" s="41"/>
      <c r="F100" s="42">
        <f>+SUM(F94:F99)</f>
        <v>1502000</v>
      </c>
      <c r="G100" s="2">
        <f t="shared" si="8"/>
        <v>0</v>
      </c>
      <c r="H100" s="43"/>
      <c r="I100" s="43"/>
      <c r="J100" s="43"/>
      <c r="K100" s="43"/>
    </row>
    <row r="101" spans="1:12" s="45" customFormat="1" ht="12.75" customHeight="1" x14ac:dyDescent="0.25">
      <c r="A101" s="214"/>
      <c r="B101" s="50"/>
      <c r="C101" s="28"/>
      <c r="D101" s="29"/>
      <c r="E101" s="30"/>
      <c r="F101" s="31"/>
      <c r="G101" s="2">
        <f t="shared" si="8"/>
        <v>0</v>
      </c>
      <c r="H101" s="37"/>
      <c r="I101" s="37"/>
      <c r="J101" s="37"/>
      <c r="K101" s="37"/>
    </row>
    <row r="102" spans="1:12" s="34" customFormat="1" ht="12.75" customHeight="1" x14ac:dyDescent="0.25">
      <c r="A102" s="210">
        <v>9</v>
      </c>
      <c r="B102" s="27" t="s">
        <v>62</v>
      </c>
      <c r="C102" s="28"/>
      <c r="D102" s="29"/>
      <c r="E102" s="30"/>
      <c r="F102" s="31"/>
      <c r="G102" s="2">
        <f t="shared" si="8"/>
        <v>0</v>
      </c>
      <c r="H102" s="32"/>
      <c r="I102" s="32"/>
      <c r="J102" s="32"/>
      <c r="K102" s="32"/>
      <c r="L102" s="33"/>
    </row>
    <row r="103" spans="1:12" s="5" customFormat="1" ht="12.75" customHeight="1" x14ac:dyDescent="0.25">
      <c r="A103" s="211">
        <v>1</v>
      </c>
      <c r="B103" s="51" t="s">
        <v>17</v>
      </c>
      <c r="C103" s="36">
        <v>300</v>
      </c>
      <c r="D103" s="24" t="s">
        <v>18</v>
      </c>
      <c r="E103" s="25">
        <v>800</v>
      </c>
      <c r="F103" s="26">
        <f>+C103*E103</f>
        <v>240000</v>
      </c>
      <c r="G103" s="2">
        <f t="shared" si="8"/>
        <v>240000</v>
      </c>
      <c r="H103" s="3"/>
      <c r="I103" s="3"/>
      <c r="J103" s="3"/>
      <c r="K103" s="3"/>
      <c r="L103" s="4"/>
    </row>
    <row r="104" spans="1:12" s="5" customFormat="1" ht="12.75" customHeight="1" x14ac:dyDescent="0.25">
      <c r="A104" s="211">
        <v>2</v>
      </c>
      <c r="B104" s="51" t="s">
        <v>19</v>
      </c>
      <c r="C104" s="36">
        <v>300</v>
      </c>
      <c r="D104" s="24" t="s">
        <v>18</v>
      </c>
      <c r="E104" s="25">
        <v>150</v>
      </c>
      <c r="F104" s="26">
        <f t="shared" ref="F104:F109" si="11">+C104*E104</f>
        <v>45000</v>
      </c>
      <c r="G104" s="2">
        <f t="shared" si="8"/>
        <v>45000</v>
      </c>
      <c r="H104" s="3"/>
      <c r="I104" s="3"/>
      <c r="J104" s="3"/>
      <c r="K104" s="3"/>
      <c r="L104" s="4"/>
    </row>
    <row r="105" spans="1:12" s="5" customFormat="1" ht="12.75" customHeight="1" x14ac:dyDescent="0.25">
      <c r="A105" s="211">
        <v>3</v>
      </c>
      <c r="B105" s="51" t="s">
        <v>20</v>
      </c>
      <c r="C105" s="36">
        <v>225</v>
      </c>
      <c r="D105" s="24" t="s">
        <v>18</v>
      </c>
      <c r="E105" s="25">
        <v>326</v>
      </c>
      <c r="F105" s="26">
        <f t="shared" si="11"/>
        <v>73350</v>
      </c>
      <c r="G105" s="2">
        <f t="shared" si="8"/>
        <v>73350</v>
      </c>
      <c r="H105" s="3"/>
      <c r="I105" s="3"/>
      <c r="J105" s="3"/>
      <c r="K105" s="3"/>
      <c r="L105" s="4"/>
    </row>
    <row r="106" spans="1:12" s="5" customFormat="1" ht="12.75" customHeight="1" x14ac:dyDescent="0.25">
      <c r="A106" s="211">
        <v>4</v>
      </c>
      <c r="B106" s="51" t="s">
        <v>63</v>
      </c>
      <c r="C106" s="36">
        <v>3</v>
      </c>
      <c r="D106" s="24" t="s">
        <v>22</v>
      </c>
      <c r="E106" s="25">
        <v>45892</v>
      </c>
      <c r="F106" s="26">
        <f t="shared" si="11"/>
        <v>137676</v>
      </c>
      <c r="G106" s="2">
        <f t="shared" si="8"/>
        <v>137676</v>
      </c>
      <c r="H106" s="3"/>
      <c r="I106" s="3"/>
      <c r="J106" s="3"/>
      <c r="K106" s="3"/>
      <c r="L106" s="4"/>
    </row>
    <row r="107" spans="1:12" s="5" customFormat="1" ht="12.75" customHeight="1" x14ac:dyDescent="0.25">
      <c r="A107" s="211">
        <f>+A106+1</f>
        <v>5</v>
      </c>
      <c r="B107" s="51" t="s">
        <v>28</v>
      </c>
      <c r="C107" s="36">
        <v>300</v>
      </c>
      <c r="D107" s="24" t="s">
        <v>18</v>
      </c>
      <c r="E107" s="25">
        <v>950</v>
      </c>
      <c r="F107" s="26">
        <f t="shared" si="11"/>
        <v>285000</v>
      </c>
      <c r="G107" s="2">
        <f t="shared" si="8"/>
        <v>285000</v>
      </c>
      <c r="H107" s="3"/>
      <c r="I107" s="3"/>
      <c r="J107" s="3"/>
      <c r="K107" s="3"/>
      <c r="L107" s="4"/>
    </row>
    <row r="108" spans="1:12" s="5" customFormat="1" ht="12.75" customHeight="1" x14ac:dyDescent="0.25">
      <c r="A108" s="211">
        <f>+A107+1</f>
        <v>6</v>
      </c>
      <c r="B108" s="51" t="s">
        <v>24</v>
      </c>
      <c r="C108" s="36">
        <v>3</v>
      </c>
      <c r="D108" s="24" t="s">
        <v>22</v>
      </c>
      <c r="E108" s="25">
        <f>+E127</f>
        <v>20000</v>
      </c>
      <c r="F108" s="26">
        <f t="shared" si="11"/>
        <v>60000</v>
      </c>
      <c r="G108" s="2">
        <f t="shared" si="8"/>
        <v>60000</v>
      </c>
      <c r="H108" s="3"/>
      <c r="I108" s="3"/>
      <c r="J108" s="3"/>
      <c r="K108" s="3"/>
      <c r="L108" s="4"/>
    </row>
    <row r="109" spans="1:12" s="5" customFormat="1" ht="12.75" customHeight="1" x14ac:dyDescent="0.25">
      <c r="A109" s="211">
        <v>7</v>
      </c>
      <c r="B109" s="51" t="s">
        <v>25</v>
      </c>
      <c r="C109" s="36">
        <v>3</v>
      </c>
      <c r="D109" s="24" t="s">
        <v>22</v>
      </c>
      <c r="E109" s="25">
        <v>104000</v>
      </c>
      <c r="F109" s="26">
        <f t="shared" si="11"/>
        <v>312000</v>
      </c>
      <c r="G109" s="2">
        <f t="shared" si="8"/>
        <v>312000</v>
      </c>
      <c r="H109" s="3"/>
      <c r="I109" s="3"/>
      <c r="J109" s="3"/>
      <c r="K109" s="3"/>
      <c r="L109" s="4"/>
    </row>
    <row r="110" spans="1:12" s="44" customFormat="1" ht="12.75" customHeight="1" x14ac:dyDescent="0.25">
      <c r="A110" s="212"/>
      <c r="B110" s="38" t="s">
        <v>64</v>
      </c>
      <c r="C110" s="39"/>
      <c r="D110" s="40"/>
      <c r="E110" s="41"/>
      <c r="F110" s="42">
        <f>+SUM(F102:F109)</f>
        <v>1153026</v>
      </c>
      <c r="G110" s="2">
        <f t="shared" si="8"/>
        <v>0</v>
      </c>
      <c r="H110" s="43"/>
      <c r="I110" s="43"/>
      <c r="J110" s="43"/>
      <c r="K110" s="43"/>
    </row>
    <row r="111" spans="1:12" s="5" customFormat="1" ht="11.25" customHeight="1" x14ac:dyDescent="0.25">
      <c r="A111" s="211"/>
      <c r="B111" s="51"/>
      <c r="C111" s="36"/>
      <c r="D111" s="24"/>
      <c r="E111" s="25"/>
      <c r="F111" s="26"/>
      <c r="G111" s="2">
        <f t="shared" si="8"/>
        <v>0</v>
      </c>
      <c r="H111" s="3"/>
      <c r="I111" s="3"/>
      <c r="J111" s="3"/>
      <c r="K111" s="3"/>
      <c r="L111" s="4"/>
    </row>
    <row r="112" spans="1:12" s="34" customFormat="1" ht="28.5" customHeight="1" x14ac:dyDescent="0.25">
      <c r="A112" s="210">
        <v>10</v>
      </c>
      <c r="B112" s="52" t="s">
        <v>65</v>
      </c>
      <c r="C112" s="28"/>
      <c r="D112" s="29"/>
      <c r="E112" s="30"/>
      <c r="F112" s="31"/>
      <c r="G112" s="2">
        <f t="shared" si="8"/>
        <v>0</v>
      </c>
      <c r="H112" s="32"/>
      <c r="I112" s="32"/>
      <c r="J112" s="32"/>
      <c r="K112" s="32"/>
      <c r="L112" s="33"/>
    </row>
    <row r="113" spans="1:12" s="5" customFormat="1" x14ac:dyDescent="0.25">
      <c r="A113" s="211">
        <v>1</v>
      </c>
      <c r="B113" s="51" t="s">
        <v>66</v>
      </c>
      <c r="C113" s="36">
        <v>400</v>
      </c>
      <c r="D113" s="24" t="s">
        <v>18</v>
      </c>
      <c r="E113" s="25">
        <v>900</v>
      </c>
      <c r="F113" s="26">
        <f>+C113*E113</f>
        <v>360000</v>
      </c>
      <c r="G113" s="2">
        <f t="shared" si="8"/>
        <v>360000</v>
      </c>
      <c r="H113" s="3"/>
      <c r="I113" s="3"/>
      <c r="J113" s="3"/>
      <c r="K113" s="3"/>
      <c r="L113" s="4"/>
    </row>
    <row r="114" spans="1:12" s="5" customFormat="1" x14ac:dyDescent="0.25">
      <c r="A114" s="211">
        <v>2</v>
      </c>
      <c r="B114" s="51" t="s">
        <v>67</v>
      </c>
      <c r="C114" s="36">
        <v>400</v>
      </c>
      <c r="D114" s="24" t="s">
        <v>18</v>
      </c>
      <c r="E114" s="25">
        <v>90</v>
      </c>
      <c r="F114" s="26">
        <f t="shared" ref="F114:F118" si="12">+C114*E114</f>
        <v>36000</v>
      </c>
      <c r="G114" s="2">
        <f t="shared" si="8"/>
        <v>36000</v>
      </c>
      <c r="H114" s="3"/>
      <c r="I114" s="3"/>
      <c r="J114" s="3"/>
      <c r="K114" s="3"/>
      <c r="L114" s="4"/>
    </row>
    <row r="115" spans="1:12" s="5" customFormat="1" x14ac:dyDescent="0.25">
      <c r="A115" s="211">
        <v>3</v>
      </c>
      <c r="B115" s="51" t="s">
        <v>68</v>
      </c>
      <c r="C115" s="36">
        <v>300</v>
      </c>
      <c r="D115" s="24" t="s">
        <v>18</v>
      </c>
      <c r="E115" s="25">
        <v>110</v>
      </c>
      <c r="F115" s="26">
        <f t="shared" si="12"/>
        <v>33000</v>
      </c>
      <c r="G115" s="2">
        <f t="shared" si="8"/>
        <v>33000</v>
      </c>
      <c r="H115" s="3"/>
      <c r="I115" s="3"/>
      <c r="J115" s="3"/>
      <c r="K115" s="3"/>
      <c r="L115" s="4"/>
    </row>
    <row r="116" spans="1:12" s="5" customFormat="1" x14ac:dyDescent="0.25">
      <c r="A116" s="211">
        <v>4</v>
      </c>
      <c r="B116" s="51" t="s">
        <v>34</v>
      </c>
      <c r="C116" s="36">
        <v>2</v>
      </c>
      <c r="D116" s="24" t="s">
        <v>22</v>
      </c>
      <c r="E116" s="25">
        <v>4000</v>
      </c>
      <c r="F116" s="26">
        <f t="shared" si="12"/>
        <v>8000</v>
      </c>
      <c r="G116" s="2">
        <f t="shared" si="8"/>
        <v>8000</v>
      </c>
      <c r="H116" s="3"/>
      <c r="I116" s="3"/>
      <c r="J116" s="3"/>
      <c r="K116" s="3"/>
      <c r="L116" s="4"/>
    </row>
    <row r="117" spans="1:12" s="5" customFormat="1" x14ac:dyDescent="0.25">
      <c r="A117" s="211">
        <f>+A116+1</f>
        <v>5</v>
      </c>
      <c r="B117" s="51" t="s">
        <v>69</v>
      </c>
      <c r="C117" s="36">
        <v>400</v>
      </c>
      <c r="D117" s="24" t="s">
        <v>18</v>
      </c>
      <c r="E117" s="25">
        <v>470</v>
      </c>
      <c r="F117" s="26">
        <f t="shared" si="12"/>
        <v>188000</v>
      </c>
      <c r="G117" s="2">
        <f t="shared" si="8"/>
        <v>188000</v>
      </c>
      <c r="H117" s="3"/>
      <c r="I117" s="3"/>
      <c r="J117" s="3"/>
      <c r="K117" s="3"/>
      <c r="L117" s="4"/>
    </row>
    <row r="118" spans="1:12" s="5" customFormat="1" x14ac:dyDescent="0.25">
      <c r="A118" s="211">
        <v>6</v>
      </c>
      <c r="B118" s="51" t="s">
        <v>25</v>
      </c>
      <c r="C118" s="36">
        <v>2</v>
      </c>
      <c r="D118" s="24" t="s">
        <v>22</v>
      </c>
      <c r="E118" s="25">
        <v>104000</v>
      </c>
      <c r="F118" s="26">
        <f t="shared" si="12"/>
        <v>208000</v>
      </c>
      <c r="G118" s="2">
        <f t="shared" si="8"/>
        <v>208000</v>
      </c>
      <c r="H118" s="3"/>
      <c r="I118" s="3"/>
      <c r="J118" s="3"/>
      <c r="K118" s="3"/>
      <c r="L118" s="4"/>
    </row>
    <row r="119" spans="1:12" s="44" customFormat="1" ht="12.75" customHeight="1" x14ac:dyDescent="0.25">
      <c r="A119" s="212"/>
      <c r="B119" s="38" t="s">
        <v>70</v>
      </c>
      <c r="C119" s="39"/>
      <c r="D119" s="40"/>
      <c r="E119" s="41"/>
      <c r="F119" s="42">
        <f>+SUM(F111:F118)</f>
        <v>833000</v>
      </c>
      <c r="G119" s="2">
        <f t="shared" si="8"/>
        <v>0</v>
      </c>
      <c r="H119" s="43"/>
      <c r="I119" s="43"/>
      <c r="J119" s="43"/>
      <c r="K119" s="43"/>
    </row>
    <row r="120" spans="1:12" s="5" customFormat="1" ht="7.5" customHeight="1" x14ac:dyDescent="0.25">
      <c r="A120" s="211"/>
      <c r="B120" s="51"/>
      <c r="C120" s="36"/>
      <c r="D120" s="24"/>
      <c r="E120" s="25"/>
      <c r="F120" s="26"/>
      <c r="G120" s="2">
        <f t="shared" si="8"/>
        <v>0</v>
      </c>
      <c r="H120" s="3"/>
      <c r="I120" s="3"/>
      <c r="J120" s="3"/>
      <c r="K120" s="3"/>
      <c r="L120" s="4"/>
    </row>
    <row r="121" spans="1:12" s="34" customFormat="1" ht="28.5" customHeight="1" x14ac:dyDescent="0.25">
      <c r="A121" s="210">
        <v>11</v>
      </c>
      <c r="B121" s="53" t="s">
        <v>71</v>
      </c>
      <c r="C121" s="28"/>
      <c r="D121" s="29"/>
      <c r="E121" s="30"/>
      <c r="F121" s="31"/>
      <c r="G121" s="2">
        <f t="shared" si="8"/>
        <v>0</v>
      </c>
      <c r="H121" s="32"/>
      <c r="I121" s="32"/>
      <c r="J121" s="32"/>
      <c r="K121" s="32"/>
      <c r="L121" s="33"/>
    </row>
    <row r="122" spans="1:12" s="5" customFormat="1" x14ac:dyDescent="0.25">
      <c r="A122" s="211">
        <v>1</v>
      </c>
      <c r="B122" s="51" t="s">
        <v>51</v>
      </c>
      <c r="C122" s="36">
        <v>200</v>
      </c>
      <c r="D122" s="24" t="s">
        <v>18</v>
      </c>
      <c r="E122" s="25">
        <v>800</v>
      </c>
      <c r="F122" s="26">
        <f>+C122*E122</f>
        <v>160000</v>
      </c>
      <c r="G122" s="2">
        <f t="shared" si="8"/>
        <v>160000</v>
      </c>
      <c r="H122" s="3"/>
      <c r="I122" s="3"/>
      <c r="J122" s="3"/>
      <c r="K122" s="3"/>
      <c r="L122" s="4"/>
    </row>
    <row r="123" spans="1:12" s="5" customFormat="1" ht="12.75" customHeight="1" x14ac:dyDescent="0.25">
      <c r="A123" s="211">
        <v>2</v>
      </c>
      <c r="B123" s="51" t="s">
        <v>52</v>
      </c>
      <c r="C123" s="36">
        <v>200</v>
      </c>
      <c r="D123" s="24" t="s">
        <v>18</v>
      </c>
      <c r="E123" s="25">
        <v>150</v>
      </c>
      <c r="F123" s="26">
        <f t="shared" ref="F123:F128" si="13">+C123*E123</f>
        <v>30000</v>
      </c>
      <c r="G123" s="2">
        <f t="shared" si="8"/>
        <v>30000</v>
      </c>
      <c r="H123" s="3"/>
      <c r="I123" s="3"/>
      <c r="J123" s="3"/>
      <c r="K123" s="3"/>
      <c r="L123" s="4"/>
    </row>
    <row r="124" spans="1:12" s="5" customFormat="1" ht="12.75" customHeight="1" x14ac:dyDescent="0.25">
      <c r="A124" s="211">
        <v>3</v>
      </c>
      <c r="B124" s="51" t="s">
        <v>53</v>
      </c>
      <c r="C124" s="36">
        <v>150</v>
      </c>
      <c r="D124" s="24" t="s">
        <v>18</v>
      </c>
      <c r="E124" s="25">
        <v>326</v>
      </c>
      <c r="F124" s="26">
        <f t="shared" si="13"/>
        <v>48900</v>
      </c>
      <c r="G124" s="2">
        <f t="shared" si="8"/>
        <v>48900</v>
      </c>
      <c r="H124" s="3"/>
      <c r="I124" s="3"/>
      <c r="J124" s="3"/>
      <c r="K124" s="3"/>
      <c r="L124" s="4"/>
    </row>
    <row r="125" spans="1:12" s="5" customFormat="1" ht="12.75" customHeight="1" x14ac:dyDescent="0.25">
      <c r="A125" s="211">
        <v>4</v>
      </c>
      <c r="B125" s="51" t="s">
        <v>63</v>
      </c>
      <c r="C125" s="36">
        <v>2</v>
      </c>
      <c r="D125" s="24" t="s">
        <v>22</v>
      </c>
      <c r="E125" s="25">
        <v>45892</v>
      </c>
      <c r="F125" s="26">
        <f t="shared" si="13"/>
        <v>91784</v>
      </c>
      <c r="G125" s="2">
        <f t="shared" si="8"/>
        <v>91784</v>
      </c>
      <c r="H125" s="3"/>
      <c r="I125" s="3"/>
      <c r="J125" s="3"/>
      <c r="K125" s="3"/>
      <c r="L125" s="4"/>
    </row>
    <row r="126" spans="1:12" s="5" customFormat="1" ht="12.75" customHeight="1" x14ac:dyDescent="0.25">
      <c r="A126" s="211">
        <f>+A125+1</f>
        <v>5</v>
      </c>
      <c r="B126" s="51" t="s">
        <v>55</v>
      </c>
      <c r="C126" s="36">
        <v>200</v>
      </c>
      <c r="D126" s="24" t="s">
        <v>18</v>
      </c>
      <c r="E126" s="25">
        <v>850</v>
      </c>
      <c r="F126" s="26">
        <f t="shared" si="13"/>
        <v>170000</v>
      </c>
      <c r="G126" s="2">
        <f t="shared" si="8"/>
        <v>170000</v>
      </c>
      <c r="H126" s="3"/>
      <c r="I126" s="3"/>
      <c r="J126" s="3"/>
      <c r="K126" s="3"/>
      <c r="L126" s="4"/>
    </row>
    <row r="127" spans="1:12" s="5" customFormat="1" ht="12.75" customHeight="1" x14ac:dyDescent="0.25">
      <c r="A127" s="211">
        <f>+A126+1</f>
        <v>6</v>
      </c>
      <c r="B127" s="51" t="s">
        <v>24</v>
      </c>
      <c r="C127" s="36">
        <v>2</v>
      </c>
      <c r="D127" s="24" t="s">
        <v>22</v>
      </c>
      <c r="E127" s="25">
        <f>+E137</f>
        <v>20000</v>
      </c>
      <c r="F127" s="26">
        <f t="shared" si="13"/>
        <v>40000</v>
      </c>
      <c r="G127" s="2">
        <f t="shared" si="8"/>
        <v>40000</v>
      </c>
      <c r="H127" s="3"/>
      <c r="I127" s="3"/>
      <c r="J127" s="3"/>
      <c r="K127" s="3"/>
      <c r="L127" s="4"/>
    </row>
    <row r="128" spans="1:12" s="5" customFormat="1" ht="12.75" customHeight="1" x14ac:dyDescent="0.25">
      <c r="A128" s="211">
        <v>7</v>
      </c>
      <c r="B128" s="51" t="s">
        <v>25</v>
      </c>
      <c r="C128" s="36">
        <v>2</v>
      </c>
      <c r="D128" s="24" t="s">
        <v>22</v>
      </c>
      <c r="E128" s="25">
        <v>104000</v>
      </c>
      <c r="F128" s="26">
        <f t="shared" si="13"/>
        <v>208000</v>
      </c>
      <c r="G128" s="2">
        <f t="shared" si="8"/>
        <v>208000</v>
      </c>
      <c r="H128" s="3"/>
      <c r="I128" s="3"/>
      <c r="J128" s="3"/>
      <c r="K128" s="3"/>
      <c r="L128" s="4"/>
    </row>
    <row r="129" spans="1:12" s="44" customFormat="1" ht="12.75" customHeight="1" x14ac:dyDescent="0.25">
      <c r="A129" s="212"/>
      <c r="B129" s="38" t="s">
        <v>72</v>
      </c>
      <c r="C129" s="39"/>
      <c r="D129" s="40"/>
      <c r="E129" s="41"/>
      <c r="F129" s="42">
        <f>+SUM(F121:F128)</f>
        <v>748684</v>
      </c>
      <c r="G129" s="2">
        <f t="shared" si="8"/>
        <v>0</v>
      </c>
      <c r="H129" s="43"/>
      <c r="I129" s="43"/>
      <c r="J129" s="43"/>
      <c r="K129" s="43"/>
    </row>
    <row r="130" spans="1:12" s="5" customFormat="1" x14ac:dyDescent="0.25">
      <c r="A130" s="211"/>
      <c r="B130" s="54"/>
      <c r="C130" s="36"/>
      <c r="D130" s="24"/>
      <c r="E130" s="25"/>
      <c r="F130" s="26"/>
      <c r="G130" s="2">
        <f t="shared" si="8"/>
        <v>0</v>
      </c>
      <c r="H130" s="3"/>
      <c r="I130" s="3"/>
      <c r="J130" s="3"/>
      <c r="K130" s="3"/>
      <c r="L130" s="4"/>
    </row>
    <row r="131" spans="1:12" s="34" customFormat="1" ht="12.75" customHeight="1" x14ac:dyDescent="0.25">
      <c r="A131" s="210">
        <v>12</v>
      </c>
      <c r="B131" s="27" t="s">
        <v>73</v>
      </c>
      <c r="C131" s="28"/>
      <c r="D131" s="29"/>
      <c r="E131" s="30"/>
      <c r="F131" s="31"/>
      <c r="G131" s="2">
        <f t="shared" si="8"/>
        <v>0</v>
      </c>
      <c r="H131" s="32"/>
      <c r="I131" s="32"/>
      <c r="J131" s="32"/>
      <c r="K131" s="32"/>
      <c r="L131" s="33"/>
    </row>
    <row r="132" spans="1:12" s="5" customFormat="1" x14ac:dyDescent="0.25">
      <c r="A132" s="211">
        <v>1</v>
      </c>
      <c r="B132" s="51" t="s">
        <v>51</v>
      </c>
      <c r="C132" s="36">
        <v>300</v>
      </c>
      <c r="D132" s="24" t="s">
        <v>18</v>
      </c>
      <c r="E132" s="25">
        <v>800</v>
      </c>
      <c r="F132" s="26">
        <f>+C132*E132</f>
        <v>240000</v>
      </c>
      <c r="G132" s="2">
        <f t="shared" si="8"/>
        <v>240000</v>
      </c>
      <c r="H132" s="3"/>
      <c r="I132" s="3"/>
      <c r="J132" s="3"/>
      <c r="K132" s="3"/>
      <c r="L132" s="4"/>
    </row>
    <row r="133" spans="1:12" s="5" customFormat="1" ht="12.75" customHeight="1" x14ac:dyDescent="0.25">
      <c r="A133" s="211">
        <v>2</v>
      </c>
      <c r="B133" s="51" t="s">
        <v>52</v>
      </c>
      <c r="C133" s="36">
        <v>300</v>
      </c>
      <c r="D133" s="24" t="s">
        <v>18</v>
      </c>
      <c r="E133" s="25">
        <v>150</v>
      </c>
      <c r="F133" s="26">
        <f t="shared" ref="F133:F138" si="14">+C133*E133</f>
        <v>45000</v>
      </c>
      <c r="G133" s="2">
        <f t="shared" si="8"/>
        <v>45000</v>
      </c>
      <c r="H133" s="3"/>
      <c r="I133" s="3"/>
      <c r="J133" s="3"/>
      <c r="K133" s="3"/>
      <c r="L133" s="4"/>
    </row>
    <row r="134" spans="1:12" s="5" customFormat="1" ht="12.75" customHeight="1" x14ac:dyDescent="0.25">
      <c r="A134" s="211">
        <v>3</v>
      </c>
      <c r="B134" s="51" t="s">
        <v>53</v>
      </c>
      <c r="C134" s="36">
        <v>225</v>
      </c>
      <c r="D134" s="24" t="s">
        <v>18</v>
      </c>
      <c r="E134" s="25">
        <v>326</v>
      </c>
      <c r="F134" s="26">
        <f t="shared" si="14"/>
        <v>73350</v>
      </c>
      <c r="G134" s="2">
        <f t="shared" si="8"/>
        <v>73350</v>
      </c>
      <c r="H134" s="3"/>
      <c r="I134" s="3"/>
      <c r="J134" s="3"/>
      <c r="K134" s="3"/>
      <c r="L134" s="4"/>
    </row>
    <row r="135" spans="1:12" s="5" customFormat="1" ht="12.75" customHeight="1" x14ac:dyDescent="0.25">
      <c r="A135" s="211">
        <v>4</v>
      </c>
      <c r="B135" s="51" t="s">
        <v>63</v>
      </c>
      <c r="C135" s="36">
        <v>3</v>
      </c>
      <c r="D135" s="24" t="s">
        <v>22</v>
      </c>
      <c r="E135" s="25">
        <v>45892</v>
      </c>
      <c r="F135" s="26">
        <f t="shared" si="14"/>
        <v>137676</v>
      </c>
      <c r="G135" s="2">
        <f t="shared" si="8"/>
        <v>137676</v>
      </c>
      <c r="H135" s="3"/>
      <c r="I135" s="3"/>
      <c r="J135" s="3"/>
      <c r="K135" s="3"/>
      <c r="L135" s="4"/>
    </row>
    <row r="136" spans="1:12" s="5" customFormat="1" ht="12.75" customHeight="1" x14ac:dyDescent="0.25">
      <c r="A136" s="211">
        <f>+A135+1</f>
        <v>5</v>
      </c>
      <c r="B136" s="51" t="s">
        <v>55</v>
      </c>
      <c r="C136" s="36">
        <v>300</v>
      </c>
      <c r="D136" s="24" t="s">
        <v>18</v>
      </c>
      <c r="E136" s="25">
        <v>850</v>
      </c>
      <c r="F136" s="26">
        <f t="shared" si="14"/>
        <v>255000</v>
      </c>
      <c r="G136" s="2">
        <f t="shared" si="8"/>
        <v>255000</v>
      </c>
      <c r="H136" s="3"/>
      <c r="I136" s="3"/>
      <c r="J136" s="3"/>
      <c r="K136" s="3"/>
      <c r="L136" s="4"/>
    </row>
    <row r="137" spans="1:12" s="5" customFormat="1" ht="12.75" customHeight="1" x14ac:dyDescent="0.25">
      <c r="A137" s="211">
        <f>+A136+1</f>
        <v>6</v>
      </c>
      <c r="B137" s="51" t="s">
        <v>24</v>
      </c>
      <c r="C137" s="36">
        <v>3</v>
      </c>
      <c r="D137" s="24" t="s">
        <v>22</v>
      </c>
      <c r="E137" s="25">
        <f>+E155</f>
        <v>20000</v>
      </c>
      <c r="F137" s="26">
        <f t="shared" si="14"/>
        <v>60000</v>
      </c>
      <c r="G137" s="2">
        <f t="shared" si="8"/>
        <v>60000</v>
      </c>
      <c r="H137" s="3"/>
      <c r="I137" s="3"/>
      <c r="J137" s="3"/>
      <c r="K137" s="3"/>
      <c r="L137" s="4"/>
    </row>
    <row r="138" spans="1:12" s="5" customFormat="1" ht="12.75" customHeight="1" x14ac:dyDescent="0.25">
      <c r="A138" s="211">
        <v>7</v>
      </c>
      <c r="B138" s="51" t="s">
        <v>25</v>
      </c>
      <c r="C138" s="36">
        <v>3</v>
      </c>
      <c r="D138" s="24" t="s">
        <v>22</v>
      </c>
      <c r="E138" s="25">
        <v>104000</v>
      </c>
      <c r="F138" s="26">
        <f t="shared" si="14"/>
        <v>312000</v>
      </c>
      <c r="G138" s="2">
        <f t="shared" si="8"/>
        <v>312000</v>
      </c>
      <c r="H138" s="3"/>
      <c r="I138" s="3"/>
      <c r="J138" s="3"/>
      <c r="K138" s="3"/>
      <c r="L138" s="4"/>
    </row>
    <row r="139" spans="1:12" s="44" customFormat="1" ht="12.75" customHeight="1" x14ac:dyDescent="0.25">
      <c r="A139" s="212"/>
      <c r="B139" s="38" t="s">
        <v>74</v>
      </c>
      <c r="C139" s="39"/>
      <c r="D139" s="40"/>
      <c r="E139" s="41"/>
      <c r="F139" s="42">
        <f>+SUM(F131:F138)</f>
        <v>1123026</v>
      </c>
      <c r="G139" s="2">
        <f t="shared" si="8"/>
        <v>0</v>
      </c>
      <c r="H139" s="43"/>
      <c r="I139" s="43"/>
      <c r="J139" s="43"/>
      <c r="K139" s="43"/>
    </row>
    <row r="140" spans="1:12" s="45" customFormat="1" ht="12.75" customHeight="1" x14ac:dyDescent="0.25">
      <c r="A140" s="214"/>
      <c r="B140" s="50"/>
      <c r="C140" s="28"/>
      <c r="D140" s="29"/>
      <c r="E140" s="30"/>
      <c r="F140" s="31"/>
      <c r="G140" s="2">
        <f t="shared" si="8"/>
        <v>0</v>
      </c>
      <c r="H140" s="37"/>
      <c r="I140" s="37"/>
      <c r="J140" s="37"/>
      <c r="K140" s="37"/>
    </row>
    <row r="141" spans="1:12" s="34" customFormat="1" ht="28.5" customHeight="1" x14ac:dyDescent="0.25">
      <c r="A141" s="210">
        <v>13</v>
      </c>
      <c r="B141" s="52" t="s">
        <v>75</v>
      </c>
      <c r="C141" s="28"/>
      <c r="D141" s="29"/>
      <c r="E141" s="30"/>
      <c r="F141" s="31"/>
      <c r="G141" s="2">
        <f t="shared" si="8"/>
        <v>0</v>
      </c>
      <c r="H141" s="32"/>
      <c r="I141" s="32"/>
      <c r="J141" s="32"/>
      <c r="K141" s="32"/>
      <c r="L141" s="33"/>
    </row>
    <row r="142" spans="1:12" s="5" customFormat="1" x14ac:dyDescent="0.25">
      <c r="A142" s="211">
        <v>1</v>
      </c>
      <c r="B142" s="51" t="s">
        <v>76</v>
      </c>
      <c r="C142" s="36">
        <v>600</v>
      </c>
      <c r="D142" s="24" t="s">
        <v>18</v>
      </c>
      <c r="E142" s="25">
        <v>800</v>
      </c>
      <c r="F142" s="26">
        <f>+C142*E142</f>
        <v>480000</v>
      </c>
      <c r="G142" s="2">
        <f t="shared" si="8"/>
        <v>480000</v>
      </c>
      <c r="H142" s="3"/>
      <c r="I142" s="3"/>
      <c r="J142" s="3"/>
      <c r="K142" s="3"/>
      <c r="L142" s="4"/>
    </row>
    <row r="143" spans="1:12" s="5" customFormat="1" ht="12.75" customHeight="1" x14ac:dyDescent="0.25">
      <c r="A143" s="211">
        <v>2</v>
      </c>
      <c r="B143" s="51" t="s">
        <v>46</v>
      </c>
      <c r="C143" s="36">
        <v>600</v>
      </c>
      <c r="D143" s="24" t="s">
        <v>18</v>
      </c>
      <c r="E143" s="25">
        <v>150</v>
      </c>
      <c r="F143" s="26">
        <f t="shared" ref="F143:F146" si="15">+C143*E143</f>
        <v>90000</v>
      </c>
      <c r="G143" s="2">
        <f t="shared" si="8"/>
        <v>90000</v>
      </c>
      <c r="H143" s="3"/>
      <c r="I143" s="3"/>
      <c r="J143" s="3"/>
      <c r="K143" s="3"/>
      <c r="L143" s="4"/>
    </row>
    <row r="144" spans="1:12" s="5" customFormat="1" ht="12.75" customHeight="1" x14ac:dyDescent="0.25">
      <c r="A144" s="211">
        <v>3</v>
      </c>
      <c r="B144" s="51" t="s">
        <v>47</v>
      </c>
      <c r="C144" s="36">
        <v>450</v>
      </c>
      <c r="D144" s="24" t="s">
        <v>18</v>
      </c>
      <c r="E144" s="25">
        <v>326</v>
      </c>
      <c r="F144" s="26">
        <f t="shared" si="15"/>
        <v>146700</v>
      </c>
      <c r="G144" s="2">
        <f t="shared" si="8"/>
        <v>146700</v>
      </c>
      <c r="H144" s="3"/>
      <c r="I144" s="3"/>
      <c r="J144" s="3"/>
      <c r="K144" s="3"/>
      <c r="L144" s="4"/>
    </row>
    <row r="145" spans="1:23" s="5" customFormat="1" ht="12.75" customHeight="1" x14ac:dyDescent="0.25">
      <c r="A145" s="211">
        <v>4</v>
      </c>
      <c r="B145" s="51" t="s">
        <v>77</v>
      </c>
      <c r="C145" s="36">
        <v>600</v>
      </c>
      <c r="D145" s="24" t="s">
        <v>18</v>
      </c>
      <c r="E145" s="25">
        <v>950</v>
      </c>
      <c r="F145" s="26">
        <f t="shared" si="15"/>
        <v>570000</v>
      </c>
      <c r="G145" s="2">
        <f t="shared" si="8"/>
        <v>570000</v>
      </c>
      <c r="H145" s="3"/>
      <c r="I145" s="3"/>
      <c r="J145" s="3"/>
      <c r="K145" s="3"/>
      <c r="L145" s="4"/>
    </row>
    <row r="146" spans="1:23" s="5" customFormat="1" ht="12.75" customHeight="1" x14ac:dyDescent="0.25">
      <c r="A146" s="211">
        <v>5</v>
      </c>
      <c r="B146" s="51" t="s">
        <v>25</v>
      </c>
      <c r="C146" s="36">
        <v>3</v>
      </c>
      <c r="D146" s="24" t="s">
        <v>22</v>
      </c>
      <c r="E146" s="25">
        <v>104000</v>
      </c>
      <c r="F146" s="26">
        <f t="shared" si="15"/>
        <v>312000</v>
      </c>
      <c r="G146" s="2">
        <f t="shared" ref="G146:G209" si="16">+E146*C146</f>
        <v>312000</v>
      </c>
      <c r="H146" s="3"/>
      <c r="I146" s="3"/>
      <c r="J146" s="3"/>
      <c r="K146" s="3"/>
      <c r="L146" s="4"/>
    </row>
    <row r="147" spans="1:23" s="44" customFormat="1" ht="12.75" customHeight="1" x14ac:dyDescent="0.25">
      <c r="A147" s="212"/>
      <c r="B147" s="38" t="s">
        <v>78</v>
      </c>
      <c r="C147" s="39"/>
      <c r="D147" s="40"/>
      <c r="E147" s="41"/>
      <c r="F147" s="42">
        <f>+SUM(F142:F146)</f>
        <v>1598700</v>
      </c>
      <c r="G147" s="2">
        <f t="shared" si="16"/>
        <v>0</v>
      </c>
      <c r="H147" s="43"/>
      <c r="I147" s="43"/>
      <c r="J147" s="43"/>
      <c r="K147" s="43"/>
    </row>
    <row r="148" spans="1:23" ht="15.75" customHeight="1" x14ac:dyDescent="0.25">
      <c r="A148" s="214"/>
      <c r="B148" s="50"/>
      <c r="C148" s="28"/>
      <c r="D148" s="29"/>
      <c r="E148" s="30"/>
      <c r="F148" s="31"/>
      <c r="G148" s="2">
        <f t="shared" si="16"/>
        <v>0</v>
      </c>
    </row>
    <row r="149" spans="1:23" s="34" customFormat="1" ht="28.5" customHeight="1" x14ac:dyDescent="0.25">
      <c r="A149" s="210">
        <v>14</v>
      </c>
      <c r="B149" s="27" t="s">
        <v>79</v>
      </c>
      <c r="C149" s="28"/>
      <c r="D149" s="29"/>
      <c r="E149" s="30"/>
      <c r="F149" s="31"/>
      <c r="G149" s="2">
        <f t="shared" si="16"/>
        <v>0</v>
      </c>
      <c r="H149" s="32"/>
      <c r="I149" s="32"/>
      <c r="J149" s="32"/>
      <c r="K149" s="32"/>
      <c r="L149" s="33"/>
    </row>
    <row r="150" spans="1:23" s="5" customFormat="1" x14ac:dyDescent="0.25">
      <c r="A150" s="211">
        <v>1</v>
      </c>
      <c r="B150" s="51" t="s">
        <v>80</v>
      </c>
      <c r="C150" s="36">
        <v>360</v>
      </c>
      <c r="D150" s="24" t="s">
        <v>18</v>
      </c>
      <c r="E150" s="25">
        <v>800</v>
      </c>
      <c r="F150" s="26">
        <f>+C150*E150</f>
        <v>288000</v>
      </c>
      <c r="G150" s="2">
        <f t="shared" si="16"/>
        <v>288000</v>
      </c>
      <c r="H150" s="3"/>
      <c r="I150" s="3"/>
      <c r="J150" s="3"/>
      <c r="K150" s="3"/>
      <c r="L150" s="4"/>
    </row>
    <row r="151" spans="1:23" s="5" customFormat="1" ht="12.75" customHeight="1" x14ac:dyDescent="0.25">
      <c r="A151" s="211">
        <v>2</v>
      </c>
      <c r="B151" s="51" t="s">
        <v>81</v>
      </c>
      <c r="C151" s="36">
        <v>360</v>
      </c>
      <c r="D151" s="24" t="s">
        <v>18</v>
      </c>
      <c r="E151" s="25">
        <v>150</v>
      </c>
      <c r="F151" s="26">
        <f t="shared" ref="F151:F156" si="17">+C151*E151</f>
        <v>54000</v>
      </c>
      <c r="G151" s="2">
        <f t="shared" si="16"/>
        <v>54000</v>
      </c>
      <c r="H151" s="3"/>
      <c r="I151" s="3"/>
      <c r="J151" s="3"/>
      <c r="K151" s="3"/>
      <c r="L151" s="4"/>
    </row>
    <row r="152" spans="1:23" s="5" customFormat="1" ht="12.75" customHeight="1" x14ac:dyDescent="0.25">
      <c r="A152" s="211">
        <v>3</v>
      </c>
      <c r="B152" s="51" t="s">
        <v>82</v>
      </c>
      <c r="C152" s="36">
        <v>270</v>
      </c>
      <c r="D152" s="24" t="s">
        <v>18</v>
      </c>
      <c r="E152" s="25">
        <v>326</v>
      </c>
      <c r="F152" s="26">
        <f t="shared" si="17"/>
        <v>88020</v>
      </c>
      <c r="G152" s="2">
        <f t="shared" si="16"/>
        <v>88020</v>
      </c>
      <c r="H152" s="3"/>
      <c r="I152" s="3"/>
      <c r="J152" s="3"/>
      <c r="K152" s="3"/>
      <c r="L152" s="4"/>
    </row>
    <row r="153" spans="1:23" s="5" customFormat="1" ht="12.75" customHeight="1" x14ac:dyDescent="0.25">
      <c r="A153" s="211">
        <v>4</v>
      </c>
      <c r="B153" s="51" t="s">
        <v>63</v>
      </c>
      <c r="C153" s="36">
        <v>2</v>
      </c>
      <c r="D153" s="24" t="s">
        <v>22</v>
      </c>
      <c r="E153" s="25">
        <v>45892</v>
      </c>
      <c r="F153" s="26">
        <f t="shared" si="17"/>
        <v>91784</v>
      </c>
      <c r="G153" s="2">
        <f t="shared" si="16"/>
        <v>91784</v>
      </c>
      <c r="H153" s="3"/>
      <c r="I153" s="3"/>
      <c r="J153" s="3"/>
      <c r="K153" s="3"/>
      <c r="L153" s="4"/>
    </row>
    <row r="154" spans="1:23" s="5" customFormat="1" ht="12.75" customHeight="1" x14ac:dyDescent="0.25">
      <c r="A154" s="211">
        <f>+A153+1</f>
        <v>5</v>
      </c>
      <c r="B154" s="51" t="s">
        <v>83</v>
      </c>
      <c r="C154" s="36">
        <v>360</v>
      </c>
      <c r="D154" s="24" t="s">
        <v>18</v>
      </c>
      <c r="E154" s="25">
        <v>960</v>
      </c>
      <c r="F154" s="26">
        <f t="shared" si="17"/>
        <v>345600</v>
      </c>
      <c r="G154" s="2">
        <f t="shared" si="16"/>
        <v>345600</v>
      </c>
      <c r="H154" s="3"/>
      <c r="I154" s="3"/>
      <c r="J154" s="3"/>
      <c r="K154" s="3"/>
      <c r="L154" s="4"/>
    </row>
    <row r="155" spans="1:23" s="5" customFormat="1" ht="12.75" customHeight="1" x14ac:dyDescent="0.25">
      <c r="A155" s="211">
        <f>+A154+1</f>
        <v>6</v>
      </c>
      <c r="B155" s="51" t="s">
        <v>24</v>
      </c>
      <c r="C155" s="36">
        <v>3</v>
      </c>
      <c r="D155" s="24" t="s">
        <v>22</v>
      </c>
      <c r="E155" s="25">
        <f>+E165</f>
        <v>20000</v>
      </c>
      <c r="F155" s="26">
        <f t="shared" si="17"/>
        <v>60000</v>
      </c>
      <c r="G155" s="2">
        <f t="shared" si="16"/>
        <v>60000</v>
      </c>
      <c r="H155" s="3"/>
      <c r="I155" s="3"/>
      <c r="J155" s="3"/>
      <c r="K155" s="3"/>
      <c r="L155" s="4"/>
    </row>
    <row r="156" spans="1:23" s="5" customFormat="1" ht="12.75" customHeight="1" x14ac:dyDescent="0.25">
      <c r="A156" s="211">
        <v>7</v>
      </c>
      <c r="B156" s="51" t="s">
        <v>25</v>
      </c>
      <c r="C156" s="36">
        <v>3</v>
      </c>
      <c r="D156" s="24" t="s">
        <v>22</v>
      </c>
      <c r="E156" s="25">
        <v>104000</v>
      </c>
      <c r="F156" s="26">
        <f t="shared" si="17"/>
        <v>312000</v>
      </c>
      <c r="G156" s="2">
        <f t="shared" si="16"/>
        <v>312000</v>
      </c>
      <c r="H156" s="3"/>
      <c r="I156" s="3"/>
      <c r="J156" s="3"/>
      <c r="K156" s="3"/>
      <c r="L156" s="4"/>
    </row>
    <row r="157" spans="1:23" s="44" customFormat="1" ht="12.75" customHeight="1" x14ac:dyDescent="0.25">
      <c r="A157" s="212"/>
      <c r="B157" s="38" t="s">
        <v>84</v>
      </c>
      <c r="C157" s="39"/>
      <c r="D157" s="40"/>
      <c r="E157" s="41"/>
      <c r="F157" s="42">
        <f>+SUM(F149:F156)</f>
        <v>1239404</v>
      </c>
      <c r="G157" s="2">
        <f t="shared" si="16"/>
        <v>0</v>
      </c>
      <c r="H157" s="43"/>
      <c r="I157" s="43"/>
      <c r="J157" s="43"/>
      <c r="K157" s="43"/>
    </row>
    <row r="158" spans="1:23" s="45" customFormat="1" ht="12.75" customHeight="1" x14ac:dyDescent="0.25">
      <c r="A158" s="212"/>
      <c r="B158" s="55"/>
      <c r="C158" s="56"/>
      <c r="D158" s="57"/>
      <c r="E158" s="58"/>
      <c r="F158" s="59"/>
      <c r="G158" s="2">
        <f t="shared" si="16"/>
        <v>0</v>
      </c>
      <c r="H158" s="37"/>
      <c r="I158" s="37"/>
      <c r="J158" s="37"/>
      <c r="K158" s="37"/>
    </row>
    <row r="159" spans="1:23" s="5" customFormat="1" ht="12.75" customHeight="1" x14ac:dyDescent="0.25">
      <c r="A159" s="212"/>
      <c r="B159" s="38" t="s">
        <v>85</v>
      </c>
      <c r="C159" s="39"/>
      <c r="D159" s="40"/>
      <c r="E159" s="41"/>
      <c r="F159" s="42">
        <f>+F24+F34+F43+F52+F62+F71+F81+F91+F100+F110+F119+F129+F139+F147+F157</f>
        <v>19693274</v>
      </c>
      <c r="G159" s="2">
        <f t="shared" si="16"/>
        <v>0</v>
      </c>
      <c r="H159" s="3"/>
      <c r="I159" s="3"/>
      <c r="J159" s="3"/>
      <c r="K159" s="3"/>
      <c r="L159" s="4"/>
    </row>
    <row r="160" spans="1:23" s="64" customFormat="1" x14ac:dyDescent="0.25">
      <c r="A160" s="216"/>
      <c r="B160" s="60"/>
      <c r="C160" s="61"/>
      <c r="D160" s="62"/>
      <c r="E160" s="61"/>
      <c r="F160" s="63"/>
      <c r="G160" s="2">
        <f t="shared" si="16"/>
        <v>0</v>
      </c>
      <c r="H160" s="8"/>
      <c r="I160" s="8"/>
      <c r="J160" s="8"/>
      <c r="K160" s="8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s="45" customFormat="1" ht="29.25" customHeight="1" x14ac:dyDescent="0.25">
      <c r="A161" s="217"/>
      <c r="B161" s="23" t="s">
        <v>86</v>
      </c>
      <c r="C161" s="65"/>
      <c r="D161" s="66"/>
      <c r="E161" s="25"/>
      <c r="F161" s="67"/>
      <c r="G161" s="2">
        <f t="shared" si="16"/>
        <v>0</v>
      </c>
      <c r="H161" s="37"/>
      <c r="I161" s="37"/>
      <c r="J161" s="37"/>
      <c r="K161" s="37"/>
      <c r="L161" s="37"/>
    </row>
    <row r="162" spans="1:23" s="45" customFormat="1" ht="12.75" customHeight="1" x14ac:dyDescent="0.25">
      <c r="A162" s="218"/>
      <c r="B162" s="68" t="s">
        <v>87</v>
      </c>
      <c r="C162" s="69"/>
      <c r="D162" s="68"/>
      <c r="E162" s="68"/>
      <c r="F162" s="69"/>
      <c r="G162" s="2">
        <f t="shared" si="16"/>
        <v>0</v>
      </c>
      <c r="H162" s="37"/>
      <c r="I162" s="37"/>
      <c r="J162" s="37"/>
      <c r="K162" s="37"/>
      <c r="L162" s="37"/>
    </row>
    <row r="163" spans="1:23" s="45" customFormat="1" ht="4.5" customHeight="1" x14ac:dyDescent="0.25">
      <c r="A163" s="218"/>
      <c r="B163" s="68"/>
      <c r="C163" s="69"/>
      <c r="D163" s="68"/>
      <c r="E163" s="68"/>
      <c r="F163" s="69"/>
      <c r="G163" s="2">
        <f t="shared" si="16"/>
        <v>0</v>
      </c>
      <c r="H163" s="37"/>
      <c r="I163" s="37"/>
      <c r="J163" s="37"/>
      <c r="K163" s="37"/>
      <c r="L163" s="37"/>
    </row>
    <row r="164" spans="1:23" s="5" customFormat="1" x14ac:dyDescent="0.25">
      <c r="A164" s="217">
        <v>1</v>
      </c>
      <c r="B164" s="70" t="s">
        <v>88</v>
      </c>
      <c r="C164" s="71"/>
      <c r="D164" s="72"/>
      <c r="E164" s="30"/>
      <c r="F164" s="73"/>
      <c r="G164" s="2">
        <f t="shared" si="16"/>
        <v>0</v>
      </c>
      <c r="H164" s="3"/>
      <c r="I164" s="3"/>
      <c r="J164" s="3"/>
      <c r="K164" s="3"/>
      <c r="L164" s="4"/>
    </row>
    <row r="165" spans="1:23" s="5" customFormat="1" ht="12.75" customHeight="1" x14ac:dyDescent="0.25">
      <c r="A165" s="219">
        <v>1</v>
      </c>
      <c r="B165" s="51" t="s">
        <v>24</v>
      </c>
      <c r="C165" s="36">
        <v>3</v>
      </c>
      <c r="D165" s="24" t="s">
        <v>22</v>
      </c>
      <c r="E165" s="25">
        <f>+E170</f>
        <v>20000</v>
      </c>
      <c r="F165" s="26">
        <f>+C165*E165</f>
        <v>60000</v>
      </c>
      <c r="G165" s="2">
        <f t="shared" si="16"/>
        <v>60000</v>
      </c>
      <c r="H165" s="3"/>
      <c r="I165" s="3"/>
      <c r="J165" s="3"/>
      <c r="K165" s="3"/>
      <c r="L165" s="4"/>
    </row>
    <row r="166" spans="1:23" s="5" customFormat="1" ht="12.75" customHeight="1" x14ac:dyDescent="0.25">
      <c r="A166" s="219">
        <v>2</v>
      </c>
      <c r="B166" s="51" t="s">
        <v>25</v>
      </c>
      <c r="C166" s="36">
        <v>3</v>
      </c>
      <c r="D166" s="24" t="s">
        <v>22</v>
      </c>
      <c r="E166" s="25">
        <v>104000</v>
      </c>
      <c r="F166" s="26">
        <f>+C166*E166</f>
        <v>312000</v>
      </c>
      <c r="G166" s="2">
        <f t="shared" si="16"/>
        <v>312000</v>
      </c>
      <c r="H166" s="3"/>
      <c r="I166" s="3"/>
      <c r="J166" s="3"/>
      <c r="K166" s="3"/>
      <c r="L166" s="4"/>
    </row>
    <row r="167" spans="1:23" s="44" customFormat="1" ht="12.75" customHeight="1" x14ac:dyDescent="0.25">
      <c r="A167" s="220"/>
      <c r="B167" s="38" t="s">
        <v>26</v>
      </c>
      <c r="C167" s="39"/>
      <c r="D167" s="40"/>
      <c r="E167" s="41"/>
      <c r="F167" s="42">
        <f>+SUM(F165:F166)</f>
        <v>372000</v>
      </c>
      <c r="G167" s="2">
        <f t="shared" si="16"/>
        <v>0</v>
      </c>
      <c r="H167" s="43"/>
      <c r="I167" s="43"/>
      <c r="J167" s="43"/>
      <c r="K167" s="43"/>
    </row>
    <row r="168" spans="1:23" s="64" customFormat="1" x14ac:dyDescent="0.25">
      <c r="A168" s="216"/>
      <c r="B168" s="60"/>
      <c r="C168" s="61"/>
      <c r="D168" s="62"/>
      <c r="E168" s="61"/>
      <c r="F168" s="63"/>
      <c r="G168" s="2">
        <f t="shared" si="16"/>
        <v>0</v>
      </c>
      <c r="H168" s="8"/>
      <c r="I168" s="8"/>
      <c r="J168" s="8"/>
      <c r="K168" s="8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s="34" customFormat="1" x14ac:dyDescent="0.25">
      <c r="A169" s="221">
        <v>2</v>
      </c>
      <c r="B169" s="74" t="s">
        <v>89</v>
      </c>
      <c r="C169" s="28"/>
      <c r="D169" s="29"/>
      <c r="E169" s="30"/>
      <c r="F169" s="31"/>
      <c r="G169" s="2">
        <f t="shared" si="16"/>
        <v>0</v>
      </c>
      <c r="H169" s="32"/>
      <c r="I169" s="32"/>
      <c r="J169" s="32"/>
      <c r="K169" s="32"/>
      <c r="L169" s="33"/>
    </row>
    <row r="170" spans="1:23" s="5" customFormat="1" ht="12.75" customHeight="1" x14ac:dyDescent="0.25">
      <c r="A170" s="219">
        <v>1</v>
      </c>
      <c r="B170" s="51" t="s">
        <v>24</v>
      </c>
      <c r="C170" s="36">
        <v>3</v>
      </c>
      <c r="D170" s="24" t="s">
        <v>22</v>
      </c>
      <c r="E170" s="25">
        <f>+E175</f>
        <v>20000</v>
      </c>
      <c r="F170" s="26">
        <f>+C170*E170</f>
        <v>60000</v>
      </c>
      <c r="G170" s="2">
        <f t="shared" si="16"/>
        <v>60000</v>
      </c>
      <c r="H170" s="3"/>
      <c r="I170" s="3"/>
      <c r="J170" s="3"/>
      <c r="K170" s="3"/>
      <c r="L170" s="4"/>
    </row>
    <row r="171" spans="1:23" s="5" customFormat="1" ht="12.75" customHeight="1" x14ac:dyDescent="0.25">
      <c r="A171" s="219">
        <v>2</v>
      </c>
      <c r="B171" s="51" t="s">
        <v>25</v>
      </c>
      <c r="C171" s="36">
        <v>3</v>
      </c>
      <c r="D171" s="24" t="s">
        <v>22</v>
      </c>
      <c r="E171" s="25">
        <v>104000</v>
      </c>
      <c r="F171" s="26">
        <f>+C171*E171</f>
        <v>312000</v>
      </c>
      <c r="G171" s="2">
        <f t="shared" si="16"/>
        <v>312000</v>
      </c>
      <c r="H171" s="3"/>
      <c r="I171" s="3"/>
      <c r="J171" s="3"/>
      <c r="K171" s="3"/>
      <c r="L171" s="4"/>
    </row>
    <row r="172" spans="1:23" s="44" customFormat="1" ht="12.75" customHeight="1" x14ac:dyDescent="0.25">
      <c r="A172" s="220"/>
      <c r="B172" s="38" t="s">
        <v>29</v>
      </c>
      <c r="C172" s="39"/>
      <c r="D172" s="40"/>
      <c r="E172" s="41"/>
      <c r="F172" s="42">
        <f>+SUM(F170:F171)</f>
        <v>372000</v>
      </c>
      <c r="G172" s="2">
        <f t="shared" si="16"/>
        <v>0</v>
      </c>
      <c r="H172" s="43"/>
      <c r="I172" s="43"/>
      <c r="J172" s="43"/>
      <c r="K172" s="43"/>
    </row>
    <row r="173" spans="1:23" s="64" customFormat="1" x14ac:dyDescent="0.25">
      <c r="A173" s="216"/>
      <c r="B173" s="60"/>
      <c r="C173" s="61"/>
      <c r="D173" s="62"/>
      <c r="E173" s="61"/>
      <c r="F173" s="63"/>
      <c r="G173" s="2">
        <f t="shared" si="16"/>
        <v>0</v>
      </c>
      <c r="H173" s="8"/>
      <c r="I173" s="8"/>
      <c r="J173" s="8"/>
      <c r="K173" s="8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s="34" customFormat="1" x14ac:dyDescent="0.25">
      <c r="A174" s="221">
        <v>3</v>
      </c>
      <c r="B174" s="74" t="s">
        <v>90</v>
      </c>
      <c r="C174" s="28"/>
      <c r="D174" s="29"/>
      <c r="E174" s="30"/>
      <c r="F174" s="31"/>
      <c r="G174" s="2">
        <f t="shared" si="16"/>
        <v>0</v>
      </c>
      <c r="H174" s="32"/>
      <c r="I174" s="32"/>
      <c r="J174" s="32"/>
      <c r="K174" s="32"/>
      <c r="L174" s="33"/>
    </row>
    <row r="175" spans="1:23" s="5" customFormat="1" ht="12.75" customHeight="1" x14ac:dyDescent="0.25">
      <c r="A175" s="219">
        <v>1</v>
      </c>
      <c r="B175" s="51" t="s">
        <v>24</v>
      </c>
      <c r="C175" s="36">
        <v>2</v>
      </c>
      <c r="D175" s="24" t="s">
        <v>22</v>
      </c>
      <c r="E175" s="25">
        <f>+E180</f>
        <v>20000</v>
      </c>
      <c r="F175" s="26">
        <f>+C175*E175</f>
        <v>40000</v>
      </c>
      <c r="G175" s="2">
        <f t="shared" si="16"/>
        <v>40000</v>
      </c>
      <c r="H175" s="3"/>
      <c r="I175" s="3"/>
      <c r="J175" s="3"/>
      <c r="K175" s="3"/>
      <c r="L175" s="4"/>
    </row>
    <row r="176" spans="1:23" s="5" customFormat="1" ht="15.75" customHeight="1" x14ac:dyDescent="0.25">
      <c r="A176" s="219">
        <v>2</v>
      </c>
      <c r="B176" s="51" t="s">
        <v>25</v>
      </c>
      <c r="C176" s="36">
        <v>2</v>
      </c>
      <c r="D176" s="24" t="s">
        <v>22</v>
      </c>
      <c r="E176" s="25">
        <v>104000</v>
      </c>
      <c r="F176" s="26">
        <f>+C176*E176</f>
        <v>208000</v>
      </c>
      <c r="G176" s="2">
        <f t="shared" si="16"/>
        <v>208000</v>
      </c>
      <c r="H176" s="3"/>
      <c r="I176" s="3"/>
      <c r="J176" s="3"/>
      <c r="K176" s="3"/>
      <c r="L176" s="4"/>
    </row>
    <row r="177" spans="1:23" s="44" customFormat="1" ht="12.75" customHeight="1" x14ac:dyDescent="0.25">
      <c r="A177" s="220"/>
      <c r="B177" s="38" t="s">
        <v>36</v>
      </c>
      <c r="C177" s="39"/>
      <c r="D177" s="40"/>
      <c r="E177" s="41"/>
      <c r="F177" s="42">
        <f>+SUM(F175:F176)</f>
        <v>248000</v>
      </c>
      <c r="G177" s="2">
        <f t="shared" si="16"/>
        <v>0</v>
      </c>
      <c r="H177" s="43"/>
      <c r="I177" s="43"/>
      <c r="J177" s="43"/>
      <c r="K177" s="43"/>
    </row>
    <row r="178" spans="1:23" s="64" customFormat="1" x14ac:dyDescent="0.25">
      <c r="A178" s="216"/>
      <c r="B178" s="60"/>
      <c r="C178" s="61"/>
      <c r="D178" s="62"/>
      <c r="E178" s="61"/>
      <c r="F178" s="63"/>
      <c r="G178" s="2">
        <f t="shared" si="16"/>
        <v>0</v>
      </c>
      <c r="H178" s="8"/>
      <c r="I178" s="8"/>
      <c r="J178" s="8"/>
      <c r="K178" s="8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s="34" customFormat="1" x14ac:dyDescent="0.25">
      <c r="A179" s="221">
        <v>4</v>
      </c>
      <c r="B179" s="74" t="s">
        <v>91</v>
      </c>
      <c r="C179" s="28"/>
      <c r="D179" s="29"/>
      <c r="E179" s="30"/>
      <c r="F179" s="31"/>
      <c r="G179" s="2">
        <f t="shared" si="16"/>
        <v>0</v>
      </c>
      <c r="H179" s="32"/>
      <c r="I179" s="32"/>
      <c r="J179" s="32"/>
      <c r="K179" s="32"/>
      <c r="L179" s="33"/>
    </row>
    <row r="180" spans="1:23" s="5" customFormat="1" ht="12.75" customHeight="1" x14ac:dyDescent="0.25">
      <c r="A180" s="219">
        <v>1</v>
      </c>
      <c r="B180" s="51" t="s">
        <v>24</v>
      </c>
      <c r="C180" s="36">
        <v>2</v>
      </c>
      <c r="D180" s="24" t="s">
        <v>22</v>
      </c>
      <c r="E180" s="25">
        <v>20000</v>
      </c>
      <c r="F180" s="26">
        <f>+C180*E180</f>
        <v>40000</v>
      </c>
      <c r="G180" s="2">
        <f t="shared" si="16"/>
        <v>40000</v>
      </c>
      <c r="H180" s="3"/>
      <c r="I180" s="3"/>
      <c r="J180" s="3"/>
      <c r="K180" s="3"/>
      <c r="L180" s="4"/>
    </row>
    <row r="181" spans="1:23" s="5" customFormat="1" ht="12.75" customHeight="1" x14ac:dyDescent="0.25">
      <c r="A181" s="219">
        <v>2</v>
      </c>
      <c r="B181" s="51" t="s">
        <v>25</v>
      </c>
      <c r="C181" s="36">
        <v>2</v>
      </c>
      <c r="D181" s="24" t="s">
        <v>22</v>
      </c>
      <c r="E181" s="25">
        <v>104000</v>
      </c>
      <c r="F181" s="26">
        <f>+C181*E181</f>
        <v>208000</v>
      </c>
      <c r="G181" s="2">
        <f t="shared" si="16"/>
        <v>208000</v>
      </c>
      <c r="H181" s="3"/>
      <c r="I181" s="3"/>
      <c r="J181" s="3"/>
      <c r="K181" s="3"/>
      <c r="L181" s="4"/>
    </row>
    <row r="182" spans="1:23" s="44" customFormat="1" ht="12.75" customHeight="1" x14ac:dyDescent="0.25">
      <c r="A182" s="220"/>
      <c r="B182" s="38" t="s">
        <v>39</v>
      </c>
      <c r="C182" s="39"/>
      <c r="D182" s="40"/>
      <c r="E182" s="41"/>
      <c r="F182" s="42">
        <f>+SUM(F180:F181)</f>
        <v>248000</v>
      </c>
      <c r="G182" s="2">
        <f t="shared" si="16"/>
        <v>0</v>
      </c>
      <c r="H182" s="43"/>
      <c r="I182" s="43"/>
      <c r="J182" s="43"/>
      <c r="K182" s="43"/>
    </row>
    <row r="183" spans="1:23" s="64" customFormat="1" x14ac:dyDescent="0.25">
      <c r="A183" s="222"/>
      <c r="B183" s="75"/>
      <c r="C183" s="76"/>
      <c r="D183" s="77"/>
      <c r="E183" s="76"/>
      <c r="F183" s="78"/>
      <c r="G183" s="2">
        <f t="shared" si="16"/>
        <v>0</v>
      </c>
      <c r="H183" s="8"/>
      <c r="I183" s="8"/>
      <c r="J183" s="8"/>
      <c r="K183" s="8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s="34" customFormat="1" ht="28.5" customHeight="1" x14ac:dyDescent="0.25">
      <c r="A184" s="217">
        <v>5</v>
      </c>
      <c r="B184" s="52" t="s">
        <v>92</v>
      </c>
      <c r="C184" s="28"/>
      <c r="D184" s="29"/>
      <c r="E184" s="30"/>
      <c r="F184" s="31"/>
      <c r="G184" s="2">
        <f t="shared" si="16"/>
        <v>0</v>
      </c>
      <c r="H184" s="32"/>
      <c r="I184" s="32"/>
      <c r="J184" s="32"/>
      <c r="K184" s="32"/>
      <c r="L184" s="33"/>
    </row>
    <row r="185" spans="1:23" s="5" customFormat="1" ht="12.75" customHeight="1" x14ac:dyDescent="0.25">
      <c r="A185" s="219">
        <v>1</v>
      </c>
      <c r="B185" s="51" t="s">
        <v>24</v>
      </c>
      <c r="C185" s="36">
        <v>3</v>
      </c>
      <c r="D185" s="24" t="s">
        <v>22</v>
      </c>
      <c r="E185" s="25">
        <v>20000</v>
      </c>
      <c r="F185" s="26">
        <f>+C185*E185</f>
        <v>60000</v>
      </c>
      <c r="G185" s="2">
        <f t="shared" si="16"/>
        <v>60000</v>
      </c>
      <c r="H185" s="3"/>
      <c r="I185" s="3"/>
      <c r="J185" s="3"/>
      <c r="K185" s="3"/>
      <c r="L185" s="4"/>
    </row>
    <row r="186" spans="1:23" s="5" customFormat="1" ht="12.75" customHeight="1" x14ac:dyDescent="0.25">
      <c r="A186" s="219">
        <v>2</v>
      </c>
      <c r="B186" s="51" t="s">
        <v>25</v>
      </c>
      <c r="C186" s="36">
        <v>3</v>
      </c>
      <c r="D186" s="24" t="s">
        <v>22</v>
      </c>
      <c r="E186" s="25">
        <v>104000</v>
      </c>
      <c r="F186" s="26">
        <f>+C186*E186</f>
        <v>312000</v>
      </c>
      <c r="G186" s="2">
        <f t="shared" si="16"/>
        <v>312000</v>
      </c>
      <c r="H186" s="3"/>
      <c r="I186" s="3"/>
      <c r="J186" s="3"/>
      <c r="K186" s="3"/>
      <c r="L186" s="4"/>
    </row>
    <row r="187" spans="1:23" s="44" customFormat="1" ht="12.75" customHeight="1" x14ac:dyDescent="0.25">
      <c r="A187" s="220"/>
      <c r="B187" s="38" t="s">
        <v>93</v>
      </c>
      <c r="C187" s="39"/>
      <c r="D187" s="40"/>
      <c r="E187" s="41"/>
      <c r="F187" s="42">
        <f>+SUM(F185:F186)</f>
        <v>372000</v>
      </c>
      <c r="G187" s="2">
        <f t="shared" si="16"/>
        <v>0</v>
      </c>
      <c r="H187" s="43"/>
      <c r="I187" s="43"/>
      <c r="J187" s="43"/>
      <c r="K187" s="43"/>
    </row>
    <row r="188" spans="1:23" s="64" customFormat="1" x14ac:dyDescent="0.25">
      <c r="A188" s="216"/>
      <c r="B188" s="60"/>
      <c r="C188" s="61"/>
      <c r="D188" s="62"/>
      <c r="E188" s="61"/>
      <c r="F188" s="63"/>
      <c r="G188" s="2">
        <f t="shared" si="16"/>
        <v>0</v>
      </c>
      <c r="H188" s="8"/>
      <c r="I188" s="8"/>
      <c r="J188" s="8"/>
      <c r="K188" s="8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s="34" customFormat="1" ht="28.5" customHeight="1" x14ac:dyDescent="0.25">
      <c r="A189" s="217">
        <v>6</v>
      </c>
      <c r="B189" s="52" t="s">
        <v>94</v>
      </c>
      <c r="C189" s="28"/>
      <c r="D189" s="29"/>
      <c r="E189" s="30"/>
      <c r="F189" s="31"/>
      <c r="G189" s="2">
        <f t="shared" si="16"/>
        <v>0</v>
      </c>
      <c r="H189" s="32"/>
      <c r="I189" s="32"/>
      <c r="J189" s="32"/>
      <c r="K189" s="32"/>
      <c r="L189" s="33"/>
    </row>
    <row r="190" spans="1:23" s="5" customFormat="1" ht="12.75" customHeight="1" x14ac:dyDescent="0.25">
      <c r="A190" s="219">
        <v>1</v>
      </c>
      <c r="B190" s="51" t="s">
        <v>24</v>
      </c>
      <c r="C190" s="36">
        <v>3</v>
      </c>
      <c r="D190" s="24" t="s">
        <v>22</v>
      </c>
      <c r="E190" s="25">
        <v>20000</v>
      </c>
      <c r="F190" s="26">
        <f>+C190*E190</f>
        <v>60000</v>
      </c>
      <c r="G190" s="2">
        <f t="shared" si="16"/>
        <v>60000</v>
      </c>
      <c r="H190" s="3"/>
      <c r="I190" s="3"/>
      <c r="J190" s="3"/>
      <c r="K190" s="3"/>
      <c r="L190" s="4"/>
    </row>
    <row r="191" spans="1:23" s="5" customFormat="1" ht="12.75" customHeight="1" x14ac:dyDescent="0.25">
      <c r="A191" s="219">
        <v>2</v>
      </c>
      <c r="B191" s="51" t="s">
        <v>25</v>
      </c>
      <c r="C191" s="36">
        <v>3</v>
      </c>
      <c r="D191" s="24" t="s">
        <v>22</v>
      </c>
      <c r="E191" s="25">
        <v>104000</v>
      </c>
      <c r="F191" s="26">
        <f>+C191*E191</f>
        <v>312000</v>
      </c>
      <c r="G191" s="2">
        <f t="shared" si="16"/>
        <v>312000</v>
      </c>
      <c r="H191" s="3"/>
      <c r="I191" s="3"/>
      <c r="J191" s="3"/>
      <c r="K191" s="3"/>
      <c r="L191" s="4"/>
    </row>
    <row r="192" spans="1:23" s="44" customFormat="1" ht="12.75" customHeight="1" x14ac:dyDescent="0.25">
      <c r="A192" s="220"/>
      <c r="B192" s="38" t="s">
        <v>57</v>
      </c>
      <c r="C192" s="39"/>
      <c r="D192" s="40"/>
      <c r="E192" s="41"/>
      <c r="F192" s="42">
        <f>+SUM(F190:F191)</f>
        <v>372000</v>
      </c>
      <c r="G192" s="2">
        <f t="shared" si="16"/>
        <v>0</v>
      </c>
      <c r="H192" s="43"/>
      <c r="I192" s="43"/>
      <c r="J192" s="43"/>
      <c r="K192" s="43"/>
    </row>
    <row r="193" spans="1:23" s="64" customFormat="1" x14ac:dyDescent="0.25">
      <c r="A193" s="216"/>
      <c r="B193" s="60"/>
      <c r="C193" s="61"/>
      <c r="D193" s="62"/>
      <c r="E193" s="61"/>
      <c r="F193" s="63"/>
      <c r="G193" s="2">
        <f t="shared" si="16"/>
        <v>0</v>
      </c>
      <c r="H193" s="8"/>
      <c r="I193" s="8"/>
      <c r="J193" s="8"/>
      <c r="K193" s="8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s="34" customFormat="1" ht="12.75" customHeight="1" x14ac:dyDescent="0.25">
      <c r="A194" s="217">
        <v>7</v>
      </c>
      <c r="B194" s="52" t="s">
        <v>95</v>
      </c>
      <c r="C194" s="28"/>
      <c r="D194" s="29"/>
      <c r="E194" s="30"/>
      <c r="F194" s="31"/>
      <c r="G194" s="2">
        <f t="shared" si="16"/>
        <v>0</v>
      </c>
      <c r="H194" s="32"/>
      <c r="I194" s="32"/>
      <c r="J194" s="32"/>
      <c r="K194" s="32"/>
      <c r="L194" s="33"/>
    </row>
    <row r="195" spans="1:23" s="5" customFormat="1" ht="12.75" customHeight="1" x14ac:dyDescent="0.25">
      <c r="A195" s="219">
        <v>1</v>
      </c>
      <c r="B195" s="51" t="s">
        <v>24</v>
      </c>
      <c r="C195" s="36">
        <v>4</v>
      </c>
      <c r="D195" s="24" t="s">
        <v>22</v>
      </c>
      <c r="E195" s="25">
        <v>20000</v>
      </c>
      <c r="F195" s="26">
        <f>+C195*E195</f>
        <v>80000</v>
      </c>
      <c r="G195" s="2">
        <f t="shared" si="16"/>
        <v>80000</v>
      </c>
      <c r="H195" s="3"/>
      <c r="I195" s="3"/>
      <c r="J195" s="3"/>
      <c r="K195" s="3"/>
      <c r="L195" s="4"/>
    </row>
    <row r="196" spans="1:23" s="5" customFormat="1" ht="12.75" customHeight="1" x14ac:dyDescent="0.25">
      <c r="A196" s="219">
        <v>2</v>
      </c>
      <c r="B196" s="51" t="s">
        <v>25</v>
      </c>
      <c r="C196" s="36">
        <v>4</v>
      </c>
      <c r="D196" s="24" t="s">
        <v>22</v>
      </c>
      <c r="E196" s="25">
        <v>104000</v>
      </c>
      <c r="F196" s="26">
        <f>+C196*E196</f>
        <v>416000</v>
      </c>
      <c r="G196" s="2">
        <f t="shared" si="16"/>
        <v>416000</v>
      </c>
      <c r="H196" s="3"/>
      <c r="I196" s="3"/>
      <c r="J196" s="3"/>
      <c r="K196" s="3"/>
      <c r="L196" s="4"/>
    </row>
    <row r="197" spans="1:23" s="44" customFormat="1" ht="12.75" customHeight="1" x14ac:dyDescent="0.25">
      <c r="A197" s="220"/>
      <c r="B197" s="38" t="s">
        <v>59</v>
      </c>
      <c r="C197" s="39"/>
      <c r="D197" s="40"/>
      <c r="E197" s="41"/>
      <c r="F197" s="42">
        <f>+SUM(F195:F196)</f>
        <v>496000</v>
      </c>
      <c r="G197" s="2">
        <f t="shared" si="16"/>
        <v>0</v>
      </c>
      <c r="H197" s="43"/>
      <c r="I197" s="43"/>
      <c r="J197" s="43"/>
      <c r="K197" s="43"/>
    </row>
    <row r="198" spans="1:23" s="64" customFormat="1" x14ac:dyDescent="0.25">
      <c r="A198" s="216"/>
      <c r="B198" s="60"/>
      <c r="C198" s="61"/>
      <c r="D198" s="62"/>
      <c r="E198" s="61"/>
      <c r="F198" s="63"/>
      <c r="G198" s="2">
        <f t="shared" si="16"/>
        <v>0</v>
      </c>
      <c r="H198" s="8"/>
      <c r="I198" s="8"/>
      <c r="J198" s="8"/>
      <c r="K198" s="8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s="34" customFormat="1" ht="12.75" customHeight="1" x14ac:dyDescent="0.25">
      <c r="A199" s="217">
        <v>8</v>
      </c>
      <c r="B199" s="52" t="s">
        <v>96</v>
      </c>
      <c r="C199" s="28"/>
      <c r="D199" s="29"/>
      <c r="E199" s="30"/>
      <c r="F199" s="31"/>
      <c r="G199" s="2">
        <f t="shared" si="16"/>
        <v>0</v>
      </c>
      <c r="H199" s="32"/>
      <c r="I199" s="32"/>
      <c r="J199" s="32"/>
      <c r="K199" s="32"/>
      <c r="L199" s="33"/>
    </row>
    <row r="200" spans="1:23" s="5" customFormat="1" ht="12.75" customHeight="1" x14ac:dyDescent="0.25">
      <c r="A200" s="219">
        <v>1</v>
      </c>
      <c r="B200" s="51" t="s">
        <v>24</v>
      </c>
      <c r="C200" s="36">
        <v>6</v>
      </c>
      <c r="D200" s="24" t="s">
        <v>22</v>
      </c>
      <c r="E200" s="25">
        <v>20000</v>
      </c>
      <c r="F200" s="26">
        <f>+C200*E200</f>
        <v>120000</v>
      </c>
      <c r="G200" s="2">
        <f t="shared" si="16"/>
        <v>120000</v>
      </c>
      <c r="H200" s="3"/>
      <c r="I200" s="3"/>
      <c r="J200" s="3"/>
      <c r="K200" s="3"/>
      <c r="L200" s="4"/>
    </row>
    <row r="201" spans="1:23" s="5" customFormat="1" ht="12.75" customHeight="1" x14ac:dyDescent="0.25">
      <c r="A201" s="219">
        <v>2</v>
      </c>
      <c r="B201" s="51" t="s">
        <v>25</v>
      </c>
      <c r="C201" s="36">
        <v>6</v>
      </c>
      <c r="D201" s="24" t="s">
        <v>22</v>
      </c>
      <c r="E201" s="25">
        <v>104000</v>
      </c>
      <c r="F201" s="26">
        <f>+C201*E201</f>
        <v>624000</v>
      </c>
      <c r="G201" s="2">
        <f t="shared" si="16"/>
        <v>624000</v>
      </c>
      <c r="H201" s="3"/>
      <c r="I201" s="3"/>
      <c r="J201" s="3"/>
      <c r="K201" s="3"/>
      <c r="L201" s="4"/>
    </row>
    <row r="202" spans="1:23" s="44" customFormat="1" ht="12.75" customHeight="1" x14ac:dyDescent="0.25">
      <c r="A202" s="220"/>
      <c r="B202" s="38" t="s">
        <v>61</v>
      </c>
      <c r="C202" s="39"/>
      <c r="D202" s="40"/>
      <c r="E202" s="41"/>
      <c r="F202" s="42">
        <f>+SUM(F200:F201)</f>
        <v>744000</v>
      </c>
      <c r="G202" s="2">
        <f t="shared" si="16"/>
        <v>0</v>
      </c>
      <c r="H202" s="43"/>
      <c r="I202" s="43"/>
      <c r="J202" s="43"/>
      <c r="K202" s="43"/>
    </row>
    <row r="203" spans="1:23" s="64" customFormat="1" x14ac:dyDescent="0.25">
      <c r="A203" s="216"/>
      <c r="B203" s="60"/>
      <c r="C203" s="61"/>
      <c r="D203" s="62"/>
      <c r="E203" s="61"/>
      <c r="F203" s="63"/>
      <c r="G203" s="2">
        <f t="shared" si="16"/>
        <v>0</v>
      </c>
      <c r="H203" s="8"/>
      <c r="I203" s="8"/>
      <c r="J203" s="8"/>
      <c r="K203" s="8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s="5" customFormat="1" x14ac:dyDescent="0.25">
      <c r="A204" s="217">
        <v>9</v>
      </c>
      <c r="B204" s="79" t="s">
        <v>97</v>
      </c>
      <c r="C204" s="71"/>
      <c r="D204" s="72"/>
      <c r="E204" s="30"/>
      <c r="F204" s="73"/>
      <c r="G204" s="2">
        <f t="shared" si="16"/>
        <v>0</v>
      </c>
      <c r="H204" s="3"/>
      <c r="I204" s="3"/>
      <c r="J204" s="3"/>
      <c r="K204" s="3"/>
      <c r="L204" s="4"/>
    </row>
    <row r="205" spans="1:23" s="5" customFormat="1" ht="12.75" customHeight="1" x14ac:dyDescent="0.25">
      <c r="A205" s="219">
        <v>1</v>
      </c>
      <c r="B205" s="51" t="s">
        <v>24</v>
      </c>
      <c r="C205" s="36">
        <v>3</v>
      </c>
      <c r="D205" s="24" t="s">
        <v>22</v>
      </c>
      <c r="E205" s="25">
        <v>20000</v>
      </c>
      <c r="F205" s="26">
        <f>+C205*E205</f>
        <v>60000</v>
      </c>
      <c r="G205" s="2">
        <f t="shared" si="16"/>
        <v>60000</v>
      </c>
      <c r="H205" s="3"/>
      <c r="I205" s="3"/>
      <c r="J205" s="3"/>
      <c r="K205" s="3"/>
      <c r="L205" s="4"/>
    </row>
    <row r="206" spans="1:23" s="5" customFormat="1" ht="12.75" customHeight="1" x14ac:dyDescent="0.25">
      <c r="A206" s="219">
        <v>2</v>
      </c>
      <c r="B206" s="51" t="s">
        <v>25</v>
      </c>
      <c r="C206" s="36">
        <v>3</v>
      </c>
      <c r="D206" s="24" t="s">
        <v>22</v>
      </c>
      <c r="E206" s="25">
        <v>104000</v>
      </c>
      <c r="F206" s="26">
        <f>+C206*E206</f>
        <v>312000</v>
      </c>
      <c r="G206" s="2">
        <f t="shared" si="16"/>
        <v>312000</v>
      </c>
      <c r="H206" s="3"/>
      <c r="I206" s="3"/>
      <c r="J206" s="3"/>
      <c r="K206" s="3"/>
      <c r="L206" s="4"/>
    </row>
    <row r="207" spans="1:23" s="44" customFormat="1" ht="12.75" customHeight="1" x14ac:dyDescent="0.25">
      <c r="A207" s="220"/>
      <c r="B207" s="38" t="s">
        <v>64</v>
      </c>
      <c r="C207" s="39"/>
      <c r="D207" s="40"/>
      <c r="E207" s="41"/>
      <c r="F207" s="42">
        <f>+SUM(F205:F206)</f>
        <v>372000</v>
      </c>
      <c r="G207" s="2">
        <f t="shared" si="16"/>
        <v>0</v>
      </c>
      <c r="H207" s="43"/>
      <c r="I207" s="43"/>
      <c r="J207" s="43"/>
      <c r="K207" s="43"/>
    </row>
    <row r="208" spans="1:23" s="5" customFormat="1" ht="15.75" customHeight="1" x14ac:dyDescent="0.25">
      <c r="A208" s="216"/>
      <c r="B208" s="60"/>
      <c r="C208" s="61"/>
      <c r="D208" s="62"/>
      <c r="E208" s="61"/>
      <c r="F208" s="63"/>
      <c r="G208" s="2">
        <f t="shared" si="16"/>
        <v>0</v>
      </c>
      <c r="H208" s="3"/>
      <c r="I208" s="3"/>
      <c r="J208" s="3"/>
      <c r="K208" s="3"/>
      <c r="L208" s="4"/>
    </row>
    <row r="209" spans="1:23" s="34" customFormat="1" ht="28.5" customHeight="1" x14ac:dyDescent="0.25">
      <c r="A209" s="217">
        <v>10</v>
      </c>
      <c r="B209" s="52" t="s">
        <v>98</v>
      </c>
      <c r="C209" s="28"/>
      <c r="D209" s="29"/>
      <c r="E209" s="30"/>
      <c r="F209" s="31"/>
      <c r="G209" s="2">
        <f t="shared" si="16"/>
        <v>0</v>
      </c>
      <c r="H209" s="32"/>
      <c r="I209" s="32"/>
      <c r="J209" s="32"/>
      <c r="K209" s="32"/>
      <c r="L209" s="33"/>
    </row>
    <row r="210" spans="1:23" s="5" customFormat="1" ht="12.75" customHeight="1" x14ac:dyDescent="0.25">
      <c r="A210" s="219">
        <v>1</v>
      </c>
      <c r="B210" s="51" t="s">
        <v>24</v>
      </c>
      <c r="C210" s="36">
        <v>2</v>
      </c>
      <c r="D210" s="24" t="s">
        <v>22</v>
      </c>
      <c r="E210" s="25">
        <v>20000</v>
      </c>
      <c r="F210" s="26">
        <f>+C210*E210</f>
        <v>40000</v>
      </c>
      <c r="G210" s="2">
        <f t="shared" ref="G210:G273" si="18">+E210*C210</f>
        <v>40000</v>
      </c>
      <c r="H210" s="3"/>
      <c r="I210" s="3"/>
      <c r="J210" s="3"/>
      <c r="K210" s="3"/>
      <c r="L210" s="4"/>
    </row>
    <row r="211" spans="1:23" s="5" customFormat="1" ht="12.75" customHeight="1" x14ac:dyDescent="0.25">
      <c r="A211" s="219">
        <v>2</v>
      </c>
      <c r="B211" s="51" t="s">
        <v>25</v>
      </c>
      <c r="C211" s="36">
        <v>2</v>
      </c>
      <c r="D211" s="24" t="s">
        <v>22</v>
      </c>
      <c r="E211" s="25">
        <v>104000</v>
      </c>
      <c r="F211" s="26">
        <f>+C211*E211</f>
        <v>208000</v>
      </c>
      <c r="G211" s="2">
        <f t="shared" si="18"/>
        <v>208000</v>
      </c>
      <c r="H211" s="3"/>
      <c r="I211" s="3"/>
      <c r="J211" s="3"/>
      <c r="K211" s="3"/>
      <c r="L211" s="4"/>
    </row>
    <row r="212" spans="1:23" s="44" customFormat="1" ht="12.75" customHeight="1" x14ac:dyDescent="0.25">
      <c r="A212" s="220"/>
      <c r="B212" s="38" t="s">
        <v>70</v>
      </c>
      <c r="C212" s="39"/>
      <c r="D212" s="40"/>
      <c r="E212" s="41"/>
      <c r="F212" s="42">
        <f>+SUM(F210:F211)</f>
        <v>248000</v>
      </c>
      <c r="G212" s="2">
        <f t="shared" si="18"/>
        <v>0</v>
      </c>
      <c r="H212" s="43"/>
      <c r="I212" s="43"/>
      <c r="J212" s="43"/>
      <c r="K212" s="43"/>
    </row>
    <row r="213" spans="1:23" s="5" customFormat="1" ht="15.75" customHeight="1" x14ac:dyDescent="0.25">
      <c r="A213" s="216"/>
      <c r="B213" s="60"/>
      <c r="C213" s="61"/>
      <c r="D213" s="62"/>
      <c r="E213" s="61"/>
      <c r="F213" s="63"/>
      <c r="G213" s="2">
        <f t="shared" si="18"/>
        <v>0</v>
      </c>
      <c r="H213" s="3"/>
      <c r="I213" s="3"/>
      <c r="J213" s="3"/>
      <c r="K213" s="3"/>
      <c r="L213" s="4"/>
    </row>
    <row r="214" spans="1:23" s="34" customFormat="1" ht="28.5" customHeight="1" x14ac:dyDescent="0.25">
      <c r="A214" s="217">
        <v>11</v>
      </c>
      <c r="B214" s="52" t="s">
        <v>99</v>
      </c>
      <c r="C214" s="28"/>
      <c r="D214" s="29"/>
      <c r="E214" s="30"/>
      <c r="F214" s="31"/>
      <c r="G214" s="2">
        <f t="shared" si="18"/>
        <v>0</v>
      </c>
      <c r="H214" s="32"/>
      <c r="I214" s="32"/>
      <c r="J214" s="32"/>
      <c r="K214" s="32"/>
      <c r="L214" s="33"/>
    </row>
    <row r="215" spans="1:23" s="5" customFormat="1" ht="12.75" customHeight="1" x14ac:dyDescent="0.25">
      <c r="A215" s="219">
        <v>1</v>
      </c>
      <c r="B215" s="51" t="s">
        <v>24</v>
      </c>
      <c r="C215" s="36">
        <v>2</v>
      </c>
      <c r="D215" s="24" t="s">
        <v>22</v>
      </c>
      <c r="E215" s="25">
        <v>20000</v>
      </c>
      <c r="F215" s="26">
        <f>+C215*E215</f>
        <v>40000</v>
      </c>
      <c r="G215" s="2">
        <f t="shared" si="18"/>
        <v>40000</v>
      </c>
      <c r="H215" s="3"/>
      <c r="I215" s="3"/>
      <c r="J215" s="3"/>
      <c r="K215" s="3"/>
      <c r="L215" s="4"/>
    </row>
    <row r="216" spans="1:23" s="5" customFormat="1" ht="12.75" customHeight="1" x14ac:dyDescent="0.25">
      <c r="A216" s="219">
        <v>2</v>
      </c>
      <c r="B216" s="51" t="s">
        <v>25</v>
      </c>
      <c r="C216" s="36">
        <v>2</v>
      </c>
      <c r="D216" s="24" t="s">
        <v>22</v>
      </c>
      <c r="E216" s="25">
        <v>104000</v>
      </c>
      <c r="F216" s="26">
        <f>+C216*E216</f>
        <v>208000</v>
      </c>
      <c r="G216" s="2">
        <f t="shared" si="18"/>
        <v>208000</v>
      </c>
      <c r="H216" s="3"/>
      <c r="I216" s="3"/>
      <c r="J216" s="3"/>
      <c r="K216" s="3"/>
      <c r="L216" s="4"/>
    </row>
    <row r="217" spans="1:23" s="44" customFormat="1" ht="12.75" customHeight="1" x14ac:dyDescent="0.25">
      <c r="A217" s="220"/>
      <c r="B217" s="38" t="s">
        <v>72</v>
      </c>
      <c r="C217" s="39"/>
      <c r="D217" s="40"/>
      <c r="E217" s="41"/>
      <c r="F217" s="42">
        <f>+SUM(F215:F216)</f>
        <v>248000</v>
      </c>
      <c r="G217" s="2">
        <f t="shared" si="18"/>
        <v>0</v>
      </c>
      <c r="H217" s="43"/>
      <c r="I217" s="43"/>
      <c r="J217" s="43"/>
      <c r="K217" s="43"/>
    </row>
    <row r="218" spans="1:23" s="45" customFormat="1" ht="12.75" customHeight="1" x14ac:dyDescent="0.25">
      <c r="A218" s="220"/>
      <c r="B218" s="55"/>
      <c r="C218" s="56"/>
      <c r="D218" s="57"/>
      <c r="E218" s="58"/>
      <c r="F218" s="59"/>
      <c r="G218" s="2">
        <f t="shared" si="18"/>
        <v>0</v>
      </c>
      <c r="H218" s="37"/>
      <c r="I218" s="37"/>
      <c r="J218" s="37"/>
      <c r="K218" s="37"/>
    </row>
    <row r="219" spans="1:23" s="83" customFormat="1" ht="12.75" customHeight="1" x14ac:dyDescent="0.25">
      <c r="A219" s="220"/>
      <c r="B219" s="80" t="s">
        <v>100</v>
      </c>
      <c r="C219" s="39"/>
      <c r="D219" s="40"/>
      <c r="E219" s="41"/>
      <c r="F219" s="42">
        <f>+F217+F212+F207+F202+F197+F192+F187+F182+F177+F172+F167</f>
        <v>4092000</v>
      </c>
      <c r="G219" s="2">
        <f t="shared" si="18"/>
        <v>0</v>
      </c>
      <c r="H219" s="81"/>
      <c r="I219" s="82"/>
      <c r="J219" s="82"/>
      <c r="K219" s="82"/>
    </row>
    <row r="220" spans="1:23" s="45" customFormat="1" ht="12.75" customHeight="1" x14ac:dyDescent="0.25">
      <c r="A220" s="49"/>
      <c r="B220" s="50"/>
      <c r="C220" s="28"/>
      <c r="D220" s="29"/>
      <c r="E220" s="30"/>
      <c r="F220" s="31"/>
      <c r="G220" s="2">
        <f t="shared" si="18"/>
        <v>0</v>
      </c>
      <c r="H220" s="84"/>
      <c r="I220" s="37"/>
      <c r="J220" s="37"/>
      <c r="K220" s="37"/>
    </row>
    <row r="221" spans="1:23" s="5" customFormat="1" ht="12.75" customHeight="1" x14ac:dyDescent="0.25">
      <c r="A221" s="211"/>
      <c r="B221" s="54"/>
      <c r="C221" s="36"/>
      <c r="D221" s="24"/>
      <c r="E221" s="25"/>
      <c r="F221" s="26"/>
      <c r="G221" s="2">
        <f t="shared" si="18"/>
        <v>0</v>
      </c>
      <c r="H221" s="3"/>
      <c r="I221" s="3"/>
      <c r="J221" s="3"/>
      <c r="K221" s="3"/>
      <c r="L221" s="4"/>
    </row>
    <row r="222" spans="1:23" s="64" customFormat="1" x14ac:dyDescent="0.25">
      <c r="A222" s="211"/>
      <c r="B222" s="85" t="s">
        <v>101</v>
      </c>
      <c r="C222" s="36"/>
      <c r="D222" s="24"/>
      <c r="E222" s="25"/>
      <c r="F222" s="26"/>
      <c r="G222" s="2">
        <f t="shared" si="18"/>
        <v>0</v>
      </c>
      <c r="H222" s="8"/>
      <c r="I222" s="8"/>
      <c r="J222" s="8"/>
      <c r="K222" s="8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s="64" customFormat="1" x14ac:dyDescent="0.25">
      <c r="A223" s="211"/>
      <c r="B223" s="85" t="s">
        <v>15</v>
      </c>
      <c r="C223" s="36"/>
      <c r="D223" s="24"/>
      <c r="E223" s="25"/>
      <c r="F223" s="26"/>
      <c r="G223" s="2">
        <f t="shared" si="18"/>
        <v>0</v>
      </c>
      <c r="H223" s="8"/>
      <c r="I223" s="8"/>
      <c r="J223" s="8"/>
      <c r="K223" s="8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s="64" customFormat="1" x14ac:dyDescent="0.25">
      <c r="A224" s="211"/>
      <c r="B224" s="85" t="s">
        <v>102</v>
      </c>
      <c r="C224" s="36"/>
      <c r="D224" s="24"/>
      <c r="E224" s="25"/>
      <c r="F224" s="26"/>
      <c r="G224" s="2">
        <f t="shared" si="18"/>
        <v>0</v>
      </c>
      <c r="H224" s="8"/>
      <c r="I224" s="8"/>
      <c r="J224" s="8"/>
      <c r="K224" s="8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s="64" customFormat="1" x14ac:dyDescent="0.25">
      <c r="A225" s="211"/>
      <c r="B225" s="51"/>
      <c r="C225" s="36"/>
      <c r="D225" s="24"/>
      <c r="E225" s="25"/>
      <c r="F225" s="26"/>
      <c r="G225" s="2">
        <f t="shared" si="18"/>
        <v>0</v>
      </c>
      <c r="H225" s="8"/>
      <c r="I225" s="8"/>
      <c r="J225" s="8"/>
      <c r="K225" s="8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s="34" customFormat="1" ht="28.5" customHeight="1" x14ac:dyDescent="0.25">
      <c r="A226" s="210">
        <v>10</v>
      </c>
      <c r="B226" s="27" t="s">
        <v>65</v>
      </c>
      <c r="C226" s="28"/>
      <c r="D226" s="29"/>
      <c r="E226" s="30"/>
      <c r="F226" s="31"/>
      <c r="G226" s="2">
        <f t="shared" si="18"/>
        <v>0</v>
      </c>
      <c r="H226" s="32"/>
      <c r="I226" s="32"/>
      <c r="J226" s="32"/>
      <c r="K226" s="32"/>
      <c r="L226" s="33"/>
    </row>
    <row r="227" spans="1:23" s="5" customFormat="1" x14ac:dyDescent="0.25">
      <c r="A227" s="211">
        <v>4</v>
      </c>
      <c r="B227" s="51" t="s">
        <v>34</v>
      </c>
      <c r="C227" s="36">
        <v>-1</v>
      </c>
      <c r="D227" s="24" t="s">
        <v>22</v>
      </c>
      <c r="E227" s="25">
        <v>4000</v>
      </c>
      <c r="F227" s="86">
        <f>ROUND(C227*E227,2)</f>
        <v>-4000</v>
      </c>
      <c r="G227" s="2">
        <f t="shared" si="18"/>
        <v>-4000</v>
      </c>
      <c r="H227" s="3"/>
      <c r="I227" s="3"/>
      <c r="J227" s="3"/>
      <c r="K227" s="3"/>
      <c r="L227" s="4"/>
    </row>
    <row r="228" spans="1:23" s="5" customFormat="1" x14ac:dyDescent="0.25">
      <c r="A228" s="211">
        <v>6</v>
      </c>
      <c r="B228" s="54" t="s">
        <v>25</v>
      </c>
      <c r="C228" s="36">
        <v>-1</v>
      </c>
      <c r="D228" s="24" t="s">
        <v>22</v>
      </c>
      <c r="E228" s="25">
        <v>104000</v>
      </c>
      <c r="F228" s="86">
        <f>ROUND(C228*E228,2)</f>
        <v>-104000</v>
      </c>
      <c r="G228" s="2">
        <f t="shared" si="18"/>
        <v>-104000</v>
      </c>
      <c r="H228" s="3"/>
      <c r="I228" s="3"/>
      <c r="J228" s="3"/>
      <c r="K228" s="3"/>
      <c r="L228" s="4"/>
    </row>
    <row r="229" spans="1:23" s="44" customFormat="1" ht="12.75" customHeight="1" x14ac:dyDescent="0.25">
      <c r="A229" s="212"/>
      <c r="B229" s="38" t="s">
        <v>70</v>
      </c>
      <c r="C229" s="39"/>
      <c r="D229" s="40"/>
      <c r="E229" s="41"/>
      <c r="F229" s="41">
        <f>SUM(F227:F228)</f>
        <v>-108000</v>
      </c>
      <c r="G229" s="2">
        <f t="shared" si="18"/>
        <v>0</v>
      </c>
      <c r="H229" s="43"/>
      <c r="I229" s="43"/>
      <c r="J229" s="43"/>
      <c r="K229" s="43"/>
    </row>
    <row r="230" spans="1:23" s="45" customFormat="1" ht="12.75" customHeight="1" x14ac:dyDescent="0.25">
      <c r="A230" s="214"/>
      <c r="B230" s="50"/>
      <c r="C230" s="28"/>
      <c r="D230" s="29"/>
      <c r="E230" s="30"/>
      <c r="F230" s="30"/>
      <c r="G230" s="2">
        <f t="shared" si="18"/>
        <v>0</v>
      </c>
      <c r="H230" s="37"/>
      <c r="I230" s="37"/>
      <c r="J230" s="37"/>
      <c r="K230" s="37"/>
    </row>
    <row r="231" spans="1:23" s="34" customFormat="1" ht="28.5" customHeight="1" x14ac:dyDescent="0.25">
      <c r="A231" s="210">
        <v>13</v>
      </c>
      <c r="B231" s="27" t="s">
        <v>75</v>
      </c>
      <c r="C231" s="28"/>
      <c r="D231" s="29"/>
      <c r="E231" s="30"/>
      <c r="F231" s="31"/>
      <c r="G231" s="2">
        <f t="shared" si="18"/>
        <v>0</v>
      </c>
      <c r="H231" s="32"/>
      <c r="I231" s="32"/>
      <c r="J231" s="32"/>
      <c r="K231" s="32"/>
      <c r="L231" s="33"/>
    </row>
    <row r="232" spans="1:23" s="5" customFormat="1" ht="12.75" customHeight="1" x14ac:dyDescent="0.25">
      <c r="A232" s="211">
        <v>5</v>
      </c>
      <c r="B232" s="87" t="s">
        <v>25</v>
      </c>
      <c r="C232" s="36">
        <v>-1</v>
      </c>
      <c r="D232" s="24" t="s">
        <v>22</v>
      </c>
      <c r="E232" s="25">
        <v>104000</v>
      </c>
      <c r="F232" s="86">
        <f>+C232*E232</f>
        <v>-104000</v>
      </c>
      <c r="G232" s="2">
        <f t="shared" si="18"/>
        <v>-104000</v>
      </c>
      <c r="H232" s="3"/>
      <c r="I232" s="3"/>
      <c r="J232" s="3"/>
      <c r="K232" s="3"/>
      <c r="L232" s="4"/>
    </row>
    <row r="233" spans="1:23" s="44" customFormat="1" ht="12.75" customHeight="1" x14ac:dyDescent="0.25">
      <c r="A233" s="212"/>
      <c r="B233" s="80" t="s">
        <v>78</v>
      </c>
      <c r="C233" s="39"/>
      <c r="D233" s="40"/>
      <c r="E233" s="41"/>
      <c r="F233" s="42">
        <f>+SUM(F232:F232)</f>
        <v>-104000</v>
      </c>
      <c r="G233" s="2">
        <f t="shared" si="18"/>
        <v>0</v>
      </c>
      <c r="H233" s="43"/>
      <c r="I233" s="43"/>
      <c r="J233" s="43"/>
      <c r="K233" s="43"/>
    </row>
    <row r="234" spans="1:23" s="5" customFormat="1" ht="12.75" customHeight="1" x14ac:dyDescent="0.25">
      <c r="A234" s="212"/>
      <c r="B234" s="88" t="s">
        <v>103</v>
      </c>
      <c r="C234" s="89"/>
      <c r="D234" s="90"/>
      <c r="E234" s="91"/>
      <c r="F234" s="91">
        <f>+F233+F229</f>
        <v>-212000</v>
      </c>
      <c r="G234" s="2">
        <f t="shared" si="18"/>
        <v>0</v>
      </c>
      <c r="H234" s="3"/>
      <c r="I234" s="3"/>
      <c r="J234" s="3"/>
      <c r="K234" s="3"/>
      <c r="L234" s="4"/>
    </row>
    <row r="235" spans="1:23" s="45" customFormat="1" ht="12.75" customHeight="1" x14ac:dyDescent="0.25">
      <c r="A235" s="214"/>
      <c r="B235" s="50"/>
      <c r="C235" s="28"/>
      <c r="D235" s="29"/>
      <c r="E235" s="30"/>
      <c r="F235" s="31"/>
      <c r="G235" s="2">
        <f t="shared" si="18"/>
        <v>0</v>
      </c>
      <c r="H235" s="37"/>
      <c r="I235" s="37"/>
      <c r="J235" s="37"/>
      <c r="K235" s="37"/>
    </row>
    <row r="236" spans="1:23" s="64" customFormat="1" x14ac:dyDescent="0.25">
      <c r="A236" s="211"/>
      <c r="B236" s="85" t="s">
        <v>104</v>
      </c>
      <c r="C236" s="36"/>
      <c r="D236" s="24"/>
      <c r="E236" s="25"/>
      <c r="F236" s="26"/>
      <c r="G236" s="2">
        <f t="shared" si="18"/>
        <v>0</v>
      </c>
      <c r="H236" s="8"/>
      <c r="I236" s="8"/>
      <c r="J236" s="8"/>
      <c r="K236" s="8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s="64" customFormat="1" x14ac:dyDescent="0.25">
      <c r="A237" s="211"/>
      <c r="B237" s="51"/>
      <c r="C237" s="36"/>
      <c r="D237" s="24"/>
      <c r="E237" s="25"/>
      <c r="F237" s="26"/>
      <c r="G237" s="2">
        <f t="shared" si="18"/>
        <v>0</v>
      </c>
      <c r="H237" s="8"/>
      <c r="I237" s="8"/>
      <c r="J237" s="8"/>
      <c r="K237" s="8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s="34" customFormat="1" ht="28.5" customHeight="1" x14ac:dyDescent="0.25">
      <c r="A238" s="210">
        <v>10</v>
      </c>
      <c r="B238" s="27" t="s">
        <v>65</v>
      </c>
      <c r="C238" s="28"/>
      <c r="D238" s="29"/>
      <c r="E238" s="30"/>
      <c r="F238" s="31"/>
      <c r="G238" s="2">
        <f t="shared" si="18"/>
        <v>0</v>
      </c>
      <c r="H238" s="32"/>
      <c r="I238" s="32"/>
      <c r="J238" s="32"/>
      <c r="K238" s="32"/>
      <c r="L238" s="33"/>
    </row>
    <row r="239" spans="1:23" s="5" customFormat="1" x14ac:dyDescent="0.25">
      <c r="A239" s="211">
        <v>2</v>
      </c>
      <c r="B239" s="51" t="s">
        <v>67</v>
      </c>
      <c r="C239" s="36">
        <v>-400</v>
      </c>
      <c r="D239" s="24" t="s">
        <v>18</v>
      </c>
      <c r="E239" s="25">
        <v>90</v>
      </c>
      <c r="F239" s="86">
        <f>ROUND(C239*E239,2)</f>
        <v>-36000</v>
      </c>
      <c r="G239" s="2">
        <f t="shared" si="18"/>
        <v>-36000</v>
      </c>
      <c r="H239" s="3"/>
      <c r="I239" s="3"/>
      <c r="J239" s="3"/>
      <c r="K239" s="3"/>
      <c r="L239" s="4"/>
    </row>
    <row r="240" spans="1:23" s="5" customFormat="1" x14ac:dyDescent="0.25">
      <c r="A240" s="211">
        <v>3</v>
      </c>
      <c r="B240" s="51" t="s">
        <v>68</v>
      </c>
      <c r="C240" s="36">
        <v>-300</v>
      </c>
      <c r="D240" s="24" t="s">
        <v>18</v>
      </c>
      <c r="E240" s="25">
        <v>110</v>
      </c>
      <c r="F240" s="86">
        <f>ROUND(C240*E240,2)</f>
        <v>-33000</v>
      </c>
      <c r="G240" s="2">
        <f t="shared" si="18"/>
        <v>-33000</v>
      </c>
      <c r="H240" s="3"/>
      <c r="I240" s="3"/>
      <c r="J240" s="3"/>
      <c r="K240" s="3"/>
      <c r="L240" s="4"/>
    </row>
    <row r="241" spans="1:12" s="5" customFormat="1" x14ac:dyDescent="0.25">
      <c r="A241" s="211">
        <v>5</v>
      </c>
      <c r="B241" s="51" t="s">
        <v>69</v>
      </c>
      <c r="C241" s="36">
        <v>-400</v>
      </c>
      <c r="D241" s="24" t="s">
        <v>18</v>
      </c>
      <c r="E241" s="25">
        <v>470</v>
      </c>
      <c r="F241" s="86">
        <f>ROUND(C241*E241,2)</f>
        <v>-188000</v>
      </c>
      <c r="G241" s="2">
        <f t="shared" si="18"/>
        <v>-188000</v>
      </c>
      <c r="H241" s="3"/>
      <c r="I241" s="3"/>
      <c r="J241" s="3"/>
      <c r="K241" s="3"/>
      <c r="L241" s="4"/>
    </row>
    <row r="242" spans="1:12" s="44" customFormat="1" ht="12.75" customHeight="1" x14ac:dyDescent="0.25">
      <c r="A242" s="212"/>
      <c r="B242" s="38" t="s">
        <v>70</v>
      </c>
      <c r="C242" s="39"/>
      <c r="D242" s="40"/>
      <c r="E242" s="41"/>
      <c r="F242" s="41">
        <f>SUM(F239:F241)</f>
        <v>-257000</v>
      </c>
      <c r="G242" s="2">
        <f t="shared" si="18"/>
        <v>0</v>
      </c>
      <c r="H242" s="43"/>
      <c r="I242" s="43"/>
      <c r="J242" s="43"/>
      <c r="K242" s="43"/>
    </row>
    <row r="243" spans="1:12" s="5" customFormat="1" x14ac:dyDescent="0.25">
      <c r="A243" s="211"/>
      <c r="B243" s="54"/>
      <c r="C243" s="36"/>
      <c r="D243" s="24"/>
      <c r="E243" s="25"/>
      <c r="F243" s="26"/>
      <c r="G243" s="2">
        <f t="shared" si="18"/>
        <v>0</v>
      </c>
      <c r="H243" s="3"/>
      <c r="I243" s="3"/>
      <c r="J243" s="3"/>
      <c r="K243" s="3"/>
      <c r="L243" s="4"/>
    </row>
    <row r="244" spans="1:12" s="34" customFormat="1" ht="12.75" customHeight="1" x14ac:dyDescent="0.25">
      <c r="A244" s="210">
        <v>12</v>
      </c>
      <c r="B244" s="27" t="s">
        <v>73</v>
      </c>
      <c r="C244" s="28"/>
      <c r="D244" s="29"/>
      <c r="E244" s="30"/>
      <c r="F244" s="31"/>
      <c r="G244" s="2">
        <f t="shared" si="18"/>
        <v>0</v>
      </c>
      <c r="H244" s="32"/>
      <c r="I244" s="32"/>
      <c r="J244" s="32"/>
      <c r="K244" s="32"/>
      <c r="L244" s="33"/>
    </row>
    <row r="245" spans="1:12" s="5" customFormat="1" x14ac:dyDescent="0.25">
      <c r="A245" s="211">
        <v>1</v>
      </c>
      <c r="B245" s="51" t="s">
        <v>51</v>
      </c>
      <c r="C245" s="36">
        <v>-300</v>
      </c>
      <c r="D245" s="24" t="s">
        <v>18</v>
      </c>
      <c r="E245" s="25">
        <v>800</v>
      </c>
      <c r="F245" s="86">
        <f>ROUND(C245*E245,2)</f>
        <v>-240000</v>
      </c>
      <c r="G245" s="2">
        <f t="shared" si="18"/>
        <v>-240000</v>
      </c>
      <c r="H245" s="3"/>
      <c r="I245" s="3"/>
      <c r="J245" s="3"/>
      <c r="K245" s="3"/>
      <c r="L245" s="4"/>
    </row>
    <row r="246" spans="1:12" s="5" customFormat="1" ht="12.75" customHeight="1" x14ac:dyDescent="0.25">
      <c r="A246" s="211">
        <v>2</v>
      </c>
      <c r="B246" s="51" t="s">
        <v>52</v>
      </c>
      <c r="C246" s="36">
        <v>-300</v>
      </c>
      <c r="D246" s="66" t="s">
        <v>18</v>
      </c>
      <c r="E246" s="25">
        <v>150</v>
      </c>
      <c r="F246" s="86">
        <f>ROUND(C246*E246,2)</f>
        <v>-45000</v>
      </c>
      <c r="G246" s="2">
        <f t="shared" si="18"/>
        <v>-45000</v>
      </c>
      <c r="H246" s="3"/>
      <c r="I246" s="3"/>
      <c r="J246" s="3"/>
      <c r="K246" s="3"/>
      <c r="L246" s="4"/>
    </row>
    <row r="247" spans="1:12" s="5" customFormat="1" ht="12.75" customHeight="1" x14ac:dyDescent="0.25">
      <c r="A247" s="211">
        <v>3</v>
      </c>
      <c r="B247" s="87" t="s">
        <v>53</v>
      </c>
      <c r="C247" s="36">
        <v>-225</v>
      </c>
      <c r="D247" s="24" t="s">
        <v>18</v>
      </c>
      <c r="E247" s="25">
        <v>326</v>
      </c>
      <c r="F247" s="86">
        <f>ROUND(C247*E247,2)</f>
        <v>-73350</v>
      </c>
      <c r="G247" s="2">
        <f t="shared" si="18"/>
        <v>-73350</v>
      </c>
      <c r="H247" s="3"/>
      <c r="I247" s="3"/>
      <c r="J247" s="3"/>
      <c r="K247" s="3"/>
      <c r="L247" s="4"/>
    </row>
    <row r="248" spans="1:12" s="5" customFormat="1" ht="12.75" customHeight="1" x14ac:dyDescent="0.25">
      <c r="A248" s="211">
        <v>5</v>
      </c>
      <c r="B248" s="51" t="s">
        <v>55</v>
      </c>
      <c r="C248" s="36">
        <v>-300</v>
      </c>
      <c r="D248" s="24" t="s">
        <v>18</v>
      </c>
      <c r="E248" s="25">
        <v>850</v>
      </c>
      <c r="F248" s="86">
        <f>ROUND(C248*E248,2)</f>
        <v>-255000</v>
      </c>
      <c r="G248" s="2">
        <f t="shared" si="18"/>
        <v>-255000</v>
      </c>
      <c r="H248" s="3"/>
      <c r="I248" s="3"/>
      <c r="J248" s="3"/>
      <c r="K248" s="3"/>
      <c r="L248" s="4"/>
    </row>
    <row r="249" spans="1:12" s="44" customFormat="1" ht="12.75" customHeight="1" x14ac:dyDescent="0.25">
      <c r="A249" s="212"/>
      <c r="B249" s="38" t="s">
        <v>74</v>
      </c>
      <c r="C249" s="39"/>
      <c r="D249" s="40"/>
      <c r="E249" s="41"/>
      <c r="F249" s="41">
        <f>SUM(F245:F248)</f>
        <v>-613350</v>
      </c>
      <c r="G249" s="2">
        <f t="shared" si="18"/>
        <v>0</v>
      </c>
      <c r="H249" s="43"/>
      <c r="I249" s="43"/>
      <c r="J249" s="43"/>
      <c r="K249" s="43"/>
    </row>
    <row r="250" spans="1:12" s="45" customFormat="1" ht="12.75" customHeight="1" x14ac:dyDescent="0.25">
      <c r="A250" s="214"/>
      <c r="B250" s="50"/>
      <c r="C250" s="28"/>
      <c r="D250" s="29"/>
      <c r="E250" s="30"/>
      <c r="F250" s="31"/>
      <c r="G250" s="2">
        <f t="shared" si="18"/>
        <v>0</v>
      </c>
      <c r="H250" s="37"/>
      <c r="I250" s="37"/>
      <c r="J250" s="37"/>
      <c r="K250" s="37"/>
    </row>
    <row r="251" spans="1:12" s="34" customFormat="1" ht="28.5" customHeight="1" x14ac:dyDescent="0.25">
      <c r="A251" s="210">
        <v>13</v>
      </c>
      <c r="B251" s="52" t="s">
        <v>75</v>
      </c>
      <c r="C251" s="28"/>
      <c r="D251" s="29"/>
      <c r="E251" s="30"/>
      <c r="F251" s="31"/>
      <c r="G251" s="2">
        <f t="shared" si="18"/>
        <v>0</v>
      </c>
      <c r="H251" s="32"/>
      <c r="I251" s="32"/>
      <c r="J251" s="32"/>
      <c r="K251" s="32"/>
      <c r="L251" s="33"/>
    </row>
    <row r="252" spans="1:12" s="5" customFormat="1" ht="12.75" customHeight="1" x14ac:dyDescent="0.25">
      <c r="A252" s="211">
        <v>1</v>
      </c>
      <c r="B252" s="51" t="s">
        <v>76</v>
      </c>
      <c r="C252" s="36">
        <v>-600</v>
      </c>
      <c r="D252" s="24" t="s">
        <v>18</v>
      </c>
      <c r="E252" s="25">
        <v>800</v>
      </c>
      <c r="F252" s="86">
        <f>ROUND(C252*E252,2)</f>
        <v>-480000</v>
      </c>
      <c r="G252" s="2">
        <f t="shared" si="18"/>
        <v>-480000</v>
      </c>
      <c r="H252" s="3"/>
      <c r="I252" s="3"/>
      <c r="J252" s="3"/>
      <c r="K252" s="3"/>
      <c r="L252" s="4"/>
    </row>
    <row r="253" spans="1:12" s="5" customFormat="1" ht="12.75" customHeight="1" x14ac:dyDescent="0.25">
      <c r="A253" s="211">
        <v>2</v>
      </c>
      <c r="B253" s="51" t="s">
        <v>46</v>
      </c>
      <c r="C253" s="36">
        <v>-600</v>
      </c>
      <c r="D253" s="24" t="s">
        <v>18</v>
      </c>
      <c r="E253" s="25">
        <v>150</v>
      </c>
      <c r="F253" s="86">
        <f>ROUND(C253*E253,2)</f>
        <v>-90000</v>
      </c>
      <c r="G253" s="2">
        <f t="shared" si="18"/>
        <v>-90000</v>
      </c>
      <c r="H253" s="3"/>
      <c r="I253" s="3"/>
      <c r="J253" s="3"/>
      <c r="K253" s="3"/>
      <c r="L253" s="4"/>
    </row>
    <row r="254" spans="1:12" s="5" customFormat="1" ht="12.75" customHeight="1" x14ac:dyDescent="0.25">
      <c r="A254" s="211">
        <v>3</v>
      </c>
      <c r="B254" s="51" t="s">
        <v>47</v>
      </c>
      <c r="C254" s="36">
        <v>-450</v>
      </c>
      <c r="D254" s="24" t="s">
        <v>18</v>
      </c>
      <c r="E254" s="25">
        <v>326</v>
      </c>
      <c r="F254" s="86">
        <f>ROUND(C254*E254,2)</f>
        <v>-146700</v>
      </c>
      <c r="G254" s="2">
        <f t="shared" si="18"/>
        <v>-146700</v>
      </c>
      <c r="H254" s="3"/>
      <c r="I254" s="3"/>
      <c r="J254" s="3"/>
      <c r="K254" s="3"/>
      <c r="L254" s="4"/>
    </row>
    <row r="255" spans="1:12" s="5" customFormat="1" ht="12.75" customHeight="1" x14ac:dyDescent="0.25">
      <c r="A255" s="211">
        <v>4</v>
      </c>
      <c r="B255" s="51" t="s">
        <v>77</v>
      </c>
      <c r="C255" s="36">
        <v>-600</v>
      </c>
      <c r="D255" s="24" t="s">
        <v>18</v>
      </c>
      <c r="E255" s="25">
        <v>950</v>
      </c>
      <c r="F255" s="86">
        <f>ROUND(C255*E255,2)</f>
        <v>-570000</v>
      </c>
      <c r="G255" s="2">
        <f t="shared" si="18"/>
        <v>-570000</v>
      </c>
      <c r="H255" s="3"/>
      <c r="I255" s="3"/>
      <c r="J255" s="3"/>
      <c r="K255" s="3"/>
      <c r="L255" s="4"/>
    </row>
    <row r="256" spans="1:12" s="44" customFormat="1" ht="12.75" customHeight="1" x14ac:dyDescent="0.25">
      <c r="A256" s="212"/>
      <c r="B256" s="38" t="s">
        <v>78</v>
      </c>
      <c r="C256" s="39"/>
      <c r="D256" s="40"/>
      <c r="E256" s="41"/>
      <c r="F256" s="41">
        <f>SUM(F252:F255)</f>
        <v>-1286700</v>
      </c>
      <c r="G256" s="2">
        <f t="shared" si="18"/>
        <v>0</v>
      </c>
      <c r="H256" s="43"/>
      <c r="I256" s="43"/>
      <c r="J256" s="43"/>
      <c r="K256" s="43"/>
    </row>
    <row r="257" spans="1:23" s="5" customFormat="1" ht="12.75" customHeight="1" x14ac:dyDescent="0.25">
      <c r="A257" s="212"/>
      <c r="B257" s="92" t="s">
        <v>105</v>
      </c>
      <c r="C257" s="89"/>
      <c r="D257" s="90"/>
      <c r="E257" s="91"/>
      <c r="F257" s="91">
        <f>ROUND(F256+F249+F242,2)</f>
        <v>-2157050</v>
      </c>
      <c r="G257" s="2">
        <f t="shared" si="18"/>
        <v>0</v>
      </c>
      <c r="H257" s="3"/>
      <c r="I257" s="3"/>
      <c r="J257" s="3"/>
      <c r="K257" s="3"/>
      <c r="L257" s="4"/>
    </row>
    <row r="258" spans="1:23" s="5" customFormat="1" x14ac:dyDescent="0.25">
      <c r="A258" s="214"/>
      <c r="B258" s="32"/>
      <c r="C258" s="28"/>
      <c r="D258" s="29"/>
      <c r="E258" s="30"/>
      <c r="F258" s="31"/>
      <c r="G258" s="2">
        <f t="shared" si="18"/>
        <v>0</v>
      </c>
      <c r="H258" s="3"/>
      <c r="I258" s="3"/>
      <c r="J258" s="3"/>
      <c r="K258" s="3"/>
      <c r="L258" s="4"/>
    </row>
    <row r="259" spans="1:23" s="64" customFormat="1" x14ac:dyDescent="0.25">
      <c r="A259" s="211"/>
      <c r="B259" s="93" t="s">
        <v>106</v>
      </c>
      <c r="C259" s="36"/>
      <c r="D259" s="24"/>
      <c r="E259" s="25"/>
      <c r="F259" s="26"/>
      <c r="G259" s="2">
        <f t="shared" si="18"/>
        <v>0</v>
      </c>
      <c r="H259" s="8"/>
      <c r="I259" s="8"/>
      <c r="J259" s="8"/>
      <c r="K259" s="8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s="64" customFormat="1" x14ac:dyDescent="0.25">
      <c r="A260" s="211"/>
      <c r="B260" s="93"/>
      <c r="C260" s="36"/>
      <c r="D260" s="24"/>
      <c r="E260" s="25"/>
      <c r="F260" s="26"/>
      <c r="G260" s="2">
        <f t="shared" si="18"/>
        <v>0</v>
      </c>
      <c r="H260" s="8"/>
      <c r="I260" s="8"/>
      <c r="J260" s="8"/>
      <c r="K260" s="8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s="34" customFormat="1" ht="28.5" customHeight="1" x14ac:dyDescent="0.25">
      <c r="A261" s="210">
        <v>10</v>
      </c>
      <c r="B261" s="27" t="s">
        <v>65</v>
      </c>
      <c r="C261" s="28"/>
      <c r="D261" s="29"/>
      <c r="E261" s="30"/>
      <c r="F261" s="31"/>
      <c r="G261" s="2">
        <f t="shared" si="18"/>
        <v>0</v>
      </c>
      <c r="H261" s="32"/>
      <c r="I261" s="32"/>
      <c r="J261" s="32"/>
      <c r="K261" s="32"/>
      <c r="L261" s="33"/>
    </row>
    <row r="262" spans="1:23" s="5" customFormat="1" x14ac:dyDescent="0.25">
      <c r="A262" s="211">
        <v>1</v>
      </c>
      <c r="B262" s="51" t="s">
        <v>66</v>
      </c>
      <c r="C262" s="36">
        <v>20</v>
      </c>
      <c r="D262" s="24" t="s">
        <v>18</v>
      </c>
      <c r="E262" s="25">
        <v>900</v>
      </c>
      <c r="F262" s="86">
        <f>ROUND(C262*E262,2)</f>
        <v>18000</v>
      </c>
      <c r="G262" s="2">
        <f t="shared" si="18"/>
        <v>18000</v>
      </c>
      <c r="H262" s="3"/>
      <c r="I262" s="3"/>
      <c r="J262" s="3"/>
      <c r="K262" s="3"/>
      <c r="L262" s="4"/>
    </row>
    <row r="263" spans="1:23" s="44" customFormat="1" ht="12.75" customHeight="1" x14ac:dyDescent="0.25">
      <c r="A263" s="212"/>
      <c r="B263" s="38" t="s">
        <v>70</v>
      </c>
      <c r="C263" s="39"/>
      <c r="D263" s="40"/>
      <c r="E263" s="41"/>
      <c r="F263" s="41">
        <f>ROUND(F262,2)</f>
        <v>18000</v>
      </c>
      <c r="G263" s="2">
        <f t="shared" si="18"/>
        <v>0</v>
      </c>
      <c r="H263" s="43"/>
      <c r="I263" s="43"/>
      <c r="J263" s="43"/>
      <c r="K263" s="43"/>
    </row>
    <row r="264" spans="1:23" s="5" customFormat="1" ht="12.75" customHeight="1" x14ac:dyDescent="0.25">
      <c r="A264" s="212"/>
      <c r="B264" s="92" t="s">
        <v>107</v>
      </c>
      <c r="C264" s="89"/>
      <c r="D264" s="90"/>
      <c r="E264" s="91"/>
      <c r="F264" s="91">
        <f>ROUND(F263,2)</f>
        <v>18000</v>
      </c>
      <c r="G264" s="2">
        <f t="shared" si="18"/>
        <v>0</v>
      </c>
      <c r="H264" s="3"/>
      <c r="I264" s="3"/>
      <c r="J264" s="3"/>
      <c r="K264" s="3"/>
      <c r="L264" s="4"/>
    </row>
    <row r="265" spans="1:23" s="64" customFormat="1" x14ac:dyDescent="0.25">
      <c r="A265" s="211"/>
      <c r="B265" s="93"/>
      <c r="C265" s="36"/>
      <c r="D265" s="24"/>
      <c r="E265" s="25"/>
      <c r="F265" s="26"/>
      <c r="G265" s="2">
        <f t="shared" si="18"/>
        <v>0</v>
      </c>
      <c r="H265" s="8"/>
      <c r="I265" s="8"/>
      <c r="J265" s="8"/>
      <c r="K265" s="8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s="64" customFormat="1" x14ac:dyDescent="0.25">
      <c r="A266" s="211"/>
      <c r="B266" s="93" t="s">
        <v>108</v>
      </c>
      <c r="C266" s="36"/>
      <c r="D266" s="66"/>
      <c r="E266" s="25"/>
      <c r="F266" s="26"/>
      <c r="G266" s="2">
        <f t="shared" si="18"/>
        <v>0</v>
      </c>
      <c r="H266" s="8"/>
      <c r="I266" s="8"/>
      <c r="J266" s="8"/>
      <c r="K266" s="8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s="64" customFormat="1" x14ac:dyDescent="0.25">
      <c r="A267" s="211"/>
      <c r="B267" s="85"/>
      <c r="C267" s="36"/>
      <c r="D267" s="24"/>
      <c r="E267" s="25"/>
      <c r="F267" s="26"/>
      <c r="G267" s="2">
        <f t="shared" si="18"/>
        <v>0</v>
      </c>
      <c r="H267" s="8"/>
      <c r="I267" s="8"/>
      <c r="J267" s="8"/>
      <c r="K267" s="8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s="34" customFormat="1" ht="28.5" customHeight="1" x14ac:dyDescent="0.25">
      <c r="A268" s="210">
        <v>10</v>
      </c>
      <c r="B268" s="27" t="s">
        <v>65</v>
      </c>
      <c r="C268" s="28"/>
      <c r="D268" s="29"/>
      <c r="E268" s="30"/>
      <c r="F268" s="31"/>
      <c r="G268" s="2">
        <f t="shared" si="18"/>
        <v>0</v>
      </c>
      <c r="H268" s="32"/>
      <c r="I268" s="32"/>
      <c r="J268" s="32"/>
      <c r="K268" s="32"/>
      <c r="L268" s="33"/>
    </row>
    <row r="269" spans="1:23" s="5" customFormat="1" ht="12.75" customHeight="1" x14ac:dyDescent="0.25">
      <c r="A269" s="211">
        <v>7</v>
      </c>
      <c r="B269" s="37" t="s">
        <v>32</v>
      </c>
      <c r="C269" s="36">
        <v>420</v>
      </c>
      <c r="D269" s="24" t="s">
        <v>18</v>
      </c>
      <c r="E269" s="25">
        <v>90</v>
      </c>
      <c r="F269" s="86">
        <f>ROUND(C269*E269,2)</f>
        <v>37800</v>
      </c>
      <c r="G269" s="2">
        <f t="shared" si="18"/>
        <v>37800</v>
      </c>
      <c r="H269" s="3"/>
      <c r="I269" s="3"/>
      <c r="J269" s="3"/>
      <c r="K269" s="3"/>
      <c r="L269" s="4"/>
    </row>
    <row r="270" spans="1:23" s="5" customFormat="1" ht="12.75" customHeight="1" x14ac:dyDescent="0.25">
      <c r="A270" s="211">
        <v>8</v>
      </c>
      <c r="B270" s="37" t="s">
        <v>33</v>
      </c>
      <c r="C270" s="36">
        <v>294</v>
      </c>
      <c r="D270" s="24" t="s">
        <v>18</v>
      </c>
      <c r="E270" s="25">
        <v>110</v>
      </c>
      <c r="F270" s="86">
        <f>ROUND(C270*E270,2)</f>
        <v>32340</v>
      </c>
      <c r="G270" s="2">
        <f t="shared" si="18"/>
        <v>32340</v>
      </c>
      <c r="H270" s="3"/>
      <c r="I270" s="3"/>
      <c r="J270" s="3"/>
      <c r="K270" s="3"/>
      <c r="L270" s="4"/>
    </row>
    <row r="271" spans="1:23" s="5" customFormat="1" ht="12.75" customHeight="1" x14ac:dyDescent="0.25">
      <c r="A271" s="211">
        <v>9</v>
      </c>
      <c r="B271" s="37" t="s">
        <v>35</v>
      </c>
      <c r="C271" s="36">
        <v>420</v>
      </c>
      <c r="D271" s="24" t="s">
        <v>18</v>
      </c>
      <c r="E271" s="25">
        <v>400</v>
      </c>
      <c r="F271" s="86">
        <f>ROUND(C271*E271,2)</f>
        <v>168000</v>
      </c>
      <c r="G271" s="2">
        <f t="shared" si="18"/>
        <v>168000</v>
      </c>
      <c r="H271" s="3"/>
      <c r="I271" s="3"/>
      <c r="J271" s="3"/>
      <c r="K271" s="3"/>
      <c r="L271" s="4"/>
    </row>
    <row r="272" spans="1:23" s="44" customFormat="1" ht="12.75" customHeight="1" x14ac:dyDescent="0.25">
      <c r="A272" s="212"/>
      <c r="B272" s="38" t="s">
        <v>70</v>
      </c>
      <c r="C272" s="39"/>
      <c r="D272" s="40"/>
      <c r="E272" s="41"/>
      <c r="F272" s="41">
        <f>SUM(F269:F271)</f>
        <v>238140</v>
      </c>
      <c r="G272" s="2">
        <f t="shared" si="18"/>
        <v>0</v>
      </c>
      <c r="H272" s="43"/>
      <c r="I272" s="43"/>
      <c r="J272" s="43"/>
      <c r="K272" s="43"/>
    </row>
    <row r="273" spans="1:23" s="64" customFormat="1" x14ac:dyDescent="0.25">
      <c r="A273" s="211"/>
      <c r="B273" s="94"/>
      <c r="C273" s="36"/>
      <c r="D273" s="24"/>
      <c r="E273" s="25"/>
      <c r="F273" s="26"/>
      <c r="G273" s="2">
        <f t="shared" si="18"/>
        <v>0</v>
      </c>
      <c r="H273" s="8"/>
      <c r="I273" s="8"/>
      <c r="J273" s="8"/>
      <c r="K273" s="8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s="34" customFormat="1" ht="12.75" customHeight="1" x14ac:dyDescent="0.25">
      <c r="A274" s="214">
        <v>12</v>
      </c>
      <c r="B274" s="74" t="s">
        <v>73</v>
      </c>
      <c r="C274" s="28"/>
      <c r="D274" s="29"/>
      <c r="E274" s="30"/>
      <c r="F274" s="95"/>
      <c r="G274" s="2">
        <f t="shared" ref="G274:G337" si="19">+E274*C274</f>
        <v>0</v>
      </c>
      <c r="H274" s="32"/>
      <c r="I274" s="32"/>
      <c r="J274" s="32"/>
      <c r="K274" s="32"/>
      <c r="L274" s="33"/>
    </row>
    <row r="275" spans="1:23" s="5" customFormat="1" ht="12.75" customHeight="1" x14ac:dyDescent="0.25">
      <c r="A275" s="211">
        <v>8</v>
      </c>
      <c r="B275" s="37" t="s">
        <v>80</v>
      </c>
      <c r="C275" s="36">
        <v>560</v>
      </c>
      <c r="D275" s="24" t="s">
        <v>18</v>
      </c>
      <c r="E275" s="25">
        <v>800</v>
      </c>
      <c r="F275" s="86">
        <f>ROUND(C275*E275,2)</f>
        <v>448000</v>
      </c>
      <c r="G275" s="2">
        <f t="shared" si="19"/>
        <v>448000</v>
      </c>
      <c r="H275" s="3"/>
      <c r="I275" s="3"/>
      <c r="J275" s="3"/>
      <c r="K275" s="3"/>
      <c r="L275" s="4"/>
    </row>
    <row r="276" spans="1:23" s="5" customFormat="1" ht="12.75" customHeight="1" x14ac:dyDescent="0.25">
      <c r="A276" s="211">
        <v>9</v>
      </c>
      <c r="B276" s="51" t="s">
        <v>81</v>
      </c>
      <c r="C276" s="36">
        <v>560</v>
      </c>
      <c r="D276" s="24" t="s">
        <v>18</v>
      </c>
      <c r="E276" s="25">
        <v>150</v>
      </c>
      <c r="F276" s="86">
        <f>ROUND(C276*E276,2)</f>
        <v>84000</v>
      </c>
      <c r="G276" s="2">
        <f t="shared" si="19"/>
        <v>84000</v>
      </c>
      <c r="H276" s="3"/>
      <c r="I276" s="3"/>
      <c r="J276" s="3"/>
      <c r="K276" s="3"/>
      <c r="L276" s="4"/>
    </row>
    <row r="277" spans="1:23" s="5" customFormat="1" ht="12.75" customHeight="1" x14ac:dyDescent="0.25">
      <c r="A277" s="211">
        <v>10</v>
      </c>
      <c r="B277" s="51" t="s">
        <v>82</v>
      </c>
      <c r="C277" s="36">
        <v>460</v>
      </c>
      <c r="D277" s="24" t="s">
        <v>18</v>
      </c>
      <c r="E277" s="25">
        <v>326</v>
      </c>
      <c r="F277" s="86">
        <f>ROUND(C277*E277,2)</f>
        <v>149960</v>
      </c>
      <c r="G277" s="2">
        <f t="shared" si="19"/>
        <v>149960</v>
      </c>
      <c r="H277" s="3"/>
      <c r="I277" s="3"/>
      <c r="J277" s="3"/>
      <c r="K277" s="3"/>
      <c r="L277" s="4"/>
    </row>
    <row r="278" spans="1:23" s="5" customFormat="1" ht="12.75" customHeight="1" x14ac:dyDescent="0.25">
      <c r="A278" s="211">
        <v>11</v>
      </c>
      <c r="B278" s="51" t="s">
        <v>83</v>
      </c>
      <c r="C278" s="36">
        <v>560</v>
      </c>
      <c r="D278" s="24" t="s">
        <v>18</v>
      </c>
      <c r="E278" s="25">
        <v>960</v>
      </c>
      <c r="F278" s="86">
        <f>ROUND(C278*E278,2)</f>
        <v>537600</v>
      </c>
      <c r="G278" s="2">
        <f t="shared" si="19"/>
        <v>537600</v>
      </c>
      <c r="H278" s="3"/>
      <c r="I278" s="3"/>
      <c r="J278" s="3"/>
      <c r="K278" s="3"/>
      <c r="L278" s="4"/>
    </row>
    <row r="279" spans="1:23" s="5" customFormat="1" ht="12.75" customHeight="1" x14ac:dyDescent="0.25">
      <c r="A279" s="211">
        <v>12</v>
      </c>
      <c r="B279" s="51" t="s">
        <v>63</v>
      </c>
      <c r="C279" s="36">
        <v>3</v>
      </c>
      <c r="D279" s="24" t="s">
        <v>22</v>
      </c>
      <c r="E279" s="25">
        <v>45892</v>
      </c>
      <c r="F279" s="86">
        <f>ROUND(C279*E279,2)</f>
        <v>137676</v>
      </c>
      <c r="G279" s="2">
        <f t="shared" si="19"/>
        <v>137676</v>
      </c>
      <c r="H279" s="3"/>
      <c r="I279" s="3"/>
      <c r="J279" s="3"/>
      <c r="K279" s="3"/>
      <c r="L279" s="4"/>
    </row>
    <row r="280" spans="1:23" s="44" customFormat="1" ht="12.75" customHeight="1" x14ac:dyDescent="0.25">
      <c r="A280" s="212"/>
      <c r="B280" s="38" t="s">
        <v>74</v>
      </c>
      <c r="C280" s="39"/>
      <c r="D280" s="40"/>
      <c r="E280" s="41"/>
      <c r="F280" s="41">
        <f>SUM(F275:F279)</f>
        <v>1357236</v>
      </c>
      <c r="G280" s="2">
        <f t="shared" si="19"/>
        <v>0</v>
      </c>
      <c r="H280" s="43"/>
      <c r="I280" s="43"/>
      <c r="J280" s="43"/>
      <c r="K280" s="43"/>
    </row>
    <row r="281" spans="1:23" s="45" customFormat="1" ht="12.75" customHeight="1" x14ac:dyDescent="0.25">
      <c r="A281" s="214"/>
      <c r="B281" s="50"/>
      <c r="C281" s="28"/>
      <c r="D281" s="29"/>
      <c r="E281" s="30"/>
      <c r="F281" s="31"/>
      <c r="G281" s="2">
        <f t="shared" si="19"/>
        <v>0</v>
      </c>
      <c r="H281" s="37"/>
      <c r="I281" s="37"/>
      <c r="J281" s="37"/>
      <c r="K281" s="37"/>
    </row>
    <row r="282" spans="1:23" s="34" customFormat="1" ht="28.5" customHeight="1" x14ac:dyDescent="0.25">
      <c r="A282" s="210">
        <v>13</v>
      </c>
      <c r="B282" s="27" t="s">
        <v>75</v>
      </c>
      <c r="C282" s="28"/>
      <c r="D282" s="29"/>
      <c r="E282" s="30"/>
      <c r="F282" s="31"/>
      <c r="G282" s="2">
        <f t="shared" si="19"/>
        <v>0</v>
      </c>
      <c r="H282" s="32"/>
      <c r="I282" s="32"/>
      <c r="J282" s="32"/>
      <c r="K282" s="32"/>
      <c r="L282" s="33"/>
    </row>
    <row r="283" spans="1:23" s="5" customFormat="1" ht="12.75" customHeight="1" x14ac:dyDescent="0.25">
      <c r="A283" s="211">
        <v>6</v>
      </c>
      <c r="B283" s="37" t="s">
        <v>109</v>
      </c>
      <c r="C283" s="36">
        <v>330</v>
      </c>
      <c r="D283" s="24" t="s">
        <v>18</v>
      </c>
      <c r="E283" s="25">
        <v>800</v>
      </c>
      <c r="F283" s="86">
        <f t="shared" ref="F283:F291" si="20">ROUND(C283*E283,2)</f>
        <v>264000</v>
      </c>
      <c r="G283" s="2">
        <f t="shared" si="19"/>
        <v>264000</v>
      </c>
      <c r="H283" s="3"/>
      <c r="I283" s="3"/>
      <c r="J283" s="3"/>
      <c r="K283" s="3"/>
      <c r="L283" s="4"/>
    </row>
    <row r="284" spans="1:23" s="5" customFormat="1" ht="12.75" customHeight="1" x14ac:dyDescent="0.25">
      <c r="A284" s="211">
        <v>7</v>
      </c>
      <c r="B284" s="37" t="s">
        <v>32</v>
      </c>
      <c r="C284" s="36">
        <v>230</v>
      </c>
      <c r="D284" s="24" t="s">
        <v>18</v>
      </c>
      <c r="E284" s="25">
        <v>90</v>
      </c>
      <c r="F284" s="86">
        <f t="shared" si="20"/>
        <v>20700</v>
      </c>
      <c r="G284" s="2">
        <f t="shared" si="19"/>
        <v>20700</v>
      </c>
      <c r="H284" s="3"/>
      <c r="I284" s="3"/>
      <c r="J284" s="3"/>
      <c r="K284" s="3"/>
      <c r="L284" s="4"/>
    </row>
    <row r="285" spans="1:23" s="5" customFormat="1" ht="12.75" customHeight="1" x14ac:dyDescent="0.25">
      <c r="A285" s="211">
        <v>8</v>
      </c>
      <c r="B285" s="51" t="s">
        <v>33</v>
      </c>
      <c r="C285" s="36">
        <v>136</v>
      </c>
      <c r="D285" s="24" t="s">
        <v>18</v>
      </c>
      <c r="E285" s="25">
        <f>+E270</f>
        <v>110</v>
      </c>
      <c r="F285" s="86">
        <f t="shared" si="20"/>
        <v>14960</v>
      </c>
      <c r="G285" s="2">
        <f t="shared" si="19"/>
        <v>14960</v>
      </c>
      <c r="H285" s="3"/>
      <c r="I285" s="3"/>
      <c r="J285" s="3"/>
      <c r="K285" s="3"/>
      <c r="L285" s="4"/>
    </row>
    <row r="286" spans="1:23" s="5" customFormat="1" ht="12.75" customHeight="1" x14ac:dyDescent="0.25">
      <c r="A286" s="211">
        <v>9</v>
      </c>
      <c r="B286" s="51" t="s">
        <v>110</v>
      </c>
      <c r="C286" s="36">
        <v>230</v>
      </c>
      <c r="D286" s="24" t="s">
        <v>18</v>
      </c>
      <c r="E286" s="25">
        <f>+E271</f>
        <v>400</v>
      </c>
      <c r="F286" s="86">
        <f t="shared" si="20"/>
        <v>92000</v>
      </c>
      <c r="G286" s="2">
        <f t="shared" si="19"/>
        <v>92000</v>
      </c>
      <c r="H286" s="3"/>
      <c r="I286" s="3"/>
      <c r="J286" s="3"/>
      <c r="K286" s="3"/>
      <c r="L286" s="4"/>
    </row>
    <row r="287" spans="1:23" s="5" customFormat="1" ht="12.75" customHeight="1" x14ac:dyDescent="0.25">
      <c r="A287" s="211">
        <v>10</v>
      </c>
      <c r="B287" s="51" t="s">
        <v>111</v>
      </c>
      <c r="C287" s="36">
        <v>85</v>
      </c>
      <c r="D287" s="24" t="s">
        <v>18</v>
      </c>
      <c r="E287" s="25">
        <v>90</v>
      </c>
      <c r="F287" s="86">
        <f t="shared" si="20"/>
        <v>7650</v>
      </c>
      <c r="G287" s="2">
        <f t="shared" si="19"/>
        <v>7650</v>
      </c>
      <c r="H287" s="3"/>
      <c r="I287" s="3"/>
      <c r="J287" s="3"/>
      <c r="K287" s="3"/>
      <c r="L287" s="4"/>
    </row>
    <row r="288" spans="1:23" s="5" customFormat="1" ht="12.75" customHeight="1" x14ac:dyDescent="0.25">
      <c r="A288" s="211">
        <v>11</v>
      </c>
      <c r="B288" s="51" t="s">
        <v>112</v>
      </c>
      <c r="C288" s="36">
        <v>85</v>
      </c>
      <c r="D288" s="24" t="s">
        <v>18</v>
      </c>
      <c r="E288" s="25">
        <v>115</v>
      </c>
      <c r="F288" s="86">
        <f t="shared" si="20"/>
        <v>9775</v>
      </c>
      <c r="G288" s="2">
        <f t="shared" si="19"/>
        <v>9775</v>
      </c>
      <c r="H288" s="3"/>
      <c r="I288" s="3"/>
      <c r="J288" s="3"/>
      <c r="K288" s="3"/>
      <c r="L288" s="4"/>
    </row>
    <row r="289" spans="1:12" s="5" customFormat="1" ht="12.75" customHeight="1" x14ac:dyDescent="0.25">
      <c r="A289" s="211">
        <v>12</v>
      </c>
      <c r="B289" s="51" t="s">
        <v>113</v>
      </c>
      <c r="C289" s="36">
        <v>85</v>
      </c>
      <c r="D289" s="24" t="s">
        <v>18</v>
      </c>
      <c r="E289" s="25">
        <v>400</v>
      </c>
      <c r="F289" s="86">
        <f t="shared" si="20"/>
        <v>34000</v>
      </c>
      <c r="G289" s="2">
        <f t="shared" si="19"/>
        <v>34000</v>
      </c>
      <c r="H289" s="3"/>
      <c r="I289" s="3"/>
      <c r="J289" s="3"/>
      <c r="K289" s="3"/>
      <c r="L289" s="4"/>
    </row>
    <row r="290" spans="1:12" s="5" customFormat="1" ht="12.75" customHeight="1" x14ac:dyDescent="0.25">
      <c r="A290" s="211">
        <v>13</v>
      </c>
      <c r="B290" s="51" t="s">
        <v>25</v>
      </c>
      <c r="C290" s="36">
        <v>2</v>
      </c>
      <c r="D290" s="24" t="s">
        <v>22</v>
      </c>
      <c r="E290" s="25">
        <v>104000</v>
      </c>
      <c r="F290" s="86">
        <f t="shared" si="20"/>
        <v>208000</v>
      </c>
      <c r="G290" s="2">
        <f t="shared" si="19"/>
        <v>208000</v>
      </c>
      <c r="H290" s="3"/>
      <c r="I290" s="3"/>
      <c r="J290" s="3"/>
      <c r="K290" s="3"/>
      <c r="L290" s="4"/>
    </row>
    <row r="291" spans="1:12" s="5" customFormat="1" ht="12.75" customHeight="1" x14ac:dyDescent="0.25">
      <c r="A291" s="211">
        <v>14</v>
      </c>
      <c r="B291" s="96" t="s">
        <v>24</v>
      </c>
      <c r="C291" s="36">
        <v>2</v>
      </c>
      <c r="D291" s="24" t="s">
        <v>22</v>
      </c>
      <c r="E291" s="25">
        <f>+E155</f>
        <v>20000</v>
      </c>
      <c r="F291" s="86">
        <f t="shared" si="20"/>
        <v>40000</v>
      </c>
      <c r="G291" s="2">
        <f t="shared" si="19"/>
        <v>40000</v>
      </c>
      <c r="H291" s="3"/>
      <c r="I291" s="3"/>
      <c r="J291" s="3"/>
      <c r="K291" s="3"/>
      <c r="L291" s="4"/>
    </row>
    <row r="292" spans="1:12" s="44" customFormat="1" ht="12.75" customHeight="1" x14ac:dyDescent="0.25">
      <c r="A292" s="212"/>
      <c r="B292" s="38" t="s">
        <v>78</v>
      </c>
      <c r="C292" s="39"/>
      <c r="D292" s="40"/>
      <c r="E292" s="41"/>
      <c r="F292" s="41">
        <f>SUM(F283:F291)</f>
        <v>691085</v>
      </c>
      <c r="G292" s="2">
        <f t="shared" si="19"/>
        <v>0</v>
      </c>
      <c r="H292" s="43"/>
      <c r="I292" s="43"/>
      <c r="J292" s="43"/>
      <c r="K292" s="43"/>
    </row>
    <row r="293" spans="1:12" s="45" customFormat="1" ht="12.75" customHeight="1" x14ac:dyDescent="0.25">
      <c r="A293" s="214"/>
      <c r="B293" s="50"/>
      <c r="C293" s="28"/>
      <c r="D293" s="29"/>
      <c r="E293" s="30"/>
      <c r="F293" s="31"/>
      <c r="G293" s="2">
        <f t="shared" si="19"/>
        <v>0</v>
      </c>
      <c r="H293" s="37"/>
      <c r="I293" s="37"/>
      <c r="J293" s="37"/>
      <c r="K293" s="37"/>
    </row>
    <row r="294" spans="1:12" s="34" customFormat="1" ht="28.5" customHeight="1" x14ac:dyDescent="0.25">
      <c r="A294" s="210">
        <v>15</v>
      </c>
      <c r="B294" s="27" t="s">
        <v>114</v>
      </c>
      <c r="C294" s="28"/>
      <c r="D294" s="29"/>
      <c r="E294" s="30"/>
      <c r="F294" s="31"/>
      <c r="G294" s="2">
        <f t="shared" si="19"/>
        <v>0</v>
      </c>
      <c r="H294" s="32"/>
      <c r="I294" s="32"/>
      <c r="J294" s="32"/>
      <c r="K294" s="32"/>
      <c r="L294" s="33"/>
    </row>
    <row r="295" spans="1:12" s="5" customFormat="1" ht="13.5" customHeight="1" x14ac:dyDescent="0.25">
      <c r="A295" s="211">
        <v>1</v>
      </c>
      <c r="B295" s="35" t="s">
        <v>115</v>
      </c>
      <c r="C295" s="36">
        <v>185</v>
      </c>
      <c r="D295" s="24" t="s">
        <v>18</v>
      </c>
      <c r="E295" s="25">
        <v>900</v>
      </c>
      <c r="F295" s="86">
        <f t="shared" ref="F295:F300" si="21">ROUND(C295*E295,2)</f>
        <v>166500</v>
      </c>
      <c r="G295" s="2">
        <f t="shared" si="19"/>
        <v>166500</v>
      </c>
      <c r="H295" s="3"/>
      <c r="I295" s="3"/>
      <c r="J295" s="3"/>
      <c r="K295" s="3"/>
      <c r="L295" s="4"/>
    </row>
    <row r="296" spans="1:12" s="5" customFormat="1" ht="12.75" customHeight="1" x14ac:dyDescent="0.25">
      <c r="A296" s="211">
        <v>2</v>
      </c>
      <c r="B296" s="37" t="s">
        <v>32</v>
      </c>
      <c r="C296" s="36">
        <v>185</v>
      </c>
      <c r="D296" s="24" t="s">
        <v>18</v>
      </c>
      <c r="E296" s="25">
        <v>90</v>
      </c>
      <c r="F296" s="86">
        <f t="shared" si="21"/>
        <v>16650</v>
      </c>
      <c r="G296" s="2">
        <f t="shared" si="19"/>
        <v>16650</v>
      </c>
      <c r="H296" s="3"/>
      <c r="I296" s="3"/>
      <c r="J296" s="3"/>
      <c r="K296" s="3"/>
      <c r="L296" s="4"/>
    </row>
    <row r="297" spans="1:12" s="5" customFormat="1" ht="12.75" customHeight="1" x14ac:dyDescent="0.25">
      <c r="A297" s="211">
        <v>3</v>
      </c>
      <c r="B297" s="37" t="s">
        <v>33</v>
      </c>
      <c r="C297" s="36">
        <v>165</v>
      </c>
      <c r="D297" s="24" t="s">
        <v>18</v>
      </c>
      <c r="E297" s="25">
        <v>110</v>
      </c>
      <c r="F297" s="86">
        <f t="shared" si="21"/>
        <v>18150</v>
      </c>
      <c r="G297" s="2">
        <f t="shared" si="19"/>
        <v>18150</v>
      </c>
      <c r="H297" s="3"/>
      <c r="I297" s="3"/>
      <c r="J297" s="3"/>
      <c r="K297" s="3"/>
      <c r="L297" s="4"/>
    </row>
    <row r="298" spans="1:12" s="5" customFormat="1" ht="12.75" customHeight="1" x14ac:dyDescent="0.25">
      <c r="A298" s="223">
        <v>4</v>
      </c>
      <c r="B298" s="97" t="s">
        <v>35</v>
      </c>
      <c r="C298" s="98">
        <v>185</v>
      </c>
      <c r="D298" s="99" t="s">
        <v>18</v>
      </c>
      <c r="E298" s="100">
        <v>400</v>
      </c>
      <c r="F298" s="101">
        <f t="shared" si="21"/>
        <v>74000</v>
      </c>
      <c r="G298" s="2">
        <f t="shared" si="19"/>
        <v>74000</v>
      </c>
      <c r="H298" s="3"/>
      <c r="I298" s="3"/>
      <c r="J298" s="3"/>
      <c r="K298" s="3"/>
      <c r="L298" s="4"/>
    </row>
    <row r="299" spans="1:12" s="5" customFormat="1" ht="12.75" customHeight="1" x14ac:dyDescent="0.25">
      <c r="A299" s="211">
        <v>5</v>
      </c>
      <c r="B299" s="37" t="s">
        <v>34</v>
      </c>
      <c r="C299" s="36">
        <v>1</v>
      </c>
      <c r="D299" s="24" t="s">
        <v>22</v>
      </c>
      <c r="E299" s="25">
        <v>4000</v>
      </c>
      <c r="F299" s="86">
        <f t="shared" si="21"/>
        <v>4000</v>
      </c>
      <c r="G299" s="2">
        <f t="shared" si="19"/>
        <v>4000</v>
      </c>
      <c r="H299" s="3"/>
      <c r="I299" s="3"/>
      <c r="J299" s="3"/>
      <c r="K299" s="3"/>
      <c r="L299" s="4"/>
    </row>
    <row r="300" spans="1:12" s="5" customFormat="1" ht="12.75" customHeight="1" x14ac:dyDescent="0.25">
      <c r="A300" s="211">
        <v>6</v>
      </c>
      <c r="B300" s="37" t="s">
        <v>25</v>
      </c>
      <c r="C300" s="36">
        <v>1</v>
      </c>
      <c r="D300" s="24" t="s">
        <v>22</v>
      </c>
      <c r="E300" s="25">
        <v>104000</v>
      </c>
      <c r="F300" s="86">
        <f t="shared" si="21"/>
        <v>104000</v>
      </c>
      <c r="G300" s="2">
        <f t="shared" si="19"/>
        <v>104000</v>
      </c>
      <c r="H300" s="3"/>
      <c r="I300" s="3"/>
      <c r="J300" s="3"/>
      <c r="K300" s="3"/>
      <c r="L300" s="4"/>
    </row>
    <row r="301" spans="1:12" s="44" customFormat="1" ht="12.75" customHeight="1" x14ac:dyDescent="0.25">
      <c r="A301" s="212"/>
      <c r="B301" s="80" t="s">
        <v>116</v>
      </c>
      <c r="C301" s="39"/>
      <c r="D301" s="40"/>
      <c r="E301" s="41"/>
      <c r="F301" s="41">
        <f>SUM(F295:F300)</f>
        <v>383300</v>
      </c>
      <c r="G301" s="2">
        <f t="shared" si="19"/>
        <v>0</v>
      </c>
      <c r="H301" s="43"/>
      <c r="I301" s="43"/>
      <c r="J301" s="43"/>
      <c r="K301" s="43"/>
    </row>
    <row r="302" spans="1:12" s="5" customFormat="1" ht="12.75" customHeight="1" x14ac:dyDescent="0.25">
      <c r="A302" s="212"/>
      <c r="B302" s="88" t="s">
        <v>117</v>
      </c>
      <c r="C302" s="89"/>
      <c r="D302" s="90"/>
      <c r="E302" s="91"/>
      <c r="F302" s="91">
        <f>ROUND(F301+F292+F280+F272,2)</f>
        <v>2669761</v>
      </c>
      <c r="G302" s="2">
        <f t="shared" si="19"/>
        <v>0</v>
      </c>
      <c r="H302" s="3"/>
      <c r="I302" s="3"/>
      <c r="J302" s="3"/>
      <c r="K302" s="3"/>
      <c r="L302" s="4"/>
    </row>
    <row r="303" spans="1:12" s="5" customFormat="1" ht="12.75" customHeight="1" x14ac:dyDescent="0.25">
      <c r="A303" s="212"/>
      <c r="B303" s="88" t="s">
        <v>118</v>
      </c>
      <c r="C303" s="89"/>
      <c r="D303" s="90"/>
      <c r="E303" s="91"/>
      <c r="F303" s="91">
        <f>ROUND(F302+F264+F257+F234,2)</f>
        <v>318711</v>
      </c>
      <c r="G303" s="2">
        <f t="shared" si="19"/>
        <v>0</v>
      </c>
      <c r="H303" s="3"/>
      <c r="I303" s="3"/>
      <c r="J303" s="3"/>
      <c r="K303" s="3"/>
      <c r="L303" s="4"/>
    </row>
    <row r="304" spans="1:12" s="5" customFormat="1" ht="12.75" customHeight="1" x14ac:dyDescent="0.25">
      <c r="A304" s="212"/>
      <c r="B304" s="88" t="s">
        <v>119</v>
      </c>
      <c r="C304" s="237"/>
      <c r="D304" s="238"/>
      <c r="E304" s="236"/>
      <c r="F304" s="236">
        <f>ROUND(F303+F159,2)</f>
        <v>20011985</v>
      </c>
      <c r="G304" s="2">
        <f t="shared" si="19"/>
        <v>0</v>
      </c>
      <c r="H304" s="3"/>
      <c r="I304" s="3"/>
      <c r="J304" s="3"/>
      <c r="K304" s="3"/>
      <c r="L304" s="4"/>
    </row>
    <row r="305" spans="1:23" s="64" customFormat="1" x14ac:dyDescent="0.25">
      <c r="A305" s="211"/>
      <c r="B305" s="74"/>
      <c r="C305" s="36"/>
      <c r="D305" s="24"/>
      <c r="E305" s="25"/>
      <c r="F305" s="26"/>
      <c r="G305" s="2">
        <f t="shared" si="19"/>
        <v>0</v>
      </c>
      <c r="H305" s="8"/>
      <c r="I305" s="8"/>
      <c r="J305" s="8"/>
      <c r="K305" s="8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s="64" customFormat="1" x14ac:dyDescent="0.25">
      <c r="A306" s="211"/>
      <c r="B306" s="23" t="s">
        <v>120</v>
      </c>
      <c r="C306" s="36"/>
      <c r="D306" s="24"/>
      <c r="E306" s="25"/>
      <c r="F306" s="26"/>
      <c r="G306" s="2">
        <f t="shared" si="19"/>
        <v>0</v>
      </c>
      <c r="H306" s="8"/>
      <c r="I306" s="8"/>
      <c r="J306" s="8"/>
      <c r="K306" s="8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s="64" customFormat="1" ht="25.5" x14ac:dyDescent="0.25">
      <c r="A307" s="224"/>
      <c r="B307" s="102" t="s">
        <v>121</v>
      </c>
      <c r="C307" s="103">
        <v>0.18</v>
      </c>
      <c r="D307" s="104"/>
      <c r="E307" s="61"/>
      <c r="F307" s="86">
        <f>ROUND(C307*F309,2)</f>
        <v>360215.73</v>
      </c>
      <c r="G307" s="2">
        <f t="shared" si="19"/>
        <v>0</v>
      </c>
      <c r="H307" s="8"/>
      <c r="I307" s="8"/>
      <c r="J307" s="8"/>
      <c r="K307" s="8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s="64" customFormat="1" x14ac:dyDescent="0.25">
      <c r="A308" s="224"/>
      <c r="B308" s="102" t="s">
        <v>122</v>
      </c>
      <c r="C308" s="103">
        <v>0.05</v>
      </c>
      <c r="D308" s="104"/>
      <c r="E308" s="61"/>
      <c r="F308" s="86">
        <f>ROUND(C308*F304,2)</f>
        <v>1000599.25</v>
      </c>
      <c r="G308" s="2">
        <f t="shared" si="19"/>
        <v>0</v>
      </c>
      <c r="H308" s="8"/>
      <c r="I308" s="8"/>
      <c r="J308" s="8"/>
      <c r="K308" s="8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s="64" customFormat="1" x14ac:dyDescent="0.25">
      <c r="A309" s="224"/>
      <c r="B309" s="102" t="s">
        <v>123</v>
      </c>
      <c r="C309" s="103">
        <v>0.1</v>
      </c>
      <c r="D309" s="104"/>
      <c r="E309" s="61"/>
      <c r="F309" s="86">
        <f>ROUND(C309*F304,2)</f>
        <v>2001198.5</v>
      </c>
      <c r="G309" s="2">
        <f t="shared" si="19"/>
        <v>0</v>
      </c>
      <c r="H309" s="8"/>
      <c r="I309" s="8"/>
      <c r="J309" s="8"/>
      <c r="K309" s="8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s="64" customFormat="1" x14ac:dyDescent="0.25">
      <c r="A310" s="224"/>
      <c r="B310" s="102" t="s">
        <v>124</v>
      </c>
      <c r="C310" s="103">
        <v>0.04</v>
      </c>
      <c r="D310" s="104"/>
      <c r="E310" s="61"/>
      <c r="F310" s="86">
        <f>ROUND(C310*F304,2)</f>
        <v>800479.4</v>
      </c>
      <c r="G310" s="2">
        <f t="shared" si="19"/>
        <v>0</v>
      </c>
      <c r="H310" s="8"/>
      <c r="I310" s="8"/>
      <c r="J310" s="8"/>
      <c r="K310" s="8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s="64" customFormat="1" x14ac:dyDescent="0.25">
      <c r="A311" s="224"/>
      <c r="B311" s="102" t="s">
        <v>125</v>
      </c>
      <c r="C311" s="103">
        <v>0.03</v>
      </c>
      <c r="D311" s="104"/>
      <c r="E311" s="61"/>
      <c r="F311" s="86">
        <f>ROUND(C311*F304,2)</f>
        <v>600359.55000000005</v>
      </c>
      <c r="G311" s="2">
        <f t="shared" si="19"/>
        <v>0</v>
      </c>
      <c r="H311" s="8"/>
      <c r="I311" s="8"/>
      <c r="J311" s="8"/>
      <c r="K311" s="8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s="64" customFormat="1" x14ac:dyDescent="0.25">
      <c r="A312" s="224"/>
      <c r="B312" s="102" t="s">
        <v>126</v>
      </c>
      <c r="C312" s="103">
        <v>0.01</v>
      </c>
      <c r="D312" s="104"/>
      <c r="E312" s="61"/>
      <c r="F312" s="86">
        <f>ROUND(C312*F304,2)</f>
        <v>200119.85</v>
      </c>
      <c r="G312" s="2">
        <f t="shared" si="19"/>
        <v>0</v>
      </c>
      <c r="H312" s="8"/>
      <c r="I312" s="8"/>
      <c r="J312" s="8"/>
      <c r="K312" s="8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s="64" customFormat="1" x14ac:dyDescent="0.25">
      <c r="A313" s="224"/>
      <c r="B313" s="102" t="s">
        <v>127</v>
      </c>
      <c r="C313" s="103">
        <v>1E-3</v>
      </c>
      <c r="D313" s="104"/>
      <c r="E313" s="61"/>
      <c r="F313" s="86">
        <f>ROUND(C313*F304,2)</f>
        <v>20011.990000000002</v>
      </c>
      <c r="G313" s="2">
        <f t="shared" si="19"/>
        <v>0</v>
      </c>
      <c r="H313" s="8"/>
      <c r="I313" s="8"/>
      <c r="J313" s="8"/>
      <c r="K313" s="8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s="64" customFormat="1" x14ac:dyDescent="0.25">
      <c r="A314" s="225"/>
      <c r="B314" s="105" t="s">
        <v>128</v>
      </c>
      <c r="C314" s="106"/>
      <c r="D314" s="107"/>
      <c r="E314" s="108"/>
      <c r="F314" s="109">
        <f>SUM(F307:F313)</f>
        <v>4982984.2699999996</v>
      </c>
      <c r="G314" s="2">
        <f t="shared" si="19"/>
        <v>0</v>
      </c>
      <c r="H314" s="8"/>
      <c r="I314" s="8"/>
      <c r="J314" s="8"/>
      <c r="K314" s="8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s="64" customFormat="1" x14ac:dyDescent="0.25">
      <c r="A315" s="226"/>
      <c r="B315" s="110" t="s">
        <v>129</v>
      </c>
      <c r="C315" s="239"/>
      <c r="D315" s="239"/>
      <c r="E315" s="239"/>
      <c r="F315" s="240">
        <f>+F314+F304</f>
        <v>24994969.27</v>
      </c>
      <c r="G315" s="2">
        <f t="shared" si="19"/>
        <v>0</v>
      </c>
      <c r="H315" s="8"/>
      <c r="I315" s="8"/>
      <c r="J315" s="8"/>
      <c r="K315" s="8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s="64" customFormat="1" x14ac:dyDescent="0.25">
      <c r="A316" s="211"/>
      <c r="B316" s="74"/>
      <c r="C316" s="65"/>
      <c r="D316" s="24"/>
      <c r="E316" s="25"/>
      <c r="F316" s="67"/>
      <c r="G316" s="2">
        <f t="shared" si="19"/>
        <v>0</v>
      </c>
      <c r="H316" s="8"/>
      <c r="I316" s="8"/>
      <c r="J316" s="8"/>
      <c r="K316" s="8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s="45" customFormat="1" ht="29.25" customHeight="1" x14ac:dyDescent="0.25">
      <c r="A317" s="210"/>
      <c r="B317" s="23" t="s">
        <v>86</v>
      </c>
      <c r="C317" s="65"/>
      <c r="D317" s="66"/>
      <c r="E317" s="25"/>
      <c r="F317" s="67"/>
      <c r="G317" s="2">
        <f t="shared" si="19"/>
        <v>0</v>
      </c>
      <c r="H317" s="37"/>
      <c r="I317" s="37"/>
      <c r="J317" s="37"/>
      <c r="K317" s="37"/>
      <c r="L317" s="37"/>
    </row>
    <row r="318" spans="1:23" s="45" customFormat="1" ht="12.75" customHeight="1" x14ac:dyDescent="0.25">
      <c r="A318" s="227"/>
      <c r="B318" s="68" t="s">
        <v>87</v>
      </c>
      <c r="C318" s="69"/>
      <c r="D318" s="68"/>
      <c r="E318" s="68"/>
      <c r="F318" s="69"/>
      <c r="G318" s="2">
        <f t="shared" si="19"/>
        <v>0</v>
      </c>
      <c r="H318" s="37"/>
      <c r="I318" s="37"/>
      <c r="J318" s="37"/>
      <c r="K318" s="37"/>
      <c r="L318" s="37"/>
    </row>
    <row r="319" spans="1:23" s="45" customFormat="1" ht="12.75" customHeight="1" x14ac:dyDescent="0.25">
      <c r="A319" s="227"/>
      <c r="B319" s="68"/>
      <c r="C319" s="69"/>
      <c r="D319" s="68"/>
      <c r="E319" s="68"/>
      <c r="F319" s="69"/>
      <c r="G319" s="2">
        <f t="shared" si="19"/>
        <v>0</v>
      </c>
      <c r="H319" s="37"/>
      <c r="I319" s="37"/>
      <c r="J319" s="37"/>
      <c r="K319" s="37"/>
      <c r="L319" s="37"/>
    </row>
    <row r="320" spans="1:23" s="64" customFormat="1" x14ac:dyDescent="0.25">
      <c r="A320" s="224"/>
      <c r="B320" s="111" t="s">
        <v>108</v>
      </c>
      <c r="C320" s="62"/>
      <c r="D320" s="61"/>
      <c r="E320" s="61"/>
      <c r="F320" s="112"/>
      <c r="G320" s="2">
        <f t="shared" si="19"/>
        <v>0</v>
      </c>
      <c r="H320" s="8"/>
      <c r="I320" s="8"/>
      <c r="J320" s="8"/>
      <c r="K320" s="8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s="64" customFormat="1" x14ac:dyDescent="0.25">
      <c r="A321" s="224"/>
      <c r="B321" s="111"/>
      <c r="C321" s="62"/>
      <c r="D321" s="61"/>
      <c r="E321" s="61"/>
      <c r="F321" s="112"/>
      <c r="G321" s="2">
        <f t="shared" si="19"/>
        <v>0</v>
      </c>
      <c r="H321" s="8"/>
      <c r="I321" s="8"/>
      <c r="J321" s="8"/>
      <c r="K321" s="8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s="5" customFormat="1" x14ac:dyDescent="0.25">
      <c r="A322" s="210">
        <v>12</v>
      </c>
      <c r="B322" s="70" t="s">
        <v>130</v>
      </c>
      <c r="C322" s="28"/>
      <c r="D322" s="72"/>
      <c r="E322" s="30"/>
      <c r="F322" s="31"/>
      <c r="G322" s="2">
        <f t="shared" si="19"/>
        <v>0</v>
      </c>
      <c r="H322" s="3"/>
      <c r="I322" s="3"/>
      <c r="J322" s="3"/>
      <c r="K322" s="3"/>
      <c r="L322" s="4"/>
    </row>
    <row r="323" spans="1:23" s="5" customFormat="1" ht="12.75" customHeight="1" x14ac:dyDescent="0.25">
      <c r="A323" s="211">
        <v>1</v>
      </c>
      <c r="B323" s="51" t="s">
        <v>24</v>
      </c>
      <c r="C323" s="36">
        <v>1</v>
      </c>
      <c r="D323" s="24" t="s">
        <v>22</v>
      </c>
      <c r="E323" s="25">
        <v>20000</v>
      </c>
      <c r="F323" s="86">
        <f t="shared" ref="F323:F324" si="22">ROUND(C323*E323,2)</f>
        <v>20000</v>
      </c>
      <c r="G323" s="2">
        <f t="shared" si="19"/>
        <v>20000</v>
      </c>
      <c r="H323" s="3"/>
      <c r="I323" s="3"/>
      <c r="J323" s="3"/>
      <c r="K323" s="3"/>
      <c r="L323" s="4"/>
    </row>
    <row r="324" spans="1:23" s="5" customFormat="1" ht="12.75" customHeight="1" x14ac:dyDescent="0.25">
      <c r="A324" s="211">
        <v>2</v>
      </c>
      <c r="B324" s="51" t="s">
        <v>25</v>
      </c>
      <c r="C324" s="36">
        <v>1</v>
      </c>
      <c r="D324" s="24" t="s">
        <v>22</v>
      </c>
      <c r="E324" s="25">
        <v>104000</v>
      </c>
      <c r="F324" s="86">
        <f t="shared" si="22"/>
        <v>104000</v>
      </c>
      <c r="G324" s="2">
        <f t="shared" si="19"/>
        <v>104000</v>
      </c>
      <c r="H324" s="3"/>
      <c r="I324" s="3"/>
      <c r="J324" s="3"/>
      <c r="K324" s="3"/>
      <c r="L324" s="4"/>
    </row>
    <row r="325" spans="1:23" s="44" customFormat="1" ht="12.75" customHeight="1" x14ac:dyDescent="0.25">
      <c r="A325" s="212"/>
      <c r="B325" s="38" t="s">
        <v>74</v>
      </c>
      <c r="C325" s="39"/>
      <c r="D325" s="40"/>
      <c r="E325" s="41"/>
      <c r="F325" s="41">
        <f>SUM(F323:F324)</f>
        <v>124000</v>
      </c>
      <c r="G325" s="2">
        <f t="shared" si="19"/>
        <v>0</v>
      </c>
      <c r="H325" s="43"/>
      <c r="I325" s="43"/>
      <c r="J325" s="43"/>
      <c r="K325" s="43"/>
    </row>
    <row r="326" spans="1:23" s="45" customFormat="1" ht="12.75" customHeight="1" x14ac:dyDescent="0.25">
      <c r="A326" s="214"/>
      <c r="B326" s="50"/>
      <c r="C326" s="113"/>
      <c r="D326" s="114"/>
      <c r="E326" s="115"/>
      <c r="F326" s="116"/>
      <c r="G326" s="2">
        <f t="shared" si="19"/>
        <v>0</v>
      </c>
      <c r="H326" s="37"/>
      <c r="I326" s="37"/>
      <c r="J326" s="37"/>
      <c r="K326" s="37"/>
    </row>
    <row r="327" spans="1:23" s="5" customFormat="1" x14ac:dyDescent="0.25">
      <c r="A327" s="210">
        <v>13</v>
      </c>
      <c r="B327" s="70" t="s">
        <v>131</v>
      </c>
      <c r="C327" s="28"/>
      <c r="D327" s="72"/>
      <c r="E327" s="30"/>
      <c r="F327" s="31"/>
      <c r="G327" s="2">
        <f t="shared" si="19"/>
        <v>0</v>
      </c>
      <c r="H327" s="3"/>
      <c r="I327" s="3"/>
      <c r="J327" s="3"/>
      <c r="K327" s="3"/>
      <c r="L327" s="4"/>
    </row>
    <row r="328" spans="1:23" s="5" customFormat="1" ht="12.75" customHeight="1" x14ac:dyDescent="0.25">
      <c r="A328" s="211">
        <v>1</v>
      </c>
      <c r="B328" s="51" t="s">
        <v>24</v>
      </c>
      <c r="C328" s="36">
        <v>1</v>
      </c>
      <c r="D328" s="24" t="s">
        <v>22</v>
      </c>
      <c r="E328" s="25">
        <v>20000</v>
      </c>
      <c r="F328" s="86">
        <f t="shared" ref="F328:F329" si="23">ROUND(C328*E328,2)</f>
        <v>20000</v>
      </c>
      <c r="G328" s="2">
        <f t="shared" si="19"/>
        <v>20000</v>
      </c>
      <c r="H328" s="3"/>
      <c r="I328" s="3"/>
      <c r="J328" s="3"/>
      <c r="K328" s="3"/>
      <c r="L328" s="4"/>
    </row>
    <row r="329" spans="1:23" s="5" customFormat="1" ht="12.75" customHeight="1" x14ac:dyDescent="0.25">
      <c r="A329" s="211">
        <v>2</v>
      </c>
      <c r="B329" s="51" t="s">
        <v>25</v>
      </c>
      <c r="C329" s="36">
        <v>1</v>
      </c>
      <c r="D329" s="24" t="s">
        <v>22</v>
      </c>
      <c r="E329" s="25">
        <v>104000</v>
      </c>
      <c r="F329" s="86">
        <f t="shared" si="23"/>
        <v>104000</v>
      </c>
      <c r="G329" s="2">
        <f t="shared" si="19"/>
        <v>104000</v>
      </c>
      <c r="H329" s="3"/>
      <c r="I329" s="3"/>
      <c r="J329" s="3"/>
      <c r="K329" s="3"/>
      <c r="L329" s="4"/>
    </row>
    <row r="330" spans="1:23" s="44" customFormat="1" ht="12.75" customHeight="1" x14ac:dyDescent="0.25">
      <c r="A330" s="212"/>
      <c r="B330" s="55" t="s">
        <v>74</v>
      </c>
      <c r="C330" s="56"/>
      <c r="D330" s="57"/>
      <c r="E330" s="58"/>
      <c r="F330" s="58">
        <f>SUM(F328:F329)</f>
        <v>124000</v>
      </c>
      <c r="G330" s="2">
        <f t="shared" si="19"/>
        <v>0</v>
      </c>
      <c r="H330" s="43"/>
      <c r="I330" s="43"/>
      <c r="J330" s="43"/>
      <c r="K330" s="43"/>
    </row>
    <row r="331" spans="1:23" s="5" customFormat="1" ht="12.75" customHeight="1" x14ac:dyDescent="0.25">
      <c r="A331" s="212"/>
      <c r="B331" s="88" t="s">
        <v>132</v>
      </c>
      <c r="C331" s="89"/>
      <c r="D331" s="90"/>
      <c r="E331" s="91"/>
      <c r="F331" s="91">
        <f>ROUND(F330+F325,2)</f>
        <v>248000</v>
      </c>
      <c r="G331" s="2">
        <f t="shared" si="19"/>
        <v>0</v>
      </c>
      <c r="H331" s="117"/>
      <c r="I331" s="3"/>
      <c r="J331" s="3"/>
      <c r="K331" s="3"/>
      <c r="L331" s="4"/>
    </row>
    <row r="332" spans="1:23" s="5" customFormat="1" ht="12.75" customHeight="1" x14ac:dyDescent="0.25">
      <c r="A332" s="212"/>
      <c r="B332" s="88" t="s">
        <v>133</v>
      </c>
      <c r="C332" s="89"/>
      <c r="D332" s="90"/>
      <c r="E332" s="91"/>
      <c r="F332" s="91">
        <f>ROUND(F330+F325,2)</f>
        <v>248000</v>
      </c>
      <c r="G332" s="2">
        <f t="shared" si="19"/>
        <v>0</v>
      </c>
      <c r="H332" s="117"/>
      <c r="I332" s="3"/>
      <c r="J332" s="3"/>
      <c r="K332" s="3"/>
      <c r="L332" s="4"/>
    </row>
    <row r="333" spans="1:23" s="5" customFormat="1" ht="12.75" customHeight="1" x14ac:dyDescent="0.25">
      <c r="A333" s="212"/>
      <c r="B333" s="88" t="s">
        <v>134</v>
      </c>
      <c r="C333" s="237"/>
      <c r="D333" s="238"/>
      <c r="E333" s="236"/>
      <c r="F333" s="236">
        <f>ROUND(F332+F219,2)</f>
        <v>4340000</v>
      </c>
      <c r="G333" s="2">
        <f t="shared" si="19"/>
        <v>0</v>
      </c>
      <c r="H333" s="117"/>
      <c r="I333" s="3"/>
      <c r="J333" s="3"/>
      <c r="K333" s="3"/>
      <c r="L333" s="4"/>
    </row>
    <row r="334" spans="1:23" s="45" customFormat="1" ht="12.75" customHeight="1" x14ac:dyDescent="0.25">
      <c r="A334" s="49"/>
      <c r="B334" s="50"/>
      <c r="C334" s="28"/>
      <c r="D334" s="29"/>
      <c r="E334" s="30"/>
      <c r="F334" s="31"/>
      <c r="G334" s="2">
        <f t="shared" si="19"/>
        <v>0</v>
      </c>
      <c r="H334" s="84"/>
      <c r="I334" s="37"/>
      <c r="J334" s="37"/>
      <c r="K334" s="37"/>
    </row>
    <row r="335" spans="1:23" s="45" customFormat="1" ht="12.75" customHeight="1" x14ac:dyDescent="0.25">
      <c r="A335" s="49"/>
      <c r="B335" s="50"/>
      <c r="C335" s="28"/>
      <c r="D335" s="29"/>
      <c r="E335" s="30"/>
      <c r="F335" s="31"/>
      <c r="G335" s="2">
        <f t="shared" si="19"/>
        <v>0</v>
      </c>
      <c r="H335" s="84"/>
      <c r="I335" s="37"/>
      <c r="J335" s="37"/>
      <c r="K335" s="37"/>
    </row>
    <row r="336" spans="1:23" s="45" customFormat="1" ht="12.75" customHeight="1" x14ac:dyDescent="0.25">
      <c r="A336" s="228"/>
      <c r="B336" s="85" t="s">
        <v>135</v>
      </c>
      <c r="C336" s="36"/>
      <c r="D336" s="24"/>
      <c r="E336" s="25"/>
      <c r="F336" s="26"/>
      <c r="G336" s="2">
        <f t="shared" si="19"/>
        <v>0</v>
      </c>
      <c r="H336" s="84"/>
      <c r="I336" s="37"/>
      <c r="J336" s="37"/>
      <c r="K336" s="37"/>
    </row>
    <row r="337" spans="1:11" s="45" customFormat="1" ht="12.75" customHeight="1" x14ac:dyDescent="0.25">
      <c r="A337" s="229"/>
      <c r="B337" s="50"/>
      <c r="C337" s="28"/>
      <c r="D337" s="29"/>
      <c r="E337" s="30"/>
      <c r="F337" s="31"/>
      <c r="G337" s="2">
        <f t="shared" si="19"/>
        <v>0</v>
      </c>
      <c r="H337" s="84"/>
      <c r="I337" s="37"/>
      <c r="J337" s="37"/>
      <c r="K337" s="37"/>
    </row>
    <row r="338" spans="1:11" s="45" customFormat="1" ht="12.75" customHeight="1" x14ac:dyDescent="0.25">
      <c r="A338" s="230"/>
      <c r="B338" s="23" t="s">
        <v>86</v>
      </c>
      <c r="C338" s="65"/>
      <c r="D338" s="66"/>
      <c r="E338" s="25"/>
      <c r="F338" s="67"/>
      <c r="G338" s="2">
        <f t="shared" ref="G338:G385" si="24">+E338*C338</f>
        <v>0</v>
      </c>
      <c r="H338" s="84"/>
      <c r="I338" s="37"/>
      <c r="J338" s="37"/>
      <c r="K338" s="37"/>
    </row>
    <row r="339" spans="1:11" s="45" customFormat="1" ht="12.75" customHeight="1" x14ac:dyDescent="0.25">
      <c r="A339" s="231"/>
      <c r="B339" s="118" t="s">
        <v>87</v>
      </c>
      <c r="C339" s="119"/>
      <c r="D339" s="118"/>
      <c r="E339" s="118"/>
      <c r="F339" s="119"/>
      <c r="G339" s="2">
        <f t="shared" si="24"/>
        <v>0</v>
      </c>
      <c r="H339" s="84"/>
      <c r="I339" s="37"/>
      <c r="J339" s="37"/>
      <c r="K339" s="37"/>
    </row>
    <row r="340" spans="1:11" s="45" customFormat="1" ht="12.75" customHeight="1" x14ac:dyDescent="0.25">
      <c r="A340" s="229"/>
      <c r="B340" s="120"/>
      <c r="C340" s="28"/>
      <c r="D340" s="29"/>
      <c r="E340" s="30"/>
      <c r="F340" s="31"/>
      <c r="G340" s="2">
        <f t="shared" si="24"/>
        <v>0</v>
      </c>
      <c r="H340" s="84"/>
      <c r="I340" s="37"/>
      <c r="J340" s="37"/>
      <c r="K340" s="37"/>
    </row>
    <row r="341" spans="1:11" s="45" customFormat="1" ht="12.75" customHeight="1" x14ac:dyDescent="0.25">
      <c r="A341" s="229"/>
      <c r="B341" s="121" t="s">
        <v>102</v>
      </c>
      <c r="C341" s="28"/>
      <c r="D341" s="29"/>
      <c r="E341" s="30"/>
      <c r="F341" s="31"/>
      <c r="G341" s="2">
        <f t="shared" si="24"/>
        <v>0</v>
      </c>
      <c r="H341" s="84"/>
      <c r="I341" s="37"/>
      <c r="J341" s="37"/>
      <c r="K341" s="37"/>
    </row>
    <row r="342" spans="1:11" s="45" customFormat="1" ht="12.75" customHeight="1" x14ac:dyDescent="0.25">
      <c r="A342" s="230">
        <v>1</v>
      </c>
      <c r="B342" s="122" t="s">
        <v>88</v>
      </c>
      <c r="C342" s="71"/>
      <c r="D342" s="72"/>
      <c r="E342" s="30"/>
      <c r="F342" s="73"/>
      <c r="G342" s="2">
        <f t="shared" si="24"/>
        <v>0</v>
      </c>
      <c r="H342" s="84"/>
      <c r="I342" s="37"/>
      <c r="J342" s="37"/>
      <c r="K342" s="37"/>
    </row>
    <row r="343" spans="1:11" s="45" customFormat="1" ht="12.75" customHeight="1" x14ac:dyDescent="0.25">
      <c r="A343" s="228">
        <v>1</v>
      </c>
      <c r="B343" s="123" t="s">
        <v>24</v>
      </c>
      <c r="C343" s="36">
        <v>-1</v>
      </c>
      <c r="D343" s="24" t="s">
        <v>22</v>
      </c>
      <c r="E343" s="25">
        <v>20000</v>
      </c>
      <c r="F343" s="26">
        <f>+C343*E343</f>
        <v>-20000</v>
      </c>
      <c r="G343" s="2">
        <f t="shared" si="24"/>
        <v>-20000</v>
      </c>
      <c r="H343" s="84"/>
      <c r="I343" s="37"/>
      <c r="J343" s="37"/>
      <c r="K343" s="37"/>
    </row>
    <row r="344" spans="1:11" s="45" customFormat="1" ht="12.75" customHeight="1" x14ac:dyDescent="0.25">
      <c r="A344" s="228">
        <v>2</v>
      </c>
      <c r="B344" s="123" t="s">
        <v>25</v>
      </c>
      <c r="C344" s="36">
        <v>-1</v>
      </c>
      <c r="D344" s="24" t="s">
        <v>22</v>
      </c>
      <c r="E344" s="25">
        <v>104000</v>
      </c>
      <c r="F344" s="26">
        <f>+C344*E344</f>
        <v>-104000</v>
      </c>
      <c r="G344" s="2">
        <f t="shared" si="24"/>
        <v>-104000</v>
      </c>
      <c r="H344" s="84"/>
      <c r="I344" s="37"/>
      <c r="J344" s="37"/>
      <c r="K344" s="37"/>
    </row>
    <row r="345" spans="1:11" s="45" customFormat="1" ht="12.75" customHeight="1" x14ac:dyDescent="0.25">
      <c r="A345" s="232"/>
      <c r="B345" s="124" t="s">
        <v>26</v>
      </c>
      <c r="C345" s="39"/>
      <c r="D345" s="40"/>
      <c r="E345" s="41"/>
      <c r="F345" s="42">
        <f>+SUM(F343:F344)</f>
        <v>-124000</v>
      </c>
      <c r="G345" s="2">
        <f t="shared" si="24"/>
        <v>0</v>
      </c>
      <c r="H345" s="84"/>
      <c r="I345" s="37"/>
      <c r="J345" s="37"/>
      <c r="K345" s="37"/>
    </row>
    <row r="346" spans="1:11" s="45" customFormat="1" ht="12.75" customHeight="1" x14ac:dyDescent="0.25">
      <c r="A346" s="229"/>
      <c r="B346" s="120"/>
      <c r="C346" s="28"/>
      <c r="D346" s="29"/>
      <c r="E346" s="30"/>
      <c r="F346" s="31"/>
      <c r="G346" s="2">
        <f t="shared" si="24"/>
        <v>0</v>
      </c>
      <c r="H346" s="84"/>
      <c r="I346" s="37"/>
      <c r="J346" s="37"/>
      <c r="K346" s="37"/>
    </row>
    <row r="347" spans="1:11" s="45" customFormat="1" ht="12.75" customHeight="1" x14ac:dyDescent="0.25">
      <c r="A347" s="229"/>
      <c r="B347" s="120"/>
      <c r="C347" s="28"/>
      <c r="D347" s="29"/>
      <c r="E347" s="30"/>
      <c r="F347" s="31"/>
      <c r="G347" s="2">
        <f t="shared" si="24"/>
        <v>0</v>
      </c>
      <c r="H347" s="84"/>
      <c r="I347" s="37"/>
      <c r="J347" s="37"/>
      <c r="K347" s="37"/>
    </row>
    <row r="348" spans="1:11" s="45" customFormat="1" ht="12.75" customHeight="1" x14ac:dyDescent="0.25">
      <c r="A348" s="230">
        <v>8</v>
      </c>
      <c r="B348" s="125" t="s">
        <v>96</v>
      </c>
      <c r="C348" s="28"/>
      <c r="D348" s="29"/>
      <c r="E348" s="30"/>
      <c r="F348" s="31"/>
      <c r="G348" s="2">
        <f t="shared" si="24"/>
        <v>0</v>
      </c>
      <c r="H348" s="84"/>
      <c r="I348" s="37"/>
      <c r="J348" s="37"/>
      <c r="K348" s="37"/>
    </row>
    <row r="349" spans="1:11" s="45" customFormat="1" ht="12.75" customHeight="1" x14ac:dyDescent="0.25">
      <c r="A349" s="228">
        <v>1</v>
      </c>
      <c r="B349" s="123" t="s">
        <v>24</v>
      </c>
      <c r="C349" s="36">
        <v>-3</v>
      </c>
      <c r="D349" s="24" t="s">
        <v>22</v>
      </c>
      <c r="E349" s="25">
        <v>20000</v>
      </c>
      <c r="F349" s="26">
        <f>+C349*E349</f>
        <v>-60000</v>
      </c>
      <c r="G349" s="2">
        <f t="shared" si="24"/>
        <v>-60000</v>
      </c>
      <c r="H349" s="84"/>
      <c r="I349" s="37"/>
      <c r="J349" s="37"/>
      <c r="K349" s="37"/>
    </row>
    <row r="350" spans="1:11" s="45" customFormat="1" ht="12.75" customHeight="1" x14ac:dyDescent="0.25">
      <c r="A350" s="228">
        <v>2</v>
      </c>
      <c r="B350" s="123" t="s">
        <v>25</v>
      </c>
      <c r="C350" s="36">
        <v>-3</v>
      </c>
      <c r="D350" s="24" t="s">
        <v>22</v>
      </c>
      <c r="E350" s="25">
        <v>104000</v>
      </c>
      <c r="F350" s="26">
        <f>+C350*E350</f>
        <v>-312000</v>
      </c>
      <c r="G350" s="2">
        <f t="shared" si="24"/>
        <v>-312000</v>
      </c>
      <c r="H350" s="84"/>
      <c r="I350" s="37"/>
      <c r="J350" s="37"/>
      <c r="K350" s="37"/>
    </row>
    <row r="351" spans="1:11" s="45" customFormat="1" ht="12.75" customHeight="1" x14ac:dyDescent="0.25">
      <c r="A351" s="232"/>
      <c r="B351" s="126" t="s">
        <v>61</v>
      </c>
      <c r="C351" s="127"/>
      <c r="D351" s="128"/>
      <c r="E351" s="129"/>
      <c r="F351" s="130">
        <f>+SUM(F349:F350)</f>
        <v>-372000</v>
      </c>
      <c r="G351" s="2">
        <f t="shared" si="24"/>
        <v>0</v>
      </c>
      <c r="H351" s="84"/>
      <c r="I351" s="37"/>
      <c r="J351" s="37"/>
      <c r="K351" s="37"/>
    </row>
    <row r="352" spans="1:11" s="45" customFormat="1" ht="12.75" customHeight="1" x14ac:dyDescent="0.25">
      <c r="A352" s="232"/>
      <c r="B352" s="88" t="s">
        <v>103</v>
      </c>
      <c r="C352" s="89"/>
      <c r="D352" s="90"/>
      <c r="E352" s="91"/>
      <c r="F352" s="91">
        <f>+F351+F345</f>
        <v>-496000</v>
      </c>
      <c r="G352" s="2">
        <f t="shared" si="24"/>
        <v>0</v>
      </c>
      <c r="H352" s="84"/>
      <c r="I352" s="37"/>
      <c r="J352" s="37"/>
      <c r="K352" s="37"/>
    </row>
    <row r="353" spans="1:11" s="45" customFormat="1" ht="12.75" customHeight="1" x14ac:dyDescent="0.25">
      <c r="A353" s="229"/>
      <c r="B353" s="50"/>
      <c r="C353" s="28"/>
      <c r="D353" s="29"/>
      <c r="E353" s="30"/>
      <c r="F353" s="31"/>
      <c r="G353" s="2">
        <f t="shared" si="24"/>
        <v>0</v>
      </c>
      <c r="H353" s="84"/>
      <c r="I353" s="37"/>
      <c r="J353" s="37"/>
      <c r="K353" s="37"/>
    </row>
    <row r="354" spans="1:11" s="45" customFormat="1" ht="12.75" customHeight="1" x14ac:dyDescent="0.25">
      <c r="A354" s="229"/>
      <c r="B354" s="50"/>
      <c r="C354" s="28"/>
      <c r="D354" s="29"/>
      <c r="E354" s="30"/>
      <c r="F354" s="31"/>
      <c r="G354" s="2">
        <f t="shared" si="24"/>
        <v>0</v>
      </c>
      <c r="H354" s="84"/>
      <c r="I354" s="37"/>
      <c r="J354" s="37"/>
      <c r="K354" s="37"/>
    </row>
    <row r="355" spans="1:11" s="45" customFormat="1" ht="12.75" customHeight="1" x14ac:dyDescent="0.25">
      <c r="A355" s="228"/>
      <c r="B355" s="131" t="s">
        <v>104</v>
      </c>
      <c r="C355" s="36"/>
      <c r="D355" s="24"/>
      <c r="E355" s="25"/>
      <c r="F355" s="26"/>
      <c r="G355" s="2">
        <f t="shared" si="24"/>
        <v>0</v>
      </c>
      <c r="H355" s="84"/>
      <c r="I355" s="37"/>
      <c r="J355" s="37"/>
      <c r="K355" s="37"/>
    </row>
    <row r="356" spans="1:11" s="45" customFormat="1" ht="12.75" customHeight="1" x14ac:dyDescent="0.25">
      <c r="A356" s="229"/>
      <c r="B356" s="120"/>
      <c r="C356" s="28"/>
      <c r="D356" s="29"/>
      <c r="E356" s="30"/>
      <c r="F356" s="31"/>
      <c r="G356" s="2">
        <f t="shared" si="24"/>
        <v>0</v>
      </c>
      <c r="H356" s="84"/>
      <c r="I356" s="37"/>
      <c r="J356" s="37"/>
      <c r="K356" s="37"/>
    </row>
    <row r="357" spans="1:11" s="45" customFormat="1" ht="12.75" customHeight="1" x14ac:dyDescent="0.25">
      <c r="A357" s="230">
        <v>6</v>
      </c>
      <c r="B357" s="125" t="s">
        <v>94</v>
      </c>
      <c r="C357" s="28"/>
      <c r="D357" s="29"/>
      <c r="E357" s="30"/>
      <c r="F357" s="31"/>
      <c r="G357" s="2">
        <f t="shared" si="24"/>
        <v>0</v>
      </c>
      <c r="H357" s="84"/>
      <c r="I357" s="37"/>
      <c r="J357" s="37"/>
      <c r="K357" s="37"/>
    </row>
    <row r="358" spans="1:11" s="45" customFormat="1" ht="12.75" customHeight="1" x14ac:dyDescent="0.25">
      <c r="A358" s="228">
        <v>1</v>
      </c>
      <c r="B358" s="123" t="s">
        <v>24</v>
      </c>
      <c r="C358" s="36">
        <v>-3</v>
      </c>
      <c r="D358" s="24" t="s">
        <v>22</v>
      </c>
      <c r="E358" s="25">
        <v>20000</v>
      </c>
      <c r="F358" s="26">
        <f>+C358*E358</f>
        <v>-60000</v>
      </c>
      <c r="G358" s="2">
        <f t="shared" si="24"/>
        <v>-60000</v>
      </c>
      <c r="H358" s="84"/>
      <c r="I358" s="37"/>
      <c r="J358" s="37"/>
      <c r="K358" s="37"/>
    </row>
    <row r="359" spans="1:11" s="45" customFormat="1" ht="12.75" customHeight="1" x14ac:dyDescent="0.25">
      <c r="A359" s="228">
        <v>2</v>
      </c>
      <c r="B359" s="123" t="s">
        <v>25</v>
      </c>
      <c r="C359" s="36">
        <v>-3</v>
      </c>
      <c r="D359" s="24" t="s">
        <v>22</v>
      </c>
      <c r="E359" s="25">
        <v>104000</v>
      </c>
      <c r="F359" s="26">
        <f>+C359*E359</f>
        <v>-312000</v>
      </c>
      <c r="G359" s="2">
        <f t="shared" si="24"/>
        <v>-312000</v>
      </c>
      <c r="H359" s="84"/>
      <c r="I359" s="37"/>
      <c r="J359" s="37"/>
      <c r="K359" s="37"/>
    </row>
    <row r="360" spans="1:11" s="45" customFormat="1" ht="12.75" customHeight="1" x14ac:dyDescent="0.25">
      <c r="A360" s="232"/>
      <c r="B360" s="126" t="s">
        <v>57</v>
      </c>
      <c r="C360" s="127"/>
      <c r="D360" s="128"/>
      <c r="E360" s="129"/>
      <c r="F360" s="130">
        <f>+SUM(F358:F359)</f>
        <v>-372000</v>
      </c>
      <c r="G360" s="2">
        <f t="shared" si="24"/>
        <v>0</v>
      </c>
      <c r="H360" s="84"/>
      <c r="I360" s="37"/>
      <c r="J360" s="37"/>
      <c r="K360" s="37"/>
    </row>
    <row r="361" spans="1:11" s="45" customFormat="1" ht="12.75" customHeight="1" x14ac:dyDescent="0.25">
      <c r="A361" s="232"/>
      <c r="B361" s="88" t="s">
        <v>105</v>
      </c>
      <c r="C361" s="89"/>
      <c r="D361" s="90"/>
      <c r="E361" s="91"/>
      <c r="F361" s="91">
        <f>+F360</f>
        <v>-372000</v>
      </c>
      <c r="G361" s="2">
        <f t="shared" si="24"/>
        <v>0</v>
      </c>
      <c r="H361" s="84"/>
      <c r="I361" s="37"/>
      <c r="J361" s="37"/>
      <c r="K361" s="37"/>
    </row>
    <row r="362" spans="1:11" s="45" customFormat="1" ht="12.75" customHeight="1" x14ac:dyDescent="0.25">
      <c r="A362" s="229"/>
      <c r="B362" s="50"/>
      <c r="C362" s="28"/>
      <c r="D362" s="29"/>
      <c r="E362" s="30"/>
      <c r="F362" s="31"/>
      <c r="G362" s="2">
        <f t="shared" si="24"/>
        <v>0</v>
      </c>
      <c r="H362" s="84"/>
      <c r="I362" s="37"/>
      <c r="J362" s="37"/>
      <c r="K362" s="37"/>
    </row>
    <row r="363" spans="1:11" s="45" customFormat="1" ht="12.75" customHeight="1" x14ac:dyDescent="0.25">
      <c r="A363" s="229"/>
      <c r="B363" s="93" t="s">
        <v>108</v>
      </c>
      <c r="C363" s="28"/>
      <c r="D363" s="29"/>
      <c r="E363" s="30"/>
      <c r="F363" s="31"/>
      <c r="G363" s="2">
        <f t="shared" si="24"/>
        <v>0</v>
      </c>
      <c r="H363" s="84"/>
      <c r="I363" s="37"/>
      <c r="J363" s="37"/>
      <c r="K363" s="37"/>
    </row>
    <row r="364" spans="1:11" s="45" customFormat="1" ht="12.75" customHeight="1" x14ac:dyDescent="0.25">
      <c r="A364" s="229"/>
      <c r="B364" s="50"/>
      <c r="C364" s="28"/>
      <c r="D364" s="29"/>
      <c r="E364" s="30"/>
      <c r="F364" s="31"/>
      <c r="G364" s="2">
        <f t="shared" si="24"/>
        <v>0</v>
      </c>
      <c r="H364" s="84"/>
      <c r="I364" s="37"/>
      <c r="J364" s="37"/>
      <c r="K364" s="37"/>
    </row>
    <row r="365" spans="1:11" s="45" customFormat="1" ht="25.5" customHeight="1" x14ac:dyDescent="0.25">
      <c r="A365" s="230">
        <v>14</v>
      </c>
      <c r="B365" s="132" t="s">
        <v>136</v>
      </c>
      <c r="C365" s="28"/>
      <c r="D365" s="72"/>
      <c r="E365" s="30"/>
      <c r="F365" s="31"/>
      <c r="G365" s="2">
        <f t="shared" si="24"/>
        <v>0</v>
      </c>
      <c r="H365" s="84"/>
      <c r="I365" s="37"/>
      <c r="J365" s="37"/>
      <c r="K365" s="37"/>
    </row>
    <row r="366" spans="1:11" s="45" customFormat="1" ht="12.75" customHeight="1" x14ac:dyDescent="0.25">
      <c r="A366" s="228">
        <v>1</v>
      </c>
      <c r="B366" s="51" t="s">
        <v>24</v>
      </c>
      <c r="C366" s="36">
        <v>5</v>
      </c>
      <c r="D366" s="24" t="s">
        <v>22</v>
      </c>
      <c r="E366" s="25">
        <v>20000</v>
      </c>
      <c r="F366" s="86">
        <f t="shared" ref="F366:F367" si="25">ROUND(C366*E366,2)</f>
        <v>100000</v>
      </c>
      <c r="G366" s="2">
        <f t="shared" si="24"/>
        <v>100000</v>
      </c>
      <c r="H366" s="84"/>
      <c r="I366" s="37"/>
      <c r="J366" s="37"/>
      <c r="K366" s="37"/>
    </row>
    <row r="367" spans="1:11" s="45" customFormat="1" ht="12.75" customHeight="1" x14ac:dyDescent="0.25">
      <c r="A367" s="228">
        <v>2</v>
      </c>
      <c r="B367" s="51" t="s">
        <v>25</v>
      </c>
      <c r="C367" s="36">
        <v>5</v>
      </c>
      <c r="D367" s="24" t="s">
        <v>22</v>
      </c>
      <c r="E367" s="25">
        <v>104000</v>
      </c>
      <c r="F367" s="86">
        <f t="shared" si="25"/>
        <v>520000</v>
      </c>
      <c r="G367" s="2">
        <f t="shared" si="24"/>
        <v>520000</v>
      </c>
      <c r="H367" s="84"/>
      <c r="I367" s="37"/>
      <c r="J367" s="37"/>
      <c r="K367" s="37"/>
    </row>
    <row r="368" spans="1:11" s="45" customFormat="1" ht="12.75" customHeight="1" x14ac:dyDescent="0.25">
      <c r="A368" s="232"/>
      <c r="B368" s="38" t="s">
        <v>84</v>
      </c>
      <c r="C368" s="39"/>
      <c r="D368" s="40"/>
      <c r="E368" s="41"/>
      <c r="F368" s="41">
        <f>SUM(F366:F367)</f>
        <v>620000</v>
      </c>
      <c r="G368" s="2">
        <f t="shared" si="24"/>
        <v>0</v>
      </c>
      <c r="H368" s="84"/>
      <c r="I368" s="37"/>
      <c r="J368" s="37"/>
      <c r="K368" s="37"/>
    </row>
    <row r="369" spans="1:11" s="45" customFormat="1" ht="12.75" customHeight="1" x14ac:dyDescent="0.25">
      <c r="A369" s="229"/>
      <c r="B369" s="50"/>
      <c r="C369" s="28"/>
      <c r="D369" s="29"/>
      <c r="E369" s="30"/>
      <c r="F369" s="31"/>
      <c r="G369" s="2">
        <f t="shared" si="24"/>
        <v>0</v>
      </c>
      <c r="H369" s="84"/>
      <c r="I369" s="37"/>
      <c r="J369" s="37"/>
      <c r="K369" s="37"/>
    </row>
    <row r="370" spans="1:11" s="45" customFormat="1" ht="28.5" customHeight="1" x14ac:dyDescent="0.25">
      <c r="A370" s="230">
        <v>15</v>
      </c>
      <c r="B370" s="132" t="s">
        <v>137</v>
      </c>
      <c r="C370" s="28"/>
      <c r="D370" s="72"/>
      <c r="E370" s="30"/>
      <c r="F370" s="31"/>
      <c r="G370" s="2">
        <f t="shared" si="24"/>
        <v>0</v>
      </c>
      <c r="H370" s="84"/>
      <c r="I370" s="37"/>
      <c r="J370" s="37"/>
      <c r="K370" s="37"/>
    </row>
    <row r="371" spans="1:11" s="45" customFormat="1" ht="12.75" customHeight="1" x14ac:dyDescent="0.25">
      <c r="A371" s="228">
        <v>1</v>
      </c>
      <c r="B371" s="51" t="s">
        <v>24</v>
      </c>
      <c r="C371" s="36">
        <v>2</v>
      </c>
      <c r="D371" s="24" t="s">
        <v>22</v>
      </c>
      <c r="E371" s="25">
        <v>20000</v>
      </c>
      <c r="F371" s="86">
        <f t="shared" ref="F371:F372" si="26">ROUND(C371*E371,2)</f>
        <v>40000</v>
      </c>
      <c r="G371" s="2">
        <f t="shared" si="24"/>
        <v>40000</v>
      </c>
      <c r="H371" s="84"/>
      <c r="I371" s="37"/>
      <c r="J371" s="37"/>
      <c r="K371" s="37"/>
    </row>
    <row r="372" spans="1:11" s="45" customFormat="1" ht="12.75" customHeight="1" x14ac:dyDescent="0.25">
      <c r="A372" s="228">
        <v>2</v>
      </c>
      <c r="B372" s="51" t="s">
        <v>25</v>
      </c>
      <c r="C372" s="36">
        <v>2</v>
      </c>
      <c r="D372" s="24" t="s">
        <v>22</v>
      </c>
      <c r="E372" s="25">
        <v>104000</v>
      </c>
      <c r="F372" s="86">
        <f t="shared" si="26"/>
        <v>208000</v>
      </c>
      <c r="G372" s="2">
        <f t="shared" si="24"/>
        <v>208000</v>
      </c>
      <c r="H372" s="84"/>
      <c r="I372" s="37"/>
      <c r="J372" s="37"/>
      <c r="K372" s="37"/>
    </row>
    <row r="373" spans="1:11" s="45" customFormat="1" ht="12.75" customHeight="1" x14ac:dyDescent="0.25">
      <c r="A373" s="232"/>
      <c r="B373" s="92" t="s">
        <v>116</v>
      </c>
      <c r="C373" s="89"/>
      <c r="D373" s="90"/>
      <c r="E373" s="91"/>
      <c r="F373" s="91">
        <f>SUM(F371:F372)</f>
        <v>248000</v>
      </c>
      <c r="G373" s="2">
        <f t="shared" si="24"/>
        <v>0</v>
      </c>
      <c r="H373" s="84"/>
      <c r="I373" s="37"/>
      <c r="J373" s="37"/>
      <c r="K373" s="37"/>
    </row>
    <row r="374" spans="1:11" s="45" customFormat="1" ht="12.75" customHeight="1" x14ac:dyDescent="0.25">
      <c r="A374" s="229"/>
      <c r="B374" s="50"/>
      <c r="C374" s="28"/>
      <c r="D374" s="29"/>
      <c r="E374" s="30"/>
      <c r="F374" s="31"/>
      <c r="G374" s="2">
        <f t="shared" si="24"/>
        <v>0</v>
      </c>
      <c r="H374" s="84"/>
      <c r="I374" s="37"/>
      <c r="J374" s="37"/>
      <c r="K374" s="37"/>
    </row>
    <row r="375" spans="1:11" s="45" customFormat="1" ht="12.75" customHeight="1" x14ac:dyDescent="0.25">
      <c r="A375" s="232"/>
      <c r="B375" s="88" t="s">
        <v>138</v>
      </c>
      <c r="C375" s="89"/>
      <c r="D375" s="90"/>
      <c r="E375" s="91"/>
      <c r="F375" s="91">
        <f>ROUND(F373+F368,2)</f>
        <v>868000</v>
      </c>
      <c r="G375" s="2">
        <f t="shared" si="24"/>
        <v>0</v>
      </c>
      <c r="H375" s="84"/>
      <c r="I375" s="37"/>
      <c r="J375" s="37"/>
      <c r="K375" s="37"/>
    </row>
    <row r="376" spans="1:11" s="45" customFormat="1" ht="12.75" customHeight="1" x14ac:dyDescent="0.25">
      <c r="A376" s="229"/>
      <c r="B376" s="50"/>
      <c r="C376" s="28"/>
      <c r="D376" s="29"/>
      <c r="E376" s="30"/>
      <c r="F376" s="31"/>
      <c r="G376" s="2">
        <f t="shared" si="24"/>
        <v>0</v>
      </c>
      <c r="H376" s="84"/>
      <c r="I376" s="37"/>
      <c r="J376" s="37"/>
      <c r="K376" s="37"/>
    </row>
    <row r="377" spans="1:11" s="45" customFormat="1" ht="12.75" customHeight="1" x14ac:dyDescent="0.25">
      <c r="A377" s="232"/>
      <c r="B377" s="88" t="s">
        <v>139</v>
      </c>
      <c r="C377" s="89"/>
      <c r="D377" s="90"/>
      <c r="E377" s="91"/>
      <c r="F377" s="91">
        <f>+F375+F361+F352</f>
        <v>0</v>
      </c>
      <c r="G377" s="2">
        <f t="shared" si="24"/>
        <v>0</v>
      </c>
      <c r="H377" s="84"/>
      <c r="I377" s="37"/>
      <c r="J377" s="37"/>
      <c r="K377" s="37"/>
    </row>
    <row r="378" spans="1:11" s="45" customFormat="1" ht="12.75" customHeight="1" x14ac:dyDescent="0.25">
      <c r="A378" s="232"/>
      <c r="B378" s="88" t="s">
        <v>140</v>
      </c>
      <c r="C378" s="89"/>
      <c r="D378" s="90"/>
      <c r="E378" s="91"/>
      <c r="F378" s="91">
        <f>+F377+F333</f>
        <v>4340000</v>
      </c>
      <c r="G378" s="2">
        <f t="shared" si="24"/>
        <v>0</v>
      </c>
      <c r="H378" s="84"/>
      <c r="I378" s="37"/>
      <c r="J378" s="37"/>
      <c r="K378" s="37"/>
    </row>
    <row r="379" spans="1:11" s="45" customFormat="1" ht="12.75" customHeight="1" x14ac:dyDescent="0.25">
      <c r="A379" s="229"/>
      <c r="B379" s="133"/>
      <c r="C379" s="134"/>
      <c r="D379" s="135"/>
      <c r="E379" s="136"/>
      <c r="F379" s="136"/>
      <c r="G379" s="2">
        <f t="shared" si="24"/>
        <v>0</v>
      </c>
      <c r="H379" s="84"/>
      <c r="I379" s="37"/>
      <c r="J379" s="37"/>
      <c r="K379" s="37"/>
    </row>
    <row r="380" spans="1:11" ht="17.25" customHeight="1" x14ac:dyDescent="0.25">
      <c r="A380" s="228"/>
      <c r="B380" s="49" t="s">
        <v>141</v>
      </c>
      <c r="C380" s="36"/>
      <c r="D380" s="24"/>
      <c r="E380" s="25"/>
      <c r="F380" s="26"/>
      <c r="G380" s="2">
        <f t="shared" si="24"/>
        <v>0</v>
      </c>
    </row>
    <row r="381" spans="1:11" s="9" customFormat="1" x14ac:dyDescent="0.25">
      <c r="A381" s="233"/>
      <c r="B381" s="137" t="s">
        <v>142</v>
      </c>
      <c r="C381" s="103">
        <v>0.18</v>
      </c>
      <c r="D381" s="104"/>
      <c r="E381" s="61"/>
      <c r="F381" s="86">
        <f>ROUND(C381*F378,2)</f>
        <v>781200</v>
      </c>
      <c r="G381" s="2">
        <f t="shared" si="24"/>
        <v>0</v>
      </c>
      <c r="H381" s="138"/>
      <c r="I381" s="139"/>
      <c r="J381" s="8"/>
      <c r="K381" s="139"/>
    </row>
    <row r="382" spans="1:11" s="9" customFormat="1" x14ac:dyDescent="0.25">
      <c r="A382" s="233"/>
      <c r="B382" s="137" t="s">
        <v>143</v>
      </c>
      <c r="C382" s="103">
        <v>1E-3</v>
      </c>
      <c r="D382" s="104"/>
      <c r="E382" s="61"/>
      <c r="F382" s="86">
        <f>ROUND(C382*F378,2)</f>
        <v>4340</v>
      </c>
      <c r="G382" s="2">
        <f t="shared" si="24"/>
        <v>0</v>
      </c>
      <c r="H382" s="138"/>
      <c r="I382" s="139"/>
      <c r="J382" s="8"/>
      <c r="K382" s="139"/>
    </row>
    <row r="383" spans="1:11" s="9" customFormat="1" ht="5.25" customHeight="1" x14ac:dyDescent="0.25">
      <c r="A383" s="233"/>
      <c r="B383" s="102"/>
      <c r="C383" s="103"/>
      <c r="D383" s="104"/>
      <c r="E383" s="61"/>
      <c r="F383" s="140"/>
      <c r="G383" s="2">
        <f t="shared" si="24"/>
        <v>0</v>
      </c>
      <c r="H383" s="138"/>
      <c r="I383" s="139"/>
      <c r="J383" s="8"/>
      <c r="K383" s="139"/>
    </row>
    <row r="384" spans="1:11" s="147" customFormat="1" x14ac:dyDescent="0.25">
      <c r="A384" s="234"/>
      <c r="B384" s="60" t="s">
        <v>144</v>
      </c>
      <c r="C384" s="141"/>
      <c r="D384" s="142"/>
      <c r="E384" s="143"/>
      <c r="F384" s="63">
        <f>+SUM(F380:F382)</f>
        <v>785540</v>
      </c>
      <c r="G384" s="2">
        <f t="shared" si="24"/>
        <v>0</v>
      </c>
      <c r="H384" s="144"/>
      <c r="I384" s="145"/>
      <c r="J384" s="146"/>
      <c r="K384" s="145"/>
    </row>
    <row r="385" spans="1:256" s="153" customFormat="1" x14ac:dyDescent="0.25">
      <c r="A385" s="235"/>
      <c r="B385" s="148" t="s">
        <v>145</v>
      </c>
      <c r="C385" s="149"/>
      <c r="D385" s="149"/>
      <c r="E385" s="149"/>
      <c r="F385" s="150">
        <f>+F384+F378</f>
        <v>5125540</v>
      </c>
      <c r="G385" s="2">
        <f t="shared" si="24"/>
        <v>0</v>
      </c>
      <c r="H385" s="151"/>
      <c r="I385" s="151"/>
      <c r="J385" s="151"/>
      <c r="K385" s="151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</row>
    <row r="386" spans="1:256" s="64" customFormat="1" x14ac:dyDescent="0.25">
      <c r="A386" s="228"/>
      <c r="B386" s="54"/>
      <c r="C386" s="36"/>
      <c r="D386" s="24"/>
      <c r="E386" s="25"/>
      <c r="F386" s="26"/>
      <c r="G386" s="154"/>
      <c r="H386" s="8"/>
      <c r="I386" s="8"/>
      <c r="J386" s="8"/>
      <c r="K386" s="8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56" s="64" customFormat="1" x14ac:dyDescent="0.25">
      <c r="A387" s="155"/>
      <c r="B387" s="203" t="s">
        <v>146</v>
      </c>
      <c r="C387" s="204"/>
      <c r="D387" s="155"/>
      <c r="E387" s="156"/>
      <c r="F387" s="157">
        <f>+F385+F315</f>
        <v>30120509.27</v>
      </c>
      <c r="G387" s="154"/>
      <c r="H387" s="8"/>
      <c r="I387" s="8"/>
      <c r="J387" s="158"/>
      <c r="K387" s="8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56" s="64" customFormat="1" x14ac:dyDescent="0.25">
      <c r="A388" s="159"/>
      <c r="B388" s="160"/>
      <c r="C388" s="161"/>
      <c r="D388" s="162"/>
      <c r="E388" s="162"/>
      <c r="F388" s="163"/>
      <c r="G388" s="154"/>
      <c r="H388" s="8"/>
      <c r="I388" s="8"/>
      <c r="J388" s="164"/>
      <c r="K388" s="8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56" s="64" customFormat="1" x14ac:dyDescent="0.25">
      <c r="A389" s="165" t="s">
        <v>147</v>
      </c>
      <c r="B389" s="37"/>
      <c r="C389" s="166"/>
      <c r="D389" s="37"/>
      <c r="E389" s="37"/>
      <c r="F389" s="37"/>
      <c r="G389" s="154"/>
      <c r="H389" s="8"/>
      <c r="I389" s="8"/>
      <c r="J389" s="167"/>
      <c r="K389" s="8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56" s="64" customFormat="1" x14ac:dyDescent="0.25">
      <c r="A390" s="45"/>
      <c r="B390" s="168" t="s">
        <v>101</v>
      </c>
      <c r="C390" s="169"/>
      <c r="D390" s="45"/>
      <c r="E390" s="45"/>
      <c r="F390" s="45"/>
      <c r="G390" s="154"/>
      <c r="H390" s="8"/>
      <c r="I390" s="8"/>
      <c r="J390" s="170"/>
      <c r="K390" s="8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56" s="64" customFormat="1" x14ac:dyDescent="0.25">
      <c r="A391" s="45"/>
      <c r="B391" s="45"/>
      <c r="C391" s="169"/>
      <c r="D391" s="45"/>
      <c r="E391" s="45"/>
      <c r="F391" s="45"/>
      <c r="G391" s="154"/>
      <c r="H391" s="171"/>
      <c r="I391" s="8"/>
      <c r="J391" s="8"/>
      <c r="K391" s="8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56" s="64" customFormat="1" x14ac:dyDescent="0.25">
      <c r="A392" s="172" t="s">
        <v>148</v>
      </c>
      <c r="B392" s="205" t="s">
        <v>149</v>
      </c>
      <c r="C392" s="205"/>
      <c r="D392" s="205"/>
      <c r="E392" s="205"/>
      <c r="F392" s="205"/>
      <c r="G392" s="154"/>
      <c r="H392" s="167"/>
      <c r="I392" s="8"/>
      <c r="J392" s="8"/>
      <c r="K392" s="8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56" s="64" customFormat="1" x14ac:dyDescent="0.25">
      <c r="A393" s="45"/>
      <c r="B393" s="205"/>
      <c r="C393" s="205"/>
      <c r="D393" s="205"/>
      <c r="E393" s="205"/>
      <c r="F393" s="205"/>
      <c r="G393" s="154"/>
      <c r="H393" s="8"/>
      <c r="I393" s="8"/>
      <c r="J393" s="8"/>
      <c r="K393" s="8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56" s="64" customFormat="1" x14ac:dyDescent="0.25">
      <c r="A394" s="173"/>
      <c r="B394" s="174"/>
      <c r="C394" s="173"/>
      <c r="D394" s="175"/>
      <c r="E394" s="176"/>
      <c r="F394" s="177"/>
      <c r="G394" s="154"/>
      <c r="H394" s="8"/>
      <c r="I394" s="8"/>
      <c r="J394" s="8"/>
      <c r="K394" s="8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56" s="64" customFormat="1" x14ac:dyDescent="0.25">
      <c r="A395" s="173"/>
      <c r="B395" s="177"/>
      <c r="C395" s="177"/>
      <c r="D395" s="175"/>
      <c r="E395" s="176"/>
      <c r="F395" s="177"/>
      <c r="G395" s="154"/>
      <c r="H395" s="8"/>
      <c r="I395" s="8"/>
      <c r="J395" s="8"/>
      <c r="K395" s="8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56" s="64" customFormat="1" x14ac:dyDescent="0.25">
      <c r="A396" s="45"/>
      <c r="B396" s="168" t="s">
        <v>8</v>
      </c>
      <c r="C396" s="169"/>
      <c r="D396" s="45"/>
      <c r="E396" s="45"/>
      <c r="F396" s="45"/>
      <c r="G396" s="154"/>
      <c r="H396" s="8"/>
      <c r="I396" s="8"/>
      <c r="J396" s="8"/>
      <c r="K396" s="8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56" s="64" customFormat="1" ht="9.75" customHeight="1" x14ac:dyDescent="0.25">
      <c r="A397" s="45"/>
      <c r="B397" s="45"/>
      <c r="C397" s="169"/>
      <c r="D397" s="45"/>
      <c r="E397" s="45"/>
      <c r="F397" s="45"/>
      <c r="G397" s="154"/>
      <c r="H397" s="8"/>
      <c r="I397" s="8"/>
      <c r="J397" s="8"/>
      <c r="K397" s="8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56" s="64" customFormat="1" x14ac:dyDescent="0.25">
      <c r="A398" s="172" t="s">
        <v>148</v>
      </c>
      <c r="B398" s="193" t="s">
        <v>150</v>
      </c>
      <c r="C398" s="193"/>
      <c r="D398" s="193"/>
      <c r="E398" s="193"/>
      <c r="F398" s="193"/>
      <c r="G398" s="154"/>
      <c r="H398" s="8"/>
      <c r="I398" s="8"/>
      <c r="J398" s="8"/>
      <c r="K398" s="8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56" s="9" customFormat="1" x14ac:dyDescent="0.25">
      <c r="A399" s="45"/>
      <c r="B399" s="193"/>
      <c r="C399" s="193"/>
      <c r="D399" s="193"/>
      <c r="E399" s="193"/>
      <c r="F399" s="193"/>
      <c r="G399" s="154"/>
      <c r="H399" s="8"/>
      <c r="I399" s="8"/>
      <c r="J399" s="8"/>
      <c r="K399" s="8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  <c r="HU399" s="64"/>
      <c r="HV399" s="64"/>
      <c r="HW399" s="64"/>
      <c r="HX399" s="64"/>
      <c r="HY399" s="64"/>
      <c r="HZ399" s="64"/>
      <c r="IA399" s="64"/>
      <c r="IB399" s="64"/>
      <c r="IC399" s="64"/>
      <c r="ID399" s="64"/>
      <c r="IE399" s="64"/>
      <c r="IF399" s="64"/>
      <c r="IG399" s="64"/>
      <c r="IH399" s="64"/>
      <c r="II399" s="64"/>
      <c r="IJ399" s="64"/>
      <c r="IK399" s="64"/>
      <c r="IL399" s="64"/>
      <c r="IM399" s="64"/>
      <c r="IN399" s="64"/>
      <c r="IO399" s="64"/>
      <c r="IP399" s="64"/>
      <c r="IQ399" s="64"/>
      <c r="IR399" s="64"/>
      <c r="IS399" s="64"/>
      <c r="IT399" s="64"/>
      <c r="IU399" s="64"/>
      <c r="IV399" s="64"/>
    </row>
    <row r="400" spans="1:256" s="9" customFormat="1" x14ac:dyDescent="0.25">
      <c r="A400" s="138"/>
      <c r="B400" s="178"/>
      <c r="C400" s="194"/>
      <c r="D400" s="194"/>
      <c r="E400" s="194"/>
      <c r="F400" s="194"/>
      <c r="G400" s="154"/>
      <c r="H400" s="8"/>
      <c r="I400" s="8"/>
      <c r="J400" s="8"/>
      <c r="K400" s="8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  <c r="HU400" s="64"/>
      <c r="HV400" s="64"/>
      <c r="HW400" s="64"/>
      <c r="HX400" s="64"/>
      <c r="HY400" s="64"/>
      <c r="HZ400" s="64"/>
      <c r="IA400" s="64"/>
      <c r="IB400" s="64"/>
      <c r="IC400" s="64"/>
      <c r="ID400" s="64"/>
      <c r="IE400" s="64"/>
      <c r="IF400" s="64"/>
      <c r="IG400" s="64"/>
      <c r="IH400" s="64"/>
      <c r="II400" s="64"/>
      <c r="IJ400" s="64"/>
      <c r="IK400" s="64"/>
      <c r="IL400" s="64"/>
      <c r="IM400" s="64"/>
      <c r="IN400" s="64"/>
      <c r="IO400" s="64"/>
      <c r="IP400" s="64"/>
      <c r="IQ400" s="64"/>
      <c r="IR400" s="64"/>
      <c r="IS400" s="64"/>
      <c r="IT400" s="64"/>
      <c r="IU400" s="64"/>
      <c r="IV400" s="64"/>
    </row>
    <row r="401" spans="1:256" s="9" customFormat="1" x14ac:dyDescent="0.25">
      <c r="A401" s="138"/>
      <c r="B401" s="178"/>
      <c r="C401" s="179"/>
      <c r="D401" s="179"/>
      <c r="E401" s="179"/>
      <c r="F401" s="179"/>
      <c r="G401" s="154"/>
      <c r="H401" s="8"/>
      <c r="I401" s="8"/>
      <c r="J401" s="8"/>
      <c r="K401" s="8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  <c r="HU401" s="64"/>
      <c r="HV401" s="64"/>
      <c r="HW401" s="64"/>
      <c r="HX401" s="64"/>
      <c r="HY401" s="64"/>
      <c r="HZ401" s="64"/>
      <c r="IA401" s="64"/>
      <c r="IB401" s="64"/>
      <c r="IC401" s="64"/>
      <c r="ID401" s="64"/>
      <c r="IE401" s="64"/>
      <c r="IF401" s="64"/>
      <c r="IG401" s="64"/>
      <c r="IH401" s="64"/>
      <c r="II401" s="64"/>
      <c r="IJ401" s="64"/>
      <c r="IK401" s="64"/>
      <c r="IL401" s="64"/>
      <c r="IM401" s="64"/>
      <c r="IN401" s="64"/>
      <c r="IO401" s="64"/>
      <c r="IP401" s="64"/>
      <c r="IQ401" s="64"/>
      <c r="IR401" s="64"/>
      <c r="IS401" s="64"/>
      <c r="IT401" s="64"/>
      <c r="IU401" s="64"/>
      <c r="IV401" s="64"/>
    </row>
    <row r="402" spans="1:256" s="9" customFormat="1" x14ac:dyDescent="0.25">
      <c r="A402" s="138"/>
      <c r="B402" s="178"/>
      <c r="C402" s="179"/>
      <c r="D402" s="179"/>
      <c r="E402" s="179"/>
      <c r="F402" s="179"/>
      <c r="G402" s="154"/>
      <c r="H402" s="8"/>
      <c r="I402" s="8"/>
      <c r="J402" s="8"/>
      <c r="K402" s="8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  <c r="HU402" s="64"/>
      <c r="HV402" s="64"/>
      <c r="HW402" s="64"/>
      <c r="HX402" s="64"/>
      <c r="HY402" s="64"/>
      <c r="HZ402" s="64"/>
      <c r="IA402" s="64"/>
      <c r="IB402" s="64"/>
      <c r="IC402" s="64"/>
      <c r="ID402" s="64"/>
      <c r="IE402" s="64"/>
      <c r="IF402" s="64"/>
      <c r="IG402" s="64"/>
      <c r="IH402" s="64"/>
      <c r="II402" s="64"/>
      <c r="IJ402" s="64"/>
      <c r="IK402" s="64"/>
      <c r="IL402" s="64"/>
      <c r="IM402" s="64"/>
      <c r="IN402" s="64"/>
      <c r="IO402" s="64"/>
      <c r="IP402" s="64"/>
      <c r="IQ402" s="64"/>
      <c r="IR402" s="64"/>
      <c r="IS402" s="64"/>
      <c r="IT402" s="64"/>
      <c r="IU402" s="64"/>
      <c r="IV402" s="64"/>
    </row>
    <row r="403" spans="1:256" s="9" customFormat="1" x14ac:dyDescent="0.25">
      <c r="A403" s="8"/>
      <c r="B403" s="8" t="s">
        <v>151</v>
      </c>
      <c r="C403" s="180" t="s">
        <v>152</v>
      </c>
      <c r="D403" s="8"/>
      <c r="E403" s="181"/>
      <c r="F403" s="181"/>
      <c r="G403" s="154"/>
      <c r="H403" s="8"/>
      <c r="I403" s="8"/>
      <c r="J403" s="8"/>
      <c r="K403" s="8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  <c r="HU403" s="64"/>
      <c r="HV403" s="64"/>
      <c r="HW403" s="64"/>
      <c r="HX403" s="64"/>
      <c r="HY403" s="64"/>
      <c r="HZ403" s="64"/>
      <c r="IA403" s="64"/>
      <c r="IB403" s="64"/>
      <c r="IC403" s="64"/>
      <c r="ID403" s="64"/>
      <c r="IE403" s="64"/>
      <c r="IF403" s="64"/>
      <c r="IG403" s="64"/>
      <c r="IH403" s="64"/>
      <c r="II403" s="64"/>
      <c r="IJ403" s="64"/>
      <c r="IK403" s="64"/>
      <c r="IL403" s="64"/>
      <c r="IM403" s="64"/>
      <c r="IN403" s="64"/>
      <c r="IO403" s="64"/>
      <c r="IP403" s="64"/>
      <c r="IQ403" s="64"/>
      <c r="IR403" s="64"/>
      <c r="IS403" s="64"/>
      <c r="IT403" s="64"/>
      <c r="IU403" s="64"/>
      <c r="IV403" s="64"/>
    </row>
    <row r="404" spans="1:256" s="9" customFormat="1" x14ac:dyDescent="0.25">
      <c r="A404" s="8"/>
      <c r="B404" s="8"/>
      <c r="C404" s="180"/>
      <c r="D404" s="180"/>
      <c r="E404" s="181"/>
      <c r="F404" s="181"/>
      <c r="G404" s="154"/>
      <c r="H404" s="8"/>
      <c r="I404" s="8"/>
      <c r="J404" s="8"/>
      <c r="K404" s="8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  <c r="HU404" s="64"/>
      <c r="HV404" s="64"/>
      <c r="HW404" s="64"/>
      <c r="HX404" s="64"/>
      <c r="HY404" s="64"/>
      <c r="HZ404" s="64"/>
      <c r="IA404" s="64"/>
      <c r="IB404" s="64"/>
      <c r="IC404" s="64"/>
      <c r="ID404" s="64"/>
      <c r="IE404" s="64"/>
      <c r="IF404" s="64"/>
      <c r="IG404" s="64"/>
      <c r="IH404" s="64"/>
      <c r="II404" s="64"/>
      <c r="IJ404" s="64"/>
      <c r="IK404" s="64"/>
      <c r="IL404" s="64"/>
      <c r="IM404" s="64"/>
      <c r="IN404" s="64"/>
      <c r="IO404" s="64"/>
      <c r="IP404" s="64"/>
      <c r="IQ404" s="64"/>
      <c r="IR404" s="64"/>
      <c r="IS404" s="64"/>
      <c r="IT404" s="64"/>
      <c r="IU404" s="64"/>
      <c r="IV404" s="64"/>
    </row>
    <row r="405" spans="1:256" s="9" customFormat="1" x14ac:dyDescent="0.25">
      <c r="A405" s="8"/>
      <c r="B405" s="8"/>
      <c r="C405" s="180"/>
      <c r="D405" s="8"/>
      <c r="E405" s="182"/>
      <c r="F405" s="182"/>
      <c r="G405" s="154"/>
      <c r="H405" s="8"/>
      <c r="I405" s="8"/>
      <c r="J405" s="8"/>
      <c r="K405" s="8"/>
    </row>
    <row r="406" spans="1:256" s="9" customFormat="1" x14ac:dyDescent="0.25">
      <c r="A406" s="183" t="s">
        <v>153</v>
      </c>
      <c r="B406" s="184"/>
      <c r="C406" s="195" t="s">
        <v>154</v>
      </c>
      <c r="D406" s="195"/>
      <c r="E406" s="195"/>
      <c r="F406" s="195"/>
      <c r="G406" s="154"/>
      <c r="H406" s="8"/>
      <c r="I406" s="8"/>
      <c r="J406" s="8"/>
      <c r="K406" s="8"/>
    </row>
    <row r="407" spans="1:256" s="9" customFormat="1" x14ac:dyDescent="0.25">
      <c r="A407" s="196" t="s">
        <v>155</v>
      </c>
      <c r="B407" s="196"/>
      <c r="C407" s="185" t="s">
        <v>156</v>
      </c>
      <c r="D407" s="185"/>
      <c r="E407" s="181"/>
      <c r="F407" s="181"/>
      <c r="G407" s="154"/>
      <c r="H407" s="8"/>
      <c r="I407" s="8"/>
      <c r="J407" s="8"/>
      <c r="K407" s="8"/>
    </row>
    <row r="408" spans="1:256" s="9" customFormat="1" x14ac:dyDescent="0.25">
      <c r="A408" s="186" t="s">
        <v>157</v>
      </c>
      <c r="B408" s="185"/>
      <c r="C408" s="185" t="s">
        <v>158</v>
      </c>
      <c r="D408" s="185"/>
      <c r="E408" s="181"/>
      <c r="F408" s="181"/>
      <c r="G408" s="154"/>
      <c r="H408" s="8"/>
      <c r="I408" s="8"/>
      <c r="J408" s="8"/>
      <c r="K408" s="8"/>
    </row>
    <row r="409" spans="1:256" s="9" customFormat="1" x14ac:dyDescent="0.25">
      <c r="A409" s="186" t="s">
        <v>159</v>
      </c>
      <c r="B409" s="185"/>
      <c r="C409" s="185" t="s">
        <v>160</v>
      </c>
      <c r="D409" s="186"/>
      <c r="E409" s="187"/>
      <c r="F409" s="181"/>
      <c r="G409" s="154"/>
      <c r="H409" s="8"/>
      <c r="I409" s="8"/>
      <c r="J409" s="8"/>
      <c r="K409" s="8"/>
    </row>
    <row r="410" spans="1:256" s="2" customFormat="1" x14ac:dyDescent="0.25">
      <c r="A410" s="185"/>
      <c r="B410" s="185"/>
      <c r="C410" s="185"/>
      <c r="D410" s="185"/>
      <c r="E410" s="181"/>
      <c r="F410" s="181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  <c r="IQ410" s="4"/>
      <c r="IR410" s="4"/>
      <c r="IS410" s="4"/>
      <c r="IT410" s="4"/>
      <c r="IU410" s="4"/>
      <c r="IV410" s="4"/>
    </row>
    <row r="411" spans="1:256" s="2" customFormat="1" x14ac:dyDescent="0.25">
      <c r="A411" s="8"/>
      <c r="B411" s="8"/>
      <c r="C411" s="180"/>
      <c r="D411" s="8"/>
      <c r="E411" s="139"/>
      <c r="F411" s="139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  <c r="IQ411" s="4"/>
      <c r="IR411" s="4"/>
      <c r="IS411" s="4"/>
      <c r="IT411" s="4"/>
      <c r="IU411" s="4"/>
      <c r="IV411" s="4"/>
    </row>
    <row r="412" spans="1:256" x14ac:dyDescent="0.25">
      <c r="A412" s="190" t="s">
        <v>161</v>
      </c>
      <c r="B412" s="190"/>
      <c r="C412" s="190"/>
      <c r="D412" s="190"/>
      <c r="E412" s="190"/>
      <c r="F412" s="190"/>
    </row>
    <row r="413" spans="1:256" s="2" customFormat="1" x14ac:dyDescent="0.25">
      <c r="A413" s="197" t="s">
        <v>162</v>
      </c>
      <c r="B413" s="197"/>
      <c r="C413" s="197"/>
      <c r="D413" s="197"/>
      <c r="E413" s="197"/>
      <c r="F413" s="197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  <c r="IQ413" s="4"/>
      <c r="IR413" s="4"/>
      <c r="IS413" s="4"/>
      <c r="IT413" s="4"/>
      <c r="IU413" s="4"/>
      <c r="IV413" s="4"/>
    </row>
    <row r="414" spans="1:256" s="2" customFormat="1" x14ac:dyDescent="0.25">
      <c r="A414" s="8"/>
      <c r="B414" s="8"/>
      <c r="C414" s="180"/>
      <c r="D414" s="8"/>
      <c r="E414" s="139"/>
      <c r="F414" s="139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  <c r="IQ414" s="4"/>
      <c r="IR414" s="4"/>
      <c r="IS414" s="4"/>
      <c r="IT414" s="4"/>
      <c r="IU414" s="4"/>
      <c r="IV414" s="4"/>
    </row>
    <row r="415" spans="1:256" x14ac:dyDescent="0.25">
      <c r="A415" s="190" t="s">
        <v>163</v>
      </c>
      <c r="B415" s="190"/>
      <c r="C415" s="190"/>
      <c r="D415" s="190"/>
      <c r="E415" s="190"/>
      <c r="F415" s="190"/>
    </row>
    <row r="416" spans="1:256" x14ac:dyDescent="0.25">
      <c r="A416" s="191" t="s">
        <v>164</v>
      </c>
      <c r="B416" s="191"/>
      <c r="C416" s="191"/>
      <c r="D416" s="191"/>
      <c r="E416" s="191"/>
      <c r="F416" s="191"/>
    </row>
    <row r="417" spans="1:256" x14ac:dyDescent="0.25">
      <c r="A417" s="192" t="s">
        <v>165</v>
      </c>
      <c r="B417" s="192"/>
      <c r="C417" s="192"/>
      <c r="D417" s="192"/>
      <c r="E417" s="192"/>
      <c r="F417" s="192"/>
    </row>
    <row r="418" spans="1:256" s="2" customFormat="1" x14ac:dyDescent="0.25">
      <c r="A418" s="4"/>
      <c r="B418" s="4"/>
      <c r="C418" s="188"/>
      <c r="D418" s="4"/>
      <c r="E418" s="4"/>
      <c r="F418" s="4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  <c r="IQ418" s="4"/>
      <c r="IR418" s="4"/>
      <c r="IS418" s="4"/>
      <c r="IT418" s="4"/>
      <c r="IU418" s="4"/>
      <c r="IV418" s="4"/>
    </row>
  </sheetData>
  <mergeCells count="21">
    <mergeCell ref="B392:F393"/>
    <mergeCell ref="B1:F2"/>
    <mergeCell ref="A3:F3"/>
    <mergeCell ref="A4:F4"/>
    <mergeCell ref="A5:F5"/>
    <mergeCell ref="A6:F6"/>
    <mergeCell ref="A8:F8"/>
    <mergeCell ref="A9:B9"/>
    <mergeCell ref="A10:F10"/>
    <mergeCell ref="A11:B11"/>
    <mergeCell ref="A12:F12"/>
    <mergeCell ref="B387:C387"/>
    <mergeCell ref="A415:F415"/>
    <mergeCell ref="A416:F416"/>
    <mergeCell ref="A417:F417"/>
    <mergeCell ref="B398:F399"/>
    <mergeCell ref="C400:F400"/>
    <mergeCell ref="C406:F406"/>
    <mergeCell ref="A407:B407"/>
    <mergeCell ref="A412:F412"/>
    <mergeCell ref="A413:F413"/>
  </mergeCells>
  <printOptions horizontalCentered="1"/>
  <pageMargins left="0.23622047244094491" right="0.23622047244094491" top="0.15748031496062992" bottom="0.15748031496062992" header="0.31496062992125984" footer="0.11811023622047245"/>
  <pageSetup paperSize="9" scale="82" orientation="portrait" r:id="rId1"/>
  <headerFooter>
    <oddFooter>&amp;CPágina &amp;P de &amp;N</oddFooter>
  </headerFooter>
  <rowBreaks count="6" manualBreakCount="6">
    <brk id="71" max="5" man="1"/>
    <brk id="129" max="5" man="1"/>
    <brk id="187" max="5" man="1"/>
    <brk id="242" max="5" man="1"/>
    <brk id="298" max="5" man="1"/>
    <brk id="3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ACT. No.2 REVISADO (2)</vt:lpstr>
      <vt:lpstr>' ACT. No.2 REVISADO (2)'!Área_de_impresión</vt:lpstr>
      <vt:lpstr>' ACT. No.2 REVISADO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Raydi Castro Jiménez</dc:creator>
  <cp:lastModifiedBy>Iván Terrero Terrero</cp:lastModifiedBy>
  <dcterms:created xsi:type="dcterms:W3CDTF">2021-04-27T15:20:07Z</dcterms:created>
  <dcterms:modified xsi:type="dcterms:W3CDTF">2021-04-27T20:28:40Z</dcterms:modified>
</cp:coreProperties>
</file>